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D4298A-8E53-4B53-A77B-B33815D4E5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107" i="1" l="1"/>
  <c r="BN107" i="1"/>
  <c r="Z107" i="1"/>
  <c r="BP159" i="1"/>
  <c r="BN159" i="1"/>
  <c r="Z159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2" i="1"/>
  <c r="BN322" i="1"/>
  <c r="Z322" i="1"/>
  <c r="BP347" i="1"/>
  <c r="BN347" i="1"/>
  <c r="Z347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2" i="1"/>
  <c r="Z23" i="1" s="1"/>
  <c r="BN22" i="1"/>
  <c r="BP22" i="1"/>
  <c r="Z26" i="1"/>
  <c r="BN26" i="1"/>
  <c r="Y33" i="1"/>
  <c r="Z53" i="1"/>
  <c r="BN53" i="1"/>
  <c r="Z63" i="1"/>
  <c r="BN63" i="1"/>
  <c r="Z64" i="1"/>
  <c r="BN64" i="1"/>
  <c r="Z76" i="1"/>
  <c r="BN76" i="1"/>
  <c r="Z91" i="1"/>
  <c r="BN91" i="1"/>
  <c r="BP96" i="1"/>
  <c r="BN96" i="1"/>
  <c r="Z96" i="1"/>
  <c r="BP125" i="1"/>
  <c r="BN125" i="1"/>
  <c r="Z125" i="1"/>
  <c r="BP171" i="1"/>
  <c r="BN171" i="1"/>
  <c r="Z171" i="1"/>
  <c r="Y211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128" i="1"/>
  <c r="G515" i="1"/>
  <c r="J515" i="1"/>
  <c r="Y228" i="1"/>
  <c r="Y244" i="1"/>
  <c r="Y268" i="1"/>
  <c r="Y324" i="1"/>
  <c r="Y261" i="1"/>
  <c r="S515" i="1"/>
  <c r="BP333" i="1"/>
  <c r="BN333" i="1"/>
  <c r="Z333" i="1"/>
  <c r="BP345" i="1"/>
  <c r="BN345" i="1"/>
  <c r="Z345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X505" i="1"/>
  <c r="Y32" i="1"/>
  <c r="Z28" i="1"/>
  <c r="BN28" i="1"/>
  <c r="Z42" i="1"/>
  <c r="BN42" i="1"/>
  <c r="D515" i="1"/>
  <c r="Z55" i="1"/>
  <c r="BN55" i="1"/>
  <c r="Z61" i="1"/>
  <c r="BN61" i="1"/>
  <c r="Y65" i="1"/>
  <c r="Z68" i="1"/>
  <c r="Z71" i="1" s="1"/>
  <c r="BN68" i="1"/>
  <c r="Y71" i="1"/>
  <c r="Z74" i="1"/>
  <c r="BN74" i="1"/>
  <c r="BP74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Y138" i="1"/>
  <c r="Z147" i="1"/>
  <c r="BN147" i="1"/>
  <c r="I515" i="1"/>
  <c r="Y168" i="1"/>
  <c r="Z161" i="1"/>
  <c r="BN161" i="1"/>
  <c r="Z165" i="1"/>
  <c r="BN165" i="1"/>
  <c r="Y174" i="1"/>
  <c r="Z182" i="1"/>
  <c r="BN182" i="1"/>
  <c r="Y188" i="1"/>
  <c r="Z192" i="1"/>
  <c r="BN192" i="1"/>
  <c r="Z196" i="1"/>
  <c r="BN196" i="1"/>
  <c r="Z202" i="1"/>
  <c r="BN202" i="1"/>
  <c r="BP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16" i="1"/>
  <c r="BP320" i="1"/>
  <c r="BN320" i="1"/>
  <c r="Y330" i="1"/>
  <c r="BP326" i="1"/>
  <c r="BN326" i="1"/>
  <c r="Z326" i="1"/>
  <c r="BP341" i="1"/>
  <c r="BN341" i="1"/>
  <c r="Z341" i="1"/>
  <c r="Y353" i="1"/>
  <c r="BP351" i="1"/>
  <c r="BN351" i="1"/>
  <c r="Z351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F9" i="1"/>
  <c r="J9" i="1"/>
  <c r="F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Y66" i="1"/>
  <c r="Z62" i="1"/>
  <c r="Z65" i="1" s="1"/>
  <c r="BN62" i="1"/>
  <c r="BP62" i="1"/>
  <c r="Y72" i="1"/>
  <c r="BP75" i="1"/>
  <c r="BN75" i="1"/>
  <c r="Z75" i="1"/>
  <c r="BP79" i="1"/>
  <c r="BN79" i="1"/>
  <c r="Z79" i="1"/>
  <c r="Y81" i="1"/>
  <c r="Y85" i="1"/>
  <c r="Y86" i="1"/>
  <c r="BP83" i="1"/>
  <c r="BN83" i="1"/>
  <c r="Z83" i="1"/>
  <c r="Z85" i="1" s="1"/>
  <c r="H9" i="1"/>
  <c r="Y45" i="1"/>
  <c r="Y58" i="1"/>
  <c r="BP69" i="1"/>
  <c r="BN69" i="1"/>
  <c r="Z69" i="1"/>
  <c r="BP77" i="1"/>
  <c r="BN77" i="1"/>
  <c r="Z77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2" i="1"/>
  <c r="F515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BN203" i="1"/>
  <c r="Z205" i="1"/>
  <c r="BN205" i="1"/>
  <c r="Z207" i="1"/>
  <c r="BN207" i="1"/>
  <c r="Z209" i="1"/>
  <c r="BN209" i="1"/>
  <c r="Y212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Y133" i="1"/>
  <c r="Y144" i="1"/>
  <c r="Y156" i="1"/>
  <c r="Y183" i="1"/>
  <c r="BP215" i="1"/>
  <c r="BN215" i="1"/>
  <c r="Z215" i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BP266" i="1"/>
  <c r="BN266" i="1"/>
  <c r="Z266" i="1"/>
  <c r="Z268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Y311" i="1"/>
  <c r="BP309" i="1"/>
  <c r="BN309" i="1"/>
  <c r="Z309" i="1"/>
  <c r="Y317" i="1"/>
  <c r="Y323" i="1"/>
  <c r="Y329" i="1"/>
  <c r="Y336" i="1"/>
  <c r="Y348" i="1"/>
  <c r="Y354" i="1"/>
  <c r="Y358" i="1"/>
  <c r="Y371" i="1"/>
  <c r="Y374" i="1"/>
  <c r="BP373" i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O515" i="1"/>
  <c r="W515" i="1"/>
  <c r="L515" i="1"/>
  <c r="Y254" i="1"/>
  <c r="M515" i="1"/>
  <c r="Y262" i="1"/>
  <c r="Y274" i="1"/>
  <c r="Y283" i="1"/>
  <c r="R515" i="1"/>
  <c r="Y292" i="1"/>
  <c r="Z313" i="1"/>
  <c r="BN313" i="1"/>
  <c r="BP313" i="1"/>
  <c r="Z315" i="1"/>
  <c r="BN315" i="1"/>
  <c r="Z321" i="1"/>
  <c r="Z323" i="1" s="1"/>
  <c r="BN321" i="1"/>
  <c r="Z327" i="1"/>
  <c r="Z329" i="1" s="1"/>
  <c r="BN327" i="1"/>
  <c r="Z334" i="1"/>
  <c r="Z336" i="1" s="1"/>
  <c r="BN334" i="1"/>
  <c r="Y337" i="1"/>
  <c r="T515" i="1"/>
  <c r="Z342" i="1"/>
  <c r="BN342" i="1"/>
  <c r="Z344" i="1"/>
  <c r="BN344" i="1"/>
  <c r="Z346" i="1"/>
  <c r="BN346" i="1"/>
  <c r="Y349" i="1"/>
  <c r="Z352" i="1"/>
  <c r="BN352" i="1"/>
  <c r="Z356" i="1"/>
  <c r="Z358" i="1" s="1"/>
  <c r="BN356" i="1"/>
  <c r="BP356" i="1"/>
  <c r="U515" i="1"/>
  <c r="Z367" i="1"/>
  <c r="BN367" i="1"/>
  <c r="Z369" i="1"/>
  <c r="BN369" i="1"/>
  <c r="Y370" i="1"/>
  <c r="Z373" i="1"/>
  <c r="Z374" i="1" s="1"/>
  <c r="BN373" i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Y416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AA515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398" i="1" l="1"/>
  <c r="Z370" i="1"/>
  <c r="Z353" i="1"/>
  <c r="Z316" i="1"/>
  <c r="Z253" i="1"/>
  <c r="Z244" i="1"/>
  <c r="Z227" i="1"/>
  <c r="Z216" i="1"/>
  <c r="Z92" i="1"/>
  <c r="Z348" i="1"/>
  <c r="Z415" i="1"/>
  <c r="Z292" i="1"/>
  <c r="Z173" i="1"/>
  <c r="Z167" i="1"/>
  <c r="Z149" i="1"/>
  <c r="Z122" i="1"/>
  <c r="Z115" i="1"/>
  <c r="Z109" i="1"/>
  <c r="Y507" i="1"/>
  <c r="Z476" i="1"/>
  <c r="Z211" i="1"/>
  <c r="Y506" i="1"/>
  <c r="Y508" i="1" s="1"/>
  <c r="Y509" i="1"/>
  <c r="Z80" i="1"/>
  <c r="Z445" i="1"/>
  <c r="Z310" i="1"/>
  <c r="Z302" i="1"/>
  <c r="X508" i="1"/>
  <c r="Z483" i="1"/>
  <c r="Z461" i="1"/>
  <c r="Z199" i="1"/>
  <c r="Z101" i="1"/>
  <c r="Z58" i="1"/>
  <c r="Z44" i="1"/>
  <c r="Y505" i="1"/>
  <c r="Z510" i="1" l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<sst xmlns="http://schemas.openxmlformats.org/spreadsheetml/2006/main" count="2264" uniqueCount="828">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</sst>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159" sqref="AA159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45857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4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hidden="1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hidden="1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80</v>
      </c>
      <c r="Y159" s="564">
        <f t="shared" si="21"/>
        <v>84</v>
      </c>
      <c r="Z159" s="36">
        <f>IFERROR(IF(Y159=0,"",ROUNDUP(Y159/H159,0)*0.00902),"")</f>
        <v>0.1804</v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85.142857142857125</v>
      </c>
      <c r="BN159" s="64">
        <f t="shared" si="23"/>
        <v>89.399999999999991</v>
      </c>
      <c r="BO159" s="64">
        <f t="shared" si="24"/>
        <v>0.14430014430014429</v>
      </c>
      <c r="BP159" s="64">
        <f t="shared" si="25"/>
        <v>0.15151515151515152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100</v>
      </c>
      <c r="Y160" s="564">
        <f t="shared" si="21"/>
        <v>100.80000000000001</v>
      </c>
      <c r="Z160" s="36">
        <f>IFERROR(IF(Y160=0,"",ROUNDUP(Y160/H160,0)*0.00902),"")</f>
        <v>0.21648000000000001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105</v>
      </c>
      <c r="BN160" s="64">
        <f t="shared" si="23"/>
        <v>105.84000000000002</v>
      </c>
      <c r="BO160" s="64">
        <f t="shared" si="24"/>
        <v>0.18037518037518038</v>
      </c>
      <c r="BP160" s="64">
        <f t="shared" si="25"/>
        <v>0.18181818181818182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42.857142857142861</v>
      </c>
      <c r="Y167" s="565">
        <f>IFERROR(Y158/H158,"0")+IFERROR(Y159/H159,"0")+IFERROR(Y160/H160,"0")+IFERROR(Y161/H161,"0")+IFERROR(Y162/H162,"0")+IFERROR(Y163/H163,"0")+IFERROR(Y164/H164,"0")+IFERROR(Y165/H165,"0")+IFERROR(Y166/H166,"0")</f>
        <v>44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0.39688000000000001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180</v>
      </c>
      <c r="Y168" s="565">
        <f>IFERROR(SUM(Y158:Y166),"0")</f>
        <v>184.8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400</v>
      </c>
      <c r="Y191" s="564">
        <f t="shared" ref="Y191:Y198" si="26">IFERROR(IF(X191="",0,CEILING((X191/$H191),1)*$H191),"")</f>
        <v>405</v>
      </c>
      <c r="Z191" s="36">
        <f>IFERROR(IF(Y191=0,"",ROUNDUP(Y191/H191,0)*0.00902),"")</f>
        <v>0.67649999999999999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415.55555555555554</v>
      </c>
      <c r="BN191" s="64">
        <f t="shared" ref="BN191:BN198" si="28">IFERROR(Y191*I191/H191,"0")</f>
        <v>420.75</v>
      </c>
      <c r="BO191" s="64">
        <f t="shared" ref="BO191:BO198" si="29">IFERROR(1/J191*(X191/H191),"0")</f>
        <v>0.5611672278338945</v>
      </c>
      <c r="BP191" s="64">
        <f t="shared" ref="BP191:BP198" si="30">IFERROR(1/J191*(Y191/H191),"0")</f>
        <v>0.56818181818181823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300</v>
      </c>
      <c r="Y192" s="564">
        <f t="shared" si="26"/>
        <v>302.40000000000003</v>
      </c>
      <c r="Z192" s="36">
        <f>IFERROR(IF(Y192=0,"",ROUNDUP(Y192/H192,0)*0.00902),"")</f>
        <v>0.50512000000000001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311.66666666666663</v>
      </c>
      <c r="BN192" s="64">
        <f t="shared" si="28"/>
        <v>314.16000000000003</v>
      </c>
      <c r="BO192" s="64">
        <f t="shared" si="29"/>
        <v>0.42087542087542085</v>
      </c>
      <c r="BP192" s="64">
        <f t="shared" si="30"/>
        <v>0.42424242424242425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400</v>
      </c>
      <c r="Y193" s="564">
        <f t="shared" si="26"/>
        <v>405</v>
      </c>
      <c r="Z193" s="36">
        <f>IFERROR(IF(Y193=0,"",ROUNDUP(Y193/H193,0)*0.00902),"")</f>
        <v>0.67649999999999999</v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415.55555555555554</v>
      </c>
      <c r="BN193" s="64">
        <f t="shared" si="28"/>
        <v>420.75</v>
      </c>
      <c r="BO193" s="64">
        <f t="shared" si="29"/>
        <v>0.5611672278338945</v>
      </c>
      <c r="BP193" s="64">
        <f t="shared" si="30"/>
        <v>0.56818181818181823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300</v>
      </c>
      <c r="Y194" s="564">
        <f t="shared" si="26"/>
        <v>302.40000000000003</v>
      </c>
      <c r="Z194" s="36">
        <f>IFERROR(IF(Y194=0,"",ROUNDUP(Y194/H194,0)*0.00902),"")</f>
        <v>0.50512000000000001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311.66666666666663</v>
      </c>
      <c r="BN194" s="64">
        <f t="shared" si="28"/>
        <v>314.16000000000003</v>
      </c>
      <c r="BO194" s="64">
        <f t="shared" si="29"/>
        <v>0.42087542087542085</v>
      </c>
      <c r="BP194" s="64">
        <f t="shared" si="30"/>
        <v>0.42424242424242425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259.25925925925924</v>
      </c>
      <c r="Y199" s="565">
        <f>IFERROR(Y191/H191,"0")+IFERROR(Y192/H192,"0")+IFERROR(Y193/H193,"0")+IFERROR(Y194/H194,"0")+IFERROR(Y195/H195,"0")+IFERROR(Y196/H196,"0")+IFERROR(Y197/H197,"0")+IFERROR(Y198/H198,"0")</f>
        <v>262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2.3632400000000002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1400</v>
      </c>
      <c r="Y200" s="565">
        <f>IFERROR(SUM(Y191:Y198),"0")</f>
        <v>1414.8000000000002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80</v>
      </c>
      <c r="Y202" s="564">
        <f t="shared" ref="Y202:Y210" si="31">IFERROR(IF(X202="",0,CEILING((X202/$H202),1)*$H202),"")</f>
        <v>81</v>
      </c>
      <c r="Z202" s="36">
        <f>IFERROR(IF(Y202=0,"",ROUNDUP(Y202/H202,0)*0.01898),"")</f>
        <v>0.1898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85.125925925925927</v>
      </c>
      <c r="BN202" s="64">
        <f t="shared" ref="BN202:BN210" si="33">IFERROR(Y202*I202/H202,"0")</f>
        <v>86.190000000000012</v>
      </c>
      <c r="BO202" s="64">
        <f t="shared" ref="BO202:BO210" si="34">IFERROR(1/J202*(X202/H202),"0")</f>
        <v>0.15432098765432101</v>
      </c>
      <c r="BP202" s="64">
        <f t="shared" ref="BP202:BP210" si="35">IFERROR(1/J202*(Y202/H202),"0")</f>
        <v>0.15625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120</v>
      </c>
      <c r="Y204" s="564">
        <f t="shared" si="31"/>
        <v>121.79999999999998</v>
      </c>
      <c r="Z204" s="36">
        <f>IFERROR(IF(Y204=0,"",ROUNDUP(Y204/H204,0)*0.01898),"")</f>
        <v>0.26572000000000001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127.15862068965518</v>
      </c>
      <c r="BN204" s="64">
        <f t="shared" si="33"/>
        <v>129.06599999999997</v>
      </c>
      <c r="BO204" s="64">
        <f t="shared" si="34"/>
        <v>0.21551724137931036</v>
      </c>
      <c r="BP204" s="64">
        <f t="shared" si="35"/>
        <v>0.21875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288</v>
      </c>
      <c r="Y205" s="564">
        <f t="shared" si="31"/>
        <v>288</v>
      </c>
      <c r="Z205" s="36">
        <f t="shared" ref="Z205:Z210" si="36">IFERROR(IF(Y205=0,"",ROUNDUP(Y205/H205,0)*0.00651),"")</f>
        <v>0.78120000000000001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320.40000000000003</v>
      </c>
      <c r="BN205" s="64">
        <f t="shared" si="33"/>
        <v>320.40000000000003</v>
      </c>
      <c r="BO205" s="64">
        <f t="shared" si="34"/>
        <v>0.65934065934065944</v>
      </c>
      <c r="BP205" s="64">
        <f t="shared" si="35"/>
        <v>0.65934065934065944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192</v>
      </c>
      <c r="Y207" s="564">
        <f t="shared" si="31"/>
        <v>192</v>
      </c>
      <c r="Z207" s="36">
        <f t="shared" si="36"/>
        <v>0.52080000000000004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212.16000000000003</v>
      </c>
      <c r="BN207" s="64">
        <f t="shared" si="33"/>
        <v>212.16000000000003</v>
      </c>
      <c r="BO207" s="64">
        <f t="shared" si="34"/>
        <v>0.43956043956043961</v>
      </c>
      <c r="BP207" s="64">
        <f t="shared" si="35"/>
        <v>0.43956043956043961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240</v>
      </c>
      <c r="Y208" s="564">
        <f t="shared" si="31"/>
        <v>240</v>
      </c>
      <c r="Z208" s="36">
        <f t="shared" si="36"/>
        <v>0.65100000000000002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265.20000000000005</v>
      </c>
      <c r="BN208" s="64">
        <f t="shared" si="33"/>
        <v>265.20000000000005</v>
      </c>
      <c r="BO208" s="64">
        <f t="shared" si="34"/>
        <v>0.5494505494505495</v>
      </c>
      <c r="BP208" s="64">
        <f t="shared" si="35"/>
        <v>0.5494505494505495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264</v>
      </c>
      <c r="Y209" s="564">
        <f t="shared" si="31"/>
        <v>264</v>
      </c>
      <c r="Z209" s="36">
        <f t="shared" si="36"/>
        <v>0.71610000000000007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291.72000000000003</v>
      </c>
      <c r="BN209" s="64">
        <f t="shared" si="33"/>
        <v>291.72000000000003</v>
      </c>
      <c r="BO209" s="64">
        <f t="shared" si="34"/>
        <v>0.60439560439560447</v>
      </c>
      <c r="BP209" s="64">
        <f t="shared" si="35"/>
        <v>0.60439560439560447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168</v>
      </c>
      <c r="Y210" s="564">
        <f t="shared" si="31"/>
        <v>168</v>
      </c>
      <c r="Z210" s="36">
        <f t="shared" si="36"/>
        <v>0.45569999999999999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186.06</v>
      </c>
      <c r="BN210" s="64">
        <f t="shared" si="33"/>
        <v>186.06</v>
      </c>
      <c r="BO210" s="64">
        <f t="shared" si="34"/>
        <v>0.38461538461538464</v>
      </c>
      <c r="BP210" s="64">
        <f t="shared" si="35"/>
        <v>0.38461538461538464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503.66964665815237</v>
      </c>
      <c r="Y211" s="565">
        <f>IFERROR(Y202/H202,"0")+IFERROR(Y203/H203,"0")+IFERROR(Y204/H204,"0")+IFERROR(Y205/H205,"0")+IFERROR(Y206/H206,"0")+IFERROR(Y207/H207,"0")+IFERROR(Y208/H208,"0")+IFERROR(Y209/H209,"0")+IFERROR(Y210/H210,"0")</f>
        <v>504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3.5803200000000004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1352</v>
      </c>
      <c r="Y212" s="565">
        <f>IFERROR(SUM(Y202:Y210),"0")</f>
        <v>1354.8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19.2</v>
      </c>
      <c r="Y214" s="564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21.216000000000001</v>
      </c>
      <c r="BN214" s="64">
        <f>IFERROR(Y214*I214/H214,"0")</f>
        <v>21.216000000000001</v>
      </c>
      <c r="BO214" s="64">
        <f>IFERROR(1/J214*(X214/H214),"0")</f>
        <v>4.3956043956043959E-2</v>
      </c>
      <c r="BP214" s="64">
        <f>IFERROR(1/J214*(Y214/H214),"0")</f>
        <v>4.3956043956043959E-2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24</v>
      </c>
      <c r="Y215" s="56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18</v>
      </c>
      <c r="Y216" s="565">
        <f>IFERROR(Y214/H214,"0")+IFERROR(Y215/H215,"0")</f>
        <v>18</v>
      </c>
      <c r="Z216" s="565">
        <f>IFERROR(IF(Z214="",0,Z214),"0")+IFERROR(IF(Z215="",0,Z215),"0")</f>
        <v>0.11718000000000001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43.2</v>
      </c>
      <c r="Y217" s="565">
        <f>IFERROR(SUM(Y214:Y215),"0")</f>
        <v>43.2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170</v>
      </c>
      <c r="Y313" s="564">
        <f>IFERROR(IF(X313="",0,CEILING((X313/$H313),1)*$H313),"")</f>
        <v>176.4</v>
      </c>
      <c r="Z313" s="36">
        <f>IFERROR(IF(Y313=0,"",ROUNDUP(Y313/H313,0)*0.01898),"")</f>
        <v>0.39857999999999999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180.50357142857143</v>
      </c>
      <c r="BN313" s="64">
        <f>IFERROR(Y313*I313/H313,"0")</f>
        <v>187.29900000000001</v>
      </c>
      <c r="BO313" s="64">
        <f>IFERROR(1/J313*(X313/H313),"0")</f>
        <v>0.31622023809523808</v>
      </c>
      <c r="BP313" s="64">
        <f>IFERROR(1/J313*(Y313/H313),"0")</f>
        <v>0.328125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50</v>
      </c>
      <c r="Y314" s="564">
        <f>IFERROR(IF(X314="",0,CEILING((X314/$H314),1)*$H314),"")</f>
        <v>54.6</v>
      </c>
      <c r="Z314" s="36">
        <f>IFERROR(IF(Y314=0,"",ROUNDUP(Y314/H314,0)*0.01898),"")</f>
        <v>0.13286000000000001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53.326923076923087</v>
      </c>
      <c r="BN314" s="64">
        <f>IFERROR(Y314*I314/H314,"0")</f>
        <v>58.233000000000011</v>
      </c>
      <c r="BO314" s="64">
        <f>IFERROR(1/J314*(X314/H314),"0")</f>
        <v>0.10016025641025642</v>
      </c>
      <c r="BP314" s="64">
        <f>IFERROR(1/J314*(Y314/H314),"0")</f>
        <v>0.109375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16</v>
      </c>
      <c r="Y315" s="564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16.988571428571429</v>
      </c>
      <c r="BN315" s="64">
        <f>IFERROR(Y315*I315/H315,"0")</f>
        <v>17.838000000000001</v>
      </c>
      <c r="BO315" s="64">
        <f>IFERROR(1/J315*(X315/H315),"0")</f>
        <v>2.976190476190476E-2</v>
      </c>
      <c r="BP315" s="64">
        <f>IFERROR(1/J315*(Y315/H315),"0")</f>
        <v>3.125E-2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28.553113553113555</v>
      </c>
      <c r="Y316" s="565">
        <f>IFERROR(Y313/H313,"0")+IFERROR(Y314/H314,"0")+IFERROR(Y315/H315,"0")</f>
        <v>30</v>
      </c>
      <c r="Z316" s="565">
        <f>IFERROR(IF(Z313="",0,Z313),"0")+IFERROR(IF(Z314="",0,Z314),"0")+IFERROR(IF(Z315="",0,Z315),"0")</f>
        <v>0.56940000000000002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236</v>
      </c>
      <c r="Y317" s="565">
        <f>IFERROR(SUM(Y313:Y315),"0")</f>
        <v>247.8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hidden="1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idden="1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0</v>
      </c>
      <c r="Y348" s="565">
        <f>IFERROR(Y341/H341,"0")+IFERROR(Y342/H342,"0")+IFERROR(Y343/H343,"0")+IFERROR(Y344/H344,"0")+IFERROR(Y345/H345,"0")+IFERROR(Y346/H346,"0")+IFERROR(Y347/H347,"0")</f>
        <v>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566"/>
      <c r="AB348" s="566"/>
      <c r="AC348" s="566"/>
    </row>
    <row r="349" spans="1:68" hidden="1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3000</v>
      </c>
      <c r="Y351" s="564">
        <f>IFERROR(IF(X351="",0,CEILING((X351/$H351),1)*$H351),"")</f>
        <v>3000</v>
      </c>
      <c r="Z351" s="36">
        <f>IFERROR(IF(Y351=0,"",ROUNDUP(Y351/H351,0)*0.02175),"")</f>
        <v>4.3499999999999996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3096</v>
      </c>
      <c r="BN351" s="64">
        <f>IFERROR(Y351*I351/H351,"0")</f>
        <v>3096</v>
      </c>
      <c r="BO351" s="64">
        <f>IFERROR(1/J351*(X351/H351),"0")</f>
        <v>4.1666666666666661</v>
      </c>
      <c r="BP351" s="64">
        <f>IFERROR(1/J351*(Y351/H351),"0")</f>
        <v>4.1666666666666661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200</v>
      </c>
      <c r="Y353" s="565">
        <f>IFERROR(Y351/H351,"0")+IFERROR(Y352/H352,"0")</f>
        <v>200</v>
      </c>
      <c r="Z353" s="565">
        <f>IFERROR(IF(Z351="",0,Z351),"0")+IFERROR(IF(Z352="",0,Z352),"0")</f>
        <v>4.3499999999999996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3000</v>
      </c>
      <c r="Y354" s="565">
        <f>IFERROR(SUM(Y351:Y352),"0")</f>
        <v>3000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50</v>
      </c>
      <c r="Y357" s="564">
        <f>IFERROR(IF(X357="",0,CEILING((X357/$H357),1)*$H357),"")</f>
        <v>54</v>
      </c>
      <c r="Z357" s="36">
        <f>IFERROR(IF(Y357=0,"",ROUNDUP(Y357/H357,0)*0.01898),"")</f>
        <v>0.11388000000000001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52.883333333333333</v>
      </c>
      <c r="BN357" s="64">
        <f>IFERROR(Y357*I357/H357,"0")</f>
        <v>57.113999999999997</v>
      </c>
      <c r="BO357" s="64">
        <f>IFERROR(1/J357*(X357/H357),"0")</f>
        <v>8.6805555555555552E-2</v>
      </c>
      <c r="BP357" s="64">
        <f>IFERROR(1/J357*(Y357/H357),"0")</f>
        <v>9.375E-2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5.5555555555555554</v>
      </c>
      <c r="Y358" s="565">
        <f>IFERROR(Y356/H356,"0")+IFERROR(Y357/H357,"0")</f>
        <v>6</v>
      </c>
      <c r="Z358" s="565">
        <f>IFERROR(IF(Z356="",0,Z356),"0")+IFERROR(IF(Z357="",0,Z357),"0")</f>
        <v>0.11388000000000001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50</v>
      </c>
      <c r="Y359" s="565">
        <f>IFERROR(SUM(Y356:Y357),"0")</f>
        <v>54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300</v>
      </c>
      <c r="Y361" s="564">
        <f>IFERROR(IF(X361="",0,CEILING((X361/$H361),1)*$H361),"")</f>
        <v>306</v>
      </c>
      <c r="Z361" s="36">
        <f>IFERROR(IF(Y361=0,"",ROUNDUP(Y361/H361,0)*0.01898),"")</f>
        <v>0.64532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317.29999999999995</v>
      </c>
      <c r="BN361" s="64">
        <f>IFERROR(Y361*I361/H361,"0")</f>
        <v>323.64599999999996</v>
      </c>
      <c r="BO361" s="64">
        <f>IFERROR(1/J361*(X361/H361),"0")</f>
        <v>0.52083333333333337</v>
      </c>
      <c r="BP361" s="64">
        <f>IFERROR(1/J361*(Y361/H361),"0")</f>
        <v>0.53125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33.333333333333336</v>
      </c>
      <c r="Y362" s="565">
        <f>IFERROR(Y361/H361,"0")</f>
        <v>34</v>
      </c>
      <c r="Z362" s="565">
        <f>IFERROR(IF(Z361="",0,Z361),"0")</f>
        <v>0.64532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300</v>
      </c>
      <c r="Y363" s="565">
        <f>IFERROR(SUM(Y361:Y361),"0")</f>
        <v>306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300</v>
      </c>
      <c r="Y432" s="564">
        <f t="shared" si="63"/>
        <v>300.96000000000004</v>
      </c>
      <c r="Z432" s="36">
        <f t="shared" si="64"/>
        <v>0.68171999999999999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320.45454545454544</v>
      </c>
      <c r="BN432" s="64">
        <f t="shared" si="66"/>
        <v>321.48</v>
      </c>
      <c r="BO432" s="64">
        <f t="shared" si="67"/>
        <v>0.54632867132867136</v>
      </c>
      <c r="BP432" s="64">
        <f t="shared" si="68"/>
        <v>0.54807692307692313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450</v>
      </c>
      <c r="Y435" s="564">
        <f t="shared" si="63"/>
        <v>454.08000000000004</v>
      </c>
      <c r="Z435" s="36">
        <f t="shared" si="64"/>
        <v>1.0285599999999999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480.68181818181819</v>
      </c>
      <c r="BN435" s="64">
        <f t="shared" si="66"/>
        <v>485.03999999999996</v>
      </c>
      <c r="BO435" s="64">
        <f t="shared" si="67"/>
        <v>0.81949300699300698</v>
      </c>
      <c r="BP435" s="64">
        <f t="shared" si="68"/>
        <v>0.82692307692307698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142.04545454545453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143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1.71028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750</v>
      </c>
      <c r="Y446" s="565">
        <f>IFERROR(SUM(Y430:Y444),"0")</f>
        <v>755.04000000000008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100</v>
      </c>
      <c r="Y448" s="564">
        <f>IFERROR(IF(X448="",0,CEILING((X448/$H448),1)*$H448),"")</f>
        <v>100.32000000000001</v>
      </c>
      <c r="Z448" s="36">
        <f>IFERROR(IF(Y448=0,"",ROUNDUP(Y448/H448,0)*0.01196),"")</f>
        <v>0.22724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106.81818181818181</v>
      </c>
      <c r="BN448" s="64">
        <f>IFERROR(Y448*I448/H448,"0")</f>
        <v>107.16</v>
      </c>
      <c r="BO448" s="64">
        <f>IFERROR(1/J448*(X448/H448),"0")</f>
        <v>0.18210955710955709</v>
      </c>
      <c r="BP448" s="64">
        <f>IFERROR(1/J448*(Y448/H448),"0")</f>
        <v>0.18269230769230771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18.939393939393938</v>
      </c>
      <c r="Y451" s="565">
        <f>IFERROR(Y448/H448,"0")+IFERROR(Y449/H449,"0")+IFERROR(Y450/H450,"0")</f>
        <v>19</v>
      </c>
      <c r="Z451" s="565">
        <f>IFERROR(IF(Z448="",0,Z448),"0")+IFERROR(IF(Z449="",0,Z449),"0")+IFERROR(IF(Z450="",0,Z450),"0")</f>
        <v>0.22724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100</v>
      </c>
      <c r="Y452" s="565">
        <f>IFERROR(SUM(Y448:Y450),"0")</f>
        <v>100.32000000000001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200</v>
      </c>
      <c r="Y454" s="564">
        <f t="shared" ref="Y454:Y460" si="69">IFERROR(IF(X454="",0,CEILING((X454/$H454),1)*$H454),"")</f>
        <v>200.64000000000001</v>
      </c>
      <c r="Z454" s="36">
        <f>IFERROR(IF(Y454=0,"",ROUNDUP(Y454/H454,0)*0.01196),"")</f>
        <v>0.45448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213.63636363636363</v>
      </c>
      <c r="BN454" s="64">
        <f t="shared" ref="BN454:BN460" si="71">IFERROR(Y454*I454/H454,"0")</f>
        <v>214.32</v>
      </c>
      <c r="BO454" s="64">
        <f t="shared" ref="BO454:BO460" si="72">IFERROR(1/J454*(X454/H454),"0")</f>
        <v>0.36421911421911418</v>
      </c>
      <c r="BP454" s="64">
        <f t="shared" ref="BP454:BP460" si="73">IFERROR(1/J454*(Y454/H454),"0")</f>
        <v>0.36538461538461542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250</v>
      </c>
      <c r="Y455" s="564">
        <f t="shared" si="69"/>
        <v>253.44</v>
      </c>
      <c r="Z455" s="36">
        <f>IFERROR(IF(Y455=0,"",ROUNDUP(Y455/H455,0)*0.01196),"")</f>
        <v>0.57408000000000003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267.04545454545456</v>
      </c>
      <c r="BN455" s="64">
        <f t="shared" si="71"/>
        <v>270.71999999999997</v>
      </c>
      <c r="BO455" s="64">
        <f t="shared" si="72"/>
        <v>0.45527389277389274</v>
      </c>
      <c r="BP455" s="64">
        <f t="shared" si="73"/>
        <v>0.46153846153846156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250</v>
      </c>
      <c r="Y456" s="564">
        <f t="shared" si="69"/>
        <v>253.44</v>
      </c>
      <c r="Z456" s="36">
        <f>IFERROR(IF(Y456=0,"",ROUNDUP(Y456/H456,0)*0.01196),"")</f>
        <v>0.57408000000000003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267.04545454545456</v>
      </c>
      <c r="BN456" s="64">
        <f t="shared" si="71"/>
        <v>270.71999999999997</v>
      </c>
      <c r="BO456" s="64">
        <f t="shared" si="72"/>
        <v>0.45527389277389274</v>
      </c>
      <c r="BP456" s="64">
        <f t="shared" si="73"/>
        <v>0.46153846153846156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132.57575757575756</v>
      </c>
      <c r="Y461" s="565">
        <f>IFERROR(Y454/H454,"0")+IFERROR(Y455/H455,"0")+IFERROR(Y456/H456,"0")+IFERROR(Y457/H457,"0")+IFERROR(Y458/H458,"0")+IFERROR(Y459/H459,"0")+IFERROR(Y460/H460,"0")</f>
        <v>134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1.6026400000000001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700</v>
      </c>
      <c r="Y462" s="565">
        <f>IFERROR(SUM(Y454:Y460),"0")</f>
        <v>707.52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8141.2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8204.2799999999988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8584.5620656520987</v>
      </c>
      <c r="Y506" s="565">
        <f>IFERROR(SUM(BN22:BN502),"0")</f>
        <v>8651.2379999999994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14</v>
      </c>
      <c r="Y507" s="38">
        <f>ROUNDUP(SUM(BP22:BP502),0)</f>
        <v>14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8934.5620656520987</v>
      </c>
      <c r="Y508" s="565">
        <f>GrossWeightTotalR+PalletQtyTotalR*25</f>
        <v>9001.2379999999994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1388.1219906104961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1398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15.752300000000002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184.8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2812.8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247.8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3360</v>
      </c>
      <c r="U515" s="46">
        <f>IFERROR(Y366*1,"0")+IFERROR(Y367*1,"0")+IFERROR(Y368*1,"0")+IFERROR(Y369*1,"0")+IFERROR(Y373*1,"0")+IFERROR(Y377*1,"0")+IFERROR(Y378*1,"0")+IFERROR(Y382*1,"0")</f>
        <v>36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1562.8800000000003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2,00"/>
        <filter val="1 388,12"/>
        <filter val="1 400,00"/>
        <filter val="100,00"/>
        <filter val="120,00"/>
        <filter val="132,58"/>
        <filter val="14"/>
        <filter val="142,05"/>
        <filter val="16,00"/>
        <filter val="168,00"/>
        <filter val="170,00"/>
        <filter val="18,00"/>
        <filter val="18,94"/>
        <filter val="180,00"/>
        <filter val="19,20"/>
        <filter val="192,00"/>
        <filter val="200,00"/>
        <filter val="236,00"/>
        <filter val="24,00"/>
        <filter val="240,00"/>
        <filter val="250,00"/>
        <filter val="259,26"/>
        <filter val="264,00"/>
        <filter val="28,55"/>
        <filter val="288,00"/>
        <filter val="3 000,00"/>
        <filter val="3,33"/>
        <filter val="30,00"/>
        <filter val="300,00"/>
        <filter val="33,33"/>
        <filter val="400,00"/>
        <filter val="42,86"/>
        <filter val="43,20"/>
        <filter val="450,00"/>
        <filter val="5,56"/>
        <filter val="50,00"/>
        <filter val="503,67"/>
        <filter val="700,00"/>
        <filter val="750,00"/>
        <filter val="8 141,20"/>
        <filter val="8 584,56"/>
        <filter val="8 934,56"/>
        <filter val="8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