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99AE0D1-6843-4715-86EC-6FAB1FAAB4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<sst xmlns="http://schemas.openxmlformats.org/spreadsheetml/2006/main" count="2263" uniqueCount="827">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</sst>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1328</v>
      </c>
      <c r="Y41" s="564">
        <f>IFERROR(IF(X41="",0,CEILING((X41/$H41),1)*$H41),"")</f>
        <v>1328.4</v>
      </c>
      <c r="Z41" s="36">
        <f>IFERROR(IF(Y41=0,"",ROUNDUP(Y41/H41,0)*0.01898),"")</f>
        <v>2.3345400000000001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1381.4888888888888</v>
      </c>
      <c r="BN41" s="64">
        <f>IFERROR(Y41*I41/H41,"0")</f>
        <v>1381.905</v>
      </c>
      <c r="BO41" s="64">
        <f>IFERROR(1/J41*(X41/H41),"0")</f>
        <v>1.9212962962962963</v>
      </c>
      <c r="BP41" s="64">
        <f>IFERROR(1/J41*(Y41/H41),"0")</f>
        <v>1.921875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122.96296296296296</v>
      </c>
      <c r="Y44" s="565">
        <f>IFERROR(Y41/H41,"0")+IFERROR(Y42/H42,"0")+IFERROR(Y43/H43,"0")</f>
        <v>123</v>
      </c>
      <c r="Z44" s="565">
        <f>IFERROR(IF(Z41="",0,Z41),"0")+IFERROR(IF(Z42="",0,Z42),"0")+IFERROR(IF(Z43="",0,Z43),"0")</f>
        <v>2.3345400000000001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1328</v>
      </c>
      <c r="Y45" s="565">
        <f>IFERROR(SUM(Y41:Y43),"0")</f>
        <v>1328.4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82</v>
      </c>
      <c r="Y53" s="564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85.302777777777777</v>
      </c>
      <c r="BN53" s="64">
        <f t="shared" si="8"/>
        <v>89.88</v>
      </c>
      <c r="BO53" s="64">
        <f t="shared" si="9"/>
        <v>0.11863425925925924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116</v>
      </c>
      <c r="Y55" s="564">
        <f t="shared" si="6"/>
        <v>116</v>
      </c>
      <c r="Z55" s="36">
        <f>IFERROR(IF(Y55=0,"",ROUNDUP(Y55/H55,0)*0.00902),"")</f>
        <v>0.26158000000000003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122.09</v>
      </c>
      <c r="BN55" s="64">
        <f t="shared" si="8"/>
        <v>122.09</v>
      </c>
      <c r="BO55" s="64">
        <f t="shared" si="9"/>
        <v>0.2196969696969697</v>
      </c>
      <c r="BP55" s="64">
        <f t="shared" si="10"/>
        <v>0.2196969696969697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36.592592592592595</v>
      </c>
      <c r="Y58" s="565">
        <f>IFERROR(Y52/H52,"0")+IFERROR(Y53/H53,"0")+IFERROR(Y54/H54,"0")+IFERROR(Y55/H55,"0")+IFERROR(Y56/H56,"0")+IFERROR(Y57/H57,"0")</f>
        <v>37</v>
      </c>
      <c r="Z58" s="565">
        <f>IFERROR(IF(Z52="",0,Z52),"0")+IFERROR(IF(Z53="",0,Z53),"0")+IFERROR(IF(Z54="",0,Z54),"0")+IFERROR(IF(Z55="",0,Z55),"0")+IFERROR(IF(Z56="",0,Z56),"0")+IFERROR(IF(Z57="",0,Z57),"0")</f>
        <v>0.41342000000000001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198</v>
      </c>
      <c r="Y59" s="565">
        <f>IFERROR(SUM(Y52:Y57),"0")</f>
        <v>202.4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15</v>
      </c>
      <c r="Y61" s="56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15.604166666666664</v>
      </c>
      <c r="BN61" s="64">
        <f>IFERROR(Y61*I61/H61,"0")</f>
        <v>22.47</v>
      </c>
      <c r="BO61" s="64">
        <f>IFERROR(1/J61*(X61/H61),"0")</f>
        <v>2.1701388888888888E-2</v>
      </c>
      <c r="BP61" s="64">
        <f>IFERROR(1/J61*(Y61/H61),"0")</f>
        <v>3.125E-2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1.3888888888888888</v>
      </c>
      <c r="Y65" s="565">
        <f>IFERROR(Y61/H61,"0")+IFERROR(Y62/H62,"0")+IFERROR(Y63/H63,"0")+IFERROR(Y64/H64,"0")</f>
        <v>2</v>
      </c>
      <c r="Z65" s="565">
        <f>IFERROR(IF(Z61="",0,Z61),"0")+IFERROR(IF(Z62="",0,Z62),"0")+IFERROR(IF(Z63="",0,Z63),"0")+IFERROR(IF(Z64="",0,Z64),"0")</f>
        <v>3.7960000000000001E-2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15</v>
      </c>
      <c r="Y66" s="565">
        <f>IFERROR(SUM(Y61:Y64),"0")</f>
        <v>21.6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83</v>
      </c>
      <c r="Y75" s="564">
        <f t="shared" si="11"/>
        <v>84</v>
      </c>
      <c r="Z75" s="36">
        <f>IFERROR(IF(Y75=0,"",ROUNDUP(Y75/H75,0)*0.01898),"")</f>
        <v>0.1898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87.298214285714295</v>
      </c>
      <c r="BN75" s="64">
        <f t="shared" si="13"/>
        <v>88.350000000000009</v>
      </c>
      <c r="BO75" s="64">
        <f t="shared" si="14"/>
        <v>0.15438988095238096</v>
      </c>
      <c r="BP75" s="64">
        <f t="shared" si="15"/>
        <v>0.15625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9.8809523809523814</v>
      </c>
      <c r="Y80" s="565">
        <f>IFERROR(Y74/H74,"0")+IFERROR(Y75/H75,"0")+IFERROR(Y76/H76,"0")+IFERROR(Y77/H77,"0")+IFERROR(Y78/H78,"0")+IFERROR(Y79/H79,"0")</f>
        <v>10</v>
      </c>
      <c r="Z80" s="565">
        <f>IFERROR(IF(Z74="",0,Z74),"0")+IFERROR(IF(Z75="",0,Z75),"0")+IFERROR(IF(Z76="",0,Z76),"0")+IFERROR(IF(Z77="",0,Z77),"0")+IFERROR(IF(Z78="",0,Z78),"0")+IFERROR(IF(Z79="",0,Z79),"0")</f>
        <v>0.1898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83</v>
      </c>
      <c r="Y81" s="565">
        <f>IFERROR(SUM(Y74:Y79),"0")</f>
        <v>84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62</v>
      </c>
      <c r="Y83" s="56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65.457692307692298</v>
      </c>
      <c r="BN83" s="64">
        <f>IFERROR(Y83*I83/H83,"0")</f>
        <v>65.88</v>
      </c>
      <c r="BO83" s="64">
        <f>IFERROR(1/J83*(X83/H83),"0")</f>
        <v>0.12419871794871795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7.9487179487179489</v>
      </c>
      <c r="Y85" s="565">
        <f>IFERROR(Y83/H83,"0")+IFERROR(Y84/H84,"0")</f>
        <v>8</v>
      </c>
      <c r="Z85" s="565">
        <f>IFERROR(IF(Z83="",0,Z83),"0")+IFERROR(IF(Z84="",0,Z84),"0")</f>
        <v>0.15184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62</v>
      </c>
      <c r="Y86" s="565">
        <f>IFERROR(SUM(Y83:Y84),"0")</f>
        <v>62.4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35</v>
      </c>
      <c r="Y91" s="564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36.633333333333333</v>
      </c>
      <c r="BN91" s="64">
        <f>IFERROR(Y91*I91/H91,"0")</f>
        <v>37.68</v>
      </c>
      <c r="BO91" s="64">
        <f>IFERROR(1/J91*(X91/H91),"0")</f>
        <v>5.8922558922558925E-2</v>
      </c>
      <c r="BP91" s="64">
        <f>IFERROR(1/J91*(Y91/H91),"0")</f>
        <v>6.0606060606060608E-2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7.7777777777777777</v>
      </c>
      <c r="Y92" s="565">
        <f>IFERROR(Y89/H89,"0")+IFERROR(Y90/H90,"0")+IFERROR(Y91/H91,"0")</f>
        <v>8</v>
      </c>
      <c r="Z92" s="565">
        <f>IFERROR(IF(Z89="",0,Z89),"0")+IFERROR(IF(Z90="",0,Z90),"0")+IFERROR(IF(Z91="",0,Z91),"0")</f>
        <v>7.2160000000000002E-2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35</v>
      </c>
      <c r="Y93" s="565">
        <f>IFERROR(SUM(Y89:Y91),"0")</f>
        <v>36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240</v>
      </c>
      <c r="Y95" s="564">
        <f t="shared" ref="Y95:Y100" si="16">IFERROR(IF(X95="",0,CEILING((X95/$H95),1)*$H95),"")</f>
        <v>243</v>
      </c>
      <c r="Z95" s="36">
        <f>IFERROR(IF(Y95=0,"",ROUNDUP(Y95/H95,0)*0.01898),"")</f>
        <v>0.56940000000000002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255.37777777777779</v>
      </c>
      <c r="BN95" s="64">
        <f t="shared" ref="BN95:BN100" si="18">IFERROR(Y95*I95/H95,"0")</f>
        <v>258.57</v>
      </c>
      <c r="BO95" s="64">
        <f t="shared" ref="BO95:BO100" si="19">IFERROR(1/J95*(X95/H95),"0")</f>
        <v>0.46296296296296297</v>
      </c>
      <c r="BP95" s="64">
        <f t="shared" ref="BP95:BP100" si="20">IFERROR(1/J95*(Y95/H95),"0")</f>
        <v>0.46875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95</v>
      </c>
      <c r="Y99" s="564">
        <f t="shared" si="16"/>
        <v>97.2</v>
      </c>
      <c r="Z99" s="36">
        <f>IFERROR(IF(Y99=0,"",ROUNDUP(Y99/H99,0)*0.00651),"")</f>
        <v>0.23436000000000001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103.86666666666666</v>
      </c>
      <c r="BN99" s="64">
        <f t="shared" si="18"/>
        <v>106.27199999999999</v>
      </c>
      <c r="BO99" s="64">
        <f t="shared" si="19"/>
        <v>0.19332519332519332</v>
      </c>
      <c r="BP99" s="64">
        <f t="shared" si="20"/>
        <v>0.19780219780219782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64.81481481481481</v>
      </c>
      <c r="Y101" s="565">
        <f>IFERROR(Y95/H95,"0")+IFERROR(Y96/H96,"0")+IFERROR(Y97/H97,"0")+IFERROR(Y98/H98,"0")+IFERROR(Y99/H99,"0")+IFERROR(Y100/H100,"0")</f>
        <v>66</v>
      </c>
      <c r="Z101" s="565">
        <f>IFERROR(IF(Z95="",0,Z95),"0")+IFERROR(IF(Z96="",0,Z96),"0")+IFERROR(IF(Z97="",0,Z97),"0")+IFERROR(IF(Z98="",0,Z98),"0")+IFERROR(IF(Z99="",0,Z99),"0")+IFERROR(IF(Z100="",0,Z100),"0")</f>
        <v>0.80376000000000003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335</v>
      </c>
      <c r="Y102" s="565">
        <f>IFERROR(SUM(Y95:Y100),"0")</f>
        <v>340.2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40</v>
      </c>
      <c r="Y105" s="564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41.611111111111107</v>
      </c>
      <c r="BN105" s="64">
        <f>IFERROR(Y105*I105/H105,"0")</f>
        <v>44.94</v>
      </c>
      <c r="BO105" s="64">
        <f>IFERROR(1/J105*(X105/H105),"0")</f>
        <v>5.7870370370370364E-2</v>
      </c>
      <c r="BP105" s="64">
        <f>IFERROR(1/J105*(Y105/H105),"0")</f>
        <v>6.25E-2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186</v>
      </c>
      <c r="Y107" s="564">
        <f>IFERROR(IF(X107="",0,CEILING((X107/$H107),1)*$H107),"")</f>
        <v>189</v>
      </c>
      <c r="Z107" s="36">
        <f>IFERROR(IF(Y107=0,"",ROUNDUP(Y107/H107,0)*0.00902),"")</f>
        <v>0.37884000000000001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194.67999999999998</v>
      </c>
      <c r="BN107" s="64">
        <f>IFERROR(Y107*I107/H107,"0")</f>
        <v>197.82</v>
      </c>
      <c r="BO107" s="64">
        <f>IFERROR(1/J107*(X107/H107),"0")</f>
        <v>0.31313131313131315</v>
      </c>
      <c r="BP107" s="64">
        <f>IFERROR(1/J107*(Y107/H107),"0")</f>
        <v>0.31818181818181818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45.037037037037038</v>
      </c>
      <c r="Y109" s="565">
        <f>IFERROR(Y105/H105,"0")+IFERROR(Y106/H106,"0")+IFERROR(Y107/H107,"0")+IFERROR(Y108/H108,"0")</f>
        <v>46</v>
      </c>
      <c r="Z109" s="565">
        <f>IFERROR(IF(Z105="",0,Z105),"0")+IFERROR(IF(Z106="",0,Z106),"0")+IFERROR(IF(Z107="",0,Z107),"0")+IFERROR(IF(Z108="",0,Z108),"0")</f>
        <v>0.45476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226</v>
      </c>
      <c r="Y110" s="565">
        <f>IFERROR(SUM(Y105:Y108),"0")</f>
        <v>232.2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62</v>
      </c>
      <c r="Y114" s="564">
        <f>IFERROR(IF(X114="",0,CEILING((X114/$H114),1)*$H114),"")</f>
        <v>62.4</v>
      </c>
      <c r="Z114" s="36">
        <f>IFERROR(IF(Y114=0,"",ROUNDUP(Y114/H114,0)*0.00651),"")</f>
        <v>0.16925999999999999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66.650000000000006</v>
      </c>
      <c r="BN114" s="64">
        <f>IFERROR(Y114*I114/H114,"0")</f>
        <v>67.08</v>
      </c>
      <c r="BO114" s="64">
        <f>IFERROR(1/J114*(X114/H114),"0")</f>
        <v>0.14194139194139196</v>
      </c>
      <c r="BP114" s="64">
        <f>IFERROR(1/J114*(Y114/H114),"0")</f>
        <v>0.14285714285714288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25.833333333333336</v>
      </c>
      <c r="Y115" s="565">
        <f>IFERROR(Y112/H112,"0")+IFERROR(Y113/H113,"0")+IFERROR(Y114/H114,"0")</f>
        <v>26</v>
      </c>
      <c r="Z115" s="565">
        <f>IFERROR(IF(Z112="",0,Z112),"0")+IFERROR(IF(Z113="",0,Z113),"0")+IFERROR(IF(Z114="",0,Z114),"0")</f>
        <v>0.16925999999999999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62</v>
      </c>
      <c r="Y116" s="565">
        <f>IFERROR(SUM(Y112:Y114),"0")</f>
        <v>62.4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252</v>
      </c>
      <c r="Y118" s="564">
        <f>IFERROR(IF(X118="",0,CEILING((X118/$H118),1)*$H118),"")</f>
        <v>259.2</v>
      </c>
      <c r="Z118" s="36">
        <f>IFERROR(IF(Y118=0,"",ROUNDUP(Y118/H118,0)*0.01898),"")</f>
        <v>0.60736000000000001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267.95999999999998</v>
      </c>
      <c r="BN118" s="64">
        <f>IFERROR(Y118*I118/H118,"0")</f>
        <v>275.61599999999999</v>
      </c>
      <c r="BO118" s="64">
        <f>IFERROR(1/J118*(X118/H118),"0")</f>
        <v>0.4861111111111111</v>
      </c>
      <c r="BP118" s="64">
        <f>IFERROR(1/J118*(Y118/H118),"0")</f>
        <v>0.5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143</v>
      </c>
      <c r="Y120" s="564">
        <f>IFERROR(IF(X120="",0,CEILING((X120/$H120),1)*$H120),"")</f>
        <v>143.10000000000002</v>
      </c>
      <c r="Z120" s="36">
        <f>IFERROR(IF(Y120=0,"",ROUNDUP(Y120/H120,0)*0.00651),"")</f>
        <v>0.34503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156.34666666666664</v>
      </c>
      <c r="BN120" s="64">
        <f>IFERROR(Y120*I120/H120,"0")</f>
        <v>156.45600000000002</v>
      </c>
      <c r="BO120" s="64">
        <f>IFERROR(1/J120*(X120/H120),"0")</f>
        <v>0.29100529100529104</v>
      </c>
      <c r="BP120" s="64">
        <f>IFERROR(1/J120*(Y120/H120),"0")</f>
        <v>0.29120879120879128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84.074074074074076</v>
      </c>
      <c r="Y122" s="565">
        <f>IFERROR(Y118/H118,"0")+IFERROR(Y119/H119,"0")+IFERROR(Y120/H120,"0")+IFERROR(Y121/H121,"0")</f>
        <v>85</v>
      </c>
      <c r="Z122" s="565">
        <f>IFERROR(IF(Z118="",0,Z118),"0")+IFERROR(IF(Z119="",0,Z119),"0")+IFERROR(IF(Z120="",0,Z120),"0")+IFERROR(IF(Z121="",0,Z121),"0")</f>
        <v>0.95239000000000007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395</v>
      </c>
      <c r="Y123" s="565">
        <f>IFERROR(SUM(Y118:Y121),"0")</f>
        <v>402.3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104</v>
      </c>
      <c r="Y161" s="564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110.43809523809523</v>
      </c>
      <c r="BN161" s="64">
        <f t="shared" si="23"/>
        <v>111.5</v>
      </c>
      <c r="BO161" s="64">
        <f t="shared" si="24"/>
        <v>0.21164021164021163</v>
      </c>
      <c r="BP161" s="64">
        <f t="shared" si="25"/>
        <v>0.21367521367521369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51</v>
      </c>
      <c r="Y163" s="564">
        <f t="shared" si="21"/>
        <v>52.2</v>
      </c>
      <c r="Z163" s="36">
        <f>IFERROR(IF(Y163=0,"",ROUNDUP(Y163/H163,0)*0.00502),"")</f>
        <v>0.14558000000000001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54.68333333333333</v>
      </c>
      <c r="BN163" s="64">
        <f t="shared" si="23"/>
        <v>55.970000000000006</v>
      </c>
      <c r="BO163" s="64">
        <f t="shared" si="24"/>
        <v>0.12108262108262109</v>
      </c>
      <c r="BP163" s="64">
        <f t="shared" si="25"/>
        <v>0.12393162393162395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154</v>
      </c>
      <c r="Y164" s="564">
        <f t="shared" si="21"/>
        <v>155.4</v>
      </c>
      <c r="Z164" s="36">
        <f>IFERROR(IF(Y164=0,"",ROUNDUP(Y164/H164,0)*0.00502),"")</f>
        <v>0.37148000000000003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161.33333333333334</v>
      </c>
      <c r="BN164" s="64">
        <f t="shared" si="23"/>
        <v>162.80000000000001</v>
      </c>
      <c r="BO164" s="64">
        <f t="shared" si="24"/>
        <v>0.31339031339031342</v>
      </c>
      <c r="BP164" s="64">
        <f t="shared" si="25"/>
        <v>0.31623931623931628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151.19047619047618</v>
      </c>
      <c r="Y167" s="565">
        <f>IFERROR(Y158/H158,"0")+IFERROR(Y159/H159,"0")+IFERROR(Y160/H160,"0")+IFERROR(Y161/H161,"0")+IFERROR(Y162/H162,"0")+IFERROR(Y163/H163,"0")+IFERROR(Y164/H164,"0")+IFERROR(Y165/H165,"0")+IFERROR(Y166/H166,"0")</f>
        <v>153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0.76806000000000008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309</v>
      </c>
      <c r="Y168" s="565">
        <f>IFERROR(SUM(Y158:Y166),"0")</f>
        <v>312.60000000000002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56</v>
      </c>
      <c r="Y187" s="564">
        <f>IFERROR(IF(X187="",0,CEILING((X187/$H187),1)*$H187),"")</f>
        <v>56.7</v>
      </c>
      <c r="Z187" s="36">
        <f>IFERROR(IF(Y187=0,"",ROUNDUP(Y187/H187,0)*0.00651),"")</f>
        <v>0.17577000000000001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60.8</v>
      </c>
      <c r="BN187" s="64">
        <f>IFERROR(Y187*I187/H187,"0")</f>
        <v>61.559999999999988</v>
      </c>
      <c r="BO187" s="64">
        <f>IFERROR(1/J187*(X187/H187),"0")</f>
        <v>0.14652014652014653</v>
      </c>
      <c r="BP187" s="64">
        <f>IFERROR(1/J187*(Y187/H187),"0")</f>
        <v>0.14835164835164835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26.666666666666664</v>
      </c>
      <c r="Y188" s="565">
        <f>IFERROR(Y186/H186,"0")+IFERROR(Y187/H187,"0")</f>
        <v>27</v>
      </c>
      <c r="Z188" s="565">
        <f>IFERROR(IF(Z186="",0,Z186),"0")+IFERROR(IF(Z187="",0,Z187),"0")</f>
        <v>0.17577000000000001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56</v>
      </c>
      <c r="Y189" s="565">
        <f>IFERROR(SUM(Y186:Y187),"0")</f>
        <v>56.7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144</v>
      </c>
      <c r="Y191" s="564">
        <f t="shared" ref="Y191:Y198" si="26">IFERROR(IF(X191="",0,CEILING((X191/$H191),1)*$H191),"")</f>
        <v>145.80000000000001</v>
      </c>
      <c r="Z191" s="36">
        <f>IFERROR(IF(Y191=0,"",ROUNDUP(Y191/H191,0)*0.00902),"")</f>
        <v>0.24354000000000001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149.6</v>
      </c>
      <c r="BN191" s="64">
        <f t="shared" ref="BN191:BN198" si="28">IFERROR(Y191*I191/H191,"0")</f>
        <v>151.47</v>
      </c>
      <c r="BO191" s="64">
        <f t="shared" ref="BO191:BO198" si="29">IFERROR(1/J191*(X191/H191),"0")</f>
        <v>0.20202020202020202</v>
      </c>
      <c r="BP191" s="64">
        <f t="shared" ref="BP191:BP198" si="30">IFERROR(1/J191*(Y191/H191),"0")</f>
        <v>0.20454545454545456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146</v>
      </c>
      <c r="Y192" s="564">
        <f t="shared" si="26"/>
        <v>151.20000000000002</v>
      </c>
      <c r="Z192" s="36">
        <f>IFERROR(IF(Y192=0,"",ROUNDUP(Y192/H192,0)*0.00902),"")</f>
        <v>0.25256000000000001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151.67777777777778</v>
      </c>
      <c r="BN192" s="64">
        <f t="shared" si="28"/>
        <v>157.08000000000001</v>
      </c>
      <c r="BO192" s="64">
        <f t="shared" si="29"/>
        <v>0.20482603815937148</v>
      </c>
      <c r="BP192" s="64">
        <f t="shared" si="30"/>
        <v>0.21212121212121213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212</v>
      </c>
      <c r="Y194" s="564">
        <f t="shared" si="26"/>
        <v>216</v>
      </c>
      <c r="Z194" s="36">
        <f>IFERROR(IF(Y194=0,"",ROUNDUP(Y194/H194,0)*0.00902),"")</f>
        <v>0.36080000000000001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220.24444444444447</v>
      </c>
      <c r="BN194" s="64">
        <f t="shared" si="28"/>
        <v>224.39999999999998</v>
      </c>
      <c r="BO194" s="64">
        <f t="shared" si="29"/>
        <v>0.29741863075196412</v>
      </c>
      <c r="BP194" s="64">
        <f t="shared" si="30"/>
        <v>0.30303030303030304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87</v>
      </c>
      <c r="Y195" s="564">
        <f t="shared" si="26"/>
        <v>88.2</v>
      </c>
      <c r="Z195" s="36">
        <f>IFERROR(IF(Y195=0,"",ROUNDUP(Y195/H195,0)*0.00502),"")</f>
        <v>0.24598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93.283333333333331</v>
      </c>
      <c r="BN195" s="64">
        <f t="shared" si="28"/>
        <v>94.57</v>
      </c>
      <c r="BO195" s="64">
        <f t="shared" si="29"/>
        <v>0.20655270655270655</v>
      </c>
      <c r="BP195" s="64">
        <f t="shared" si="30"/>
        <v>0.20940170940170943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73</v>
      </c>
      <c r="Y196" s="564">
        <f t="shared" si="26"/>
        <v>73.8</v>
      </c>
      <c r="Z196" s="36">
        <f>IFERROR(IF(Y196=0,"",ROUNDUP(Y196/H196,0)*0.00502),"")</f>
        <v>0.20582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77.055555555555543</v>
      </c>
      <c r="BN196" s="64">
        <f t="shared" si="28"/>
        <v>77.899999999999991</v>
      </c>
      <c r="BO196" s="64">
        <f t="shared" si="29"/>
        <v>0.17331433998100668</v>
      </c>
      <c r="BP196" s="64">
        <f t="shared" si="30"/>
        <v>0.17521367521367523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60</v>
      </c>
      <c r="Y198" s="564">
        <f t="shared" si="26"/>
        <v>61.2</v>
      </c>
      <c r="Z198" s="36">
        <f>IFERROR(IF(Y198=0,"",ROUNDUP(Y198/H198,0)*0.00502),"")</f>
        <v>0.17068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63.333333333333329</v>
      </c>
      <c r="BN198" s="64">
        <f t="shared" si="28"/>
        <v>64.599999999999994</v>
      </c>
      <c r="BO198" s="64">
        <f t="shared" si="29"/>
        <v>0.14245014245014248</v>
      </c>
      <c r="BP198" s="64">
        <f t="shared" si="30"/>
        <v>0.14529914529914531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215.18518518518519</v>
      </c>
      <c r="Y199" s="565">
        <f>IFERROR(Y191/H191,"0")+IFERROR(Y192/H192,"0")+IFERROR(Y193/H193,"0")+IFERROR(Y194/H194,"0")+IFERROR(Y195/H195,"0")+IFERROR(Y196/H196,"0")+IFERROR(Y197/H197,"0")+IFERROR(Y198/H198,"0")</f>
        <v>219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1.4793799999999999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722</v>
      </c>
      <c r="Y200" s="565">
        <f>IFERROR(SUM(Y191:Y198),"0")</f>
        <v>736.2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365</v>
      </c>
      <c r="Y204" s="564">
        <f t="shared" si="31"/>
        <v>365.4</v>
      </c>
      <c r="Z204" s="36">
        <f>IFERROR(IF(Y204=0,"",ROUNDUP(Y204/H204,0)*0.01898),"")</f>
        <v>0.79715999999999998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386.77413793103449</v>
      </c>
      <c r="BN204" s="64">
        <f t="shared" si="33"/>
        <v>387.19799999999998</v>
      </c>
      <c r="BO204" s="64">
        <f t="shared" si="34"/>
        <v>0.65553160919540232</v>
      </c>
      <c r="BP204" s="64">
        <f t="shared" si="35"/>
        <v>0.65625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135</v>
      </c>
      <c r="Y205" s="564">
        <f t="shared" si="31"/>
        <v>136.79999999999998</v>
      </c>
      <c r="Z205" s="36">
        <f t="shared" ref="Z205:Z210" si="36">IFERROR(IF(Y205=0,"",ROUNDUP(Y205/H205,0)*0.00651),"")</f>
        <v>0.37107000000000001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150.1875</v>
      </c>
      <c r="BN205" s="64">
        <f t="shared" si="33"/>
        <v>152.19</v>
      </c>
      <c r="BO205" s="64">
        <f t="shared" si="34"/>
        <v>0.30906593406593408</v>
      </c>
      <c r="BP205" s="64">
        <f t="shared" si="35"/>
        <v>0.31318681318681318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284</v>
      </c>
      <c r="Y207" s="564">
        <f t="shared" si="31"/>
        <v>285.59999999999997</v>
      </c>
      <c r="Z207" s="36">
        <f t="shared" si="36"/>
        <v>0.77468999999999999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313.82</v>
      </c>
      <c r="BN207" s="64">
        <f t="shared" si="33"/>
        <v>315.58799999999997</v>
      </c>
      <c r="BO207" s="64">
        <f t="shared" si="34"/>
        <v>0.65018315018315032</v>
      </c>
      <c r="BP207" s="64">
        <f t="shared" si="35"/>
        <v>0.65384615384615385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69</v>
      </c>
      <c r="Y208" s="564">
        <f t="shared" si="31"/>
        <v>69.599999999999994</v>
      </c>
      <c r="Z208" s="36">
        <f t="shared" si="36"/>
        <v>0.18879000000000001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76.245000000000005</v>
      </c>
      <c r="BN208" s="64">
        <f t="shared" si="33"/>
        <v>76.908000000000001</v>
      </c>
      <c r="BO208" s="64">
        <f t="shared" si="34"/>
        <v>0.15796703296703299</v>
      </c>
      <c r="BP208" s="64">
        <f t="shared" si="35"/>
        <v>0.15934065934065936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220</v>
      </c>
      <c r="Y209" s="564">
        <f t="shared" si="31"/>
        <v>220.79999999999998</v>
      </c>
      <c r="Z209" s="36">
        <f t="shared" si="36"/>
        <v>0.59892000000000001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243.10000000000002</v>
      </c>
      <c r="BN209" s="64">
        <f t="shared" si="33"/>
        <v>243.98400000000001</v>
      </c>
      <c r="BO209" s="64">
        <f t="shared" si="34"/>
        <v>0.50366300366300376</v>
      </c>
      <c r="BP209" s="64">
        <f t="shared" si="35"/>
        <v>0.50549450549450559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129</v>
      </c>
      <c r="Y210" s="564">
        <f t="shared" si="31"/>
        <v>129.6</v>
      </c>
      <c r="Z210" s="36">
        <f t="shared" si="36"/>
        <v>0.35154000000000002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142.86750000000001</v>
      </c>
      <c r="BN210" s="64">
        <f t="shared" si="33"/>
        <v>143.53199999999998</v>
      </c>
      <c r="BO210" s="64">
        <f t="shared" si="34"/>
        <v>0.29532967032967034</v>
      </c>
      <c r="BP210" s="64">
        <f t="shared" si="35"/>
        <v>0.2967032967032967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390.70402298850576</v>
      </c>
      <c r="Y211" s="565">
        <f>IFERROR(Y202/H202,"0")+IFERROR(Y203/H203,"0")+IFERROR(Y204/H204,"0")+IFERROR(Y205/H205,"0")+IFERROR(Y206/H206,"0")+IFERROR(Y207/H207,"0")+IFERROR(Y208/H208,"0")+IFERROR(Y209/H209,"0")+IFERROR(Y210/H210,"0")</f>
        <v>393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3.0821700000000001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1202</v>
      </c>
      <c r="Y212" s="565">
        <f>IFERROR(SUM(Y202:Y210),"0")</f>
        <v>1207.8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32</v>
      </c>
      <c r="Y214" s="564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68</v>
      </c>
      <c r="Y215" s="564">
        <f>IFERROR(IF(X215="",0,CEILING((X215/$H215),1)*$H215),"")</f>
        <v>69.599999999999994</v>
      </c>
      <c r="Z215" s="36">
        <f>IFERROR(IF(Y215=0,"",ROUNDUP(Y215/H215,0)*0.00651),"")</f>
        <v>0.18879000000000001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75.140000000000015</v>
      </c>
      <c r="BN215" s="64">
        <f>IFERROR(Y215*I215/H215,"0")</f>
        <v>76.908000000000001</v>
      </c>
      <c r="BO215" s="64">
        <f>IFERROR(1/J215*(X215/H215),"0")</f>
        <v>0.15567765567765571</v>
      </c>
      <c r="BP215" s="64">
        <f>IFERROR(1/J215*(Y215/H215),"0")</f>
        <v>0.15934065934065936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41.666666666666671</v>
      </c>
      <c r="Y216" s="565">
        <f>IFERROR(Y214/H214,"0")+IFERROR(Y215/H215,"0")</f>
        <v>43</v>
      </c>
      <c r="Z216" s="565">
        <f>IFERROR(IF(Z214="",0,Z214),"0")+IFERROR(IF(Z215="",0,Z215),"0")</f>
        <v>0.27993000000000001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100</v>
      </c>
      <c r="Y217" s="565">
        <f>IFERROR(SUM(Y214:Y215),"0")</f>
        <v>103.19999999999999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300</v>
      </c>
      <c r="Y220" s="564">
        <f t="shared" ref="Y220:Y226" si="37">IFERROR(IF(X220="",0,CEILING((X220/$H220),1)*$H220),"")</f>
        <v>301.59999999999997</v>
      </c>
      <c r="Z220" s="36">
        <f>IFERROR(IF(Y220=0,"",ROUNDUP(Y220/H220,0)*0.01898),"")</f>
        <v>0.49348000000000003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311.25</v>
      </c>
      <c r="BN220" s="64">
        <f t="shared" ref="BN220:BN226" si="39">IFERROR(Y220*I220/H220,"0")</f>
        <v>312.91000000000003</v>
      </c>
      <c r="BO220" s="64">
        <f t="shared" ref="BO220:BO226" si="40">IFERROR(1/J220*(X220/H220),"0")</f>
        <v>0.40409482758620691</v>
      </c>
      <c r="BP220" s="64">
        <f t="shared" ref="BP220:BP226" si="41">IFERROR(1/J220*(Y220/H220),"0")</f>
        <v>0.40624999999999994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25.862068965517242</v>
      </c>
      <c r="Y227" s="565">
        <f>IFERROR(Y220/H220,"0")+IFERROR(Y221/H221,"0")+IFERROR(Y222/H222,"0")+IFERROR(Y223/H223,"0")+IFERROR(Y224/H224,"0")+IFERROR(Y225/H225,"0")+IFERROR(Y226/H226,"0")</f>
        <v>25.999999999999996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0.49348000000000003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300</v>
      </c>
      <c r="Y228" s="565">
        <f>IFERROR(SUM(Y220:Y226),"0")</f>
        <v>301.59999999999997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62</v>
      </c>
      <c r="Y266" s="564">
        <f>IFERROR(IF(X266="",0,CEILING((X266/$H266),1)*$H266),"")</f>
        <v>62.4</v>
      </c>
      <c r="Z266" s="36">
        <f>IFERROR(IF(Y266=0,"",ROUNDUP(Y266/H266,0)*0.00651),"")</f>
        <v>0.16925999999999999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68.510000000000005</v>
      </c>
      <c r="BN266" s="64">
        <f>IFERROR(Y266*I266/H266,"0")</f>
        <v>68.952000000000012</v>
      </c>
      <c r="BO266" s="64">
        <f>IFERROR(1/J266*(X266/H266),"0")</f>
        <v>0.14194139194139196</v>
      </c>
      <c r="BP266" s="64">
        <f>IFERROR(1/J266*(Y266/H266),"0")</f>
        <v>0.14285714285714288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61</v>
      </c>
      <c r="Y267" s="564">
        <f>IFERROR(IF(X267="",0,CEILING((X267/$H267),1)*$H267),"")</f>
        <v>62.4</v>
      </c>
      <c r="Z267" s="36">
        <f>IFERROR(IF(Y267=0,"",ROUNDUP(Y267/H267,0)*0.00651),"")</f>
        <v>0.16925999999999999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65.575000000000003</v>
      </c>
      <c r="BN267" s="64">
        <f>IFERROR(Y267*I267/H267,"0")</f>
        <v>67.08</v>
      </c>
      <c r="BO267" s="64">
        <f>IFERROR(1/J267*(X267/H267),"0")</f>
        <v>0.13965201465201468</v>
      </c>
      <c r="BP267" s="64">
        <f>IFERROR(1/J267*(Y267/H267),"0")</f>
        <v>0.14285714285714288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51.25</v>
      </c>
      <c r="Y268" s="565">
        <f>IFERROR(Y265/H265,"0")+IFERROR(Y266/H266,"0")+IFERROR(Y267/H267,"0")</f>
        <v>52</v>
      </c>
      <c r="Z268" s="565">
        <f>IFERROR(IF(Z265="",0,Z265),"0")+IFERROR(IF(Z266="",0,Z266),"0")+IFERROR(IF(Z267="",0,Z267),"0")</f>
        <v>0.33851999999999999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123</v>
      </c>
      <c r="Y269" s="565">
        <f>IFERROR(SUM(Y265:Y267),"0")</f>
        <v>124.8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7</v>
      </c>
      <c r="Y301" s="564">
        <f t="shared" si="47"/>
        <v>7.2</v>
      </c>
      <c r="Z301" s="36">
        <f>IFERROR(IF(Y301=0,"",ROUNDUP(Y301/H301,0)*0.00651),"")</f>
        <v>2.6040000000000001E-2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7.8866666666666667</v>
      </c>
      <c r="BN301" s="64">
        <f t="shared" si="49"/>
        <v>8.1120000000000001</v>
      </c>
      <c r="BO301" s="64">
        <f t="shared" si="50"/>
        <v>2.1367521367521368E-2</v>
      </c>
      <c r="BP301" s="64">
        <f t="shared" si="51"/>
        <v>2.197802197802198E-2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3.8888888888888888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7</v>
      </c>
      <c r="Y303" s="565">
        <f>IFERROR(SUM(Y295:Y301),"0")</f>
        <v>7.2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138</v>
      </c>
      <c r="Y313" s="564">
        <f>IFERROR(IF(X313="",0,CEILING((X313/$H313),1)*$H313),"")</f>
        <v>142.80000000000001</v>
      </c>
      <c r="Z313" s="36">
        <f>IFERROR(IF(Y313=0,"",ROUNDUP(Y313/H313,0)*0.01898),"")</f>
        <v>0.32266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146.52642857142857</v>
      </c>
      <c r="BN313" s="64">
        <f>IFERROR(Y313*I313/H313,"0")</f>
        <v>151.62300000000002</v>
      </c>
      <c r="BO313" s="64">
        <f>IFERROR(1/J313*(X313/H313),"0")</f>
        <v>0.25669642857142855</v>
      </c>
      <c r="BP313" s="64">
        <f>IFERROR(1/J313*(Y313/H313),"0")</f>
        <v>0.265625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238</v>
      </c>
      <c r="Y314" s="564">
        <f>IFERROR(IF(X314="",0,CEILING((X314/$H314),1)*$H314),"")</f>
        <v>241.79999999999998</v>
      </c>
      <c r="Z314" s="36">
        <f>IFERROR(IF(Y314=0,"",ROUNDUP(Y314/H314,0)*0.01898),"")</f>
        <v>0.58838000000000001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253.83615384615388</v>
      </c>
      <c r="BN314" s="64">
        <f>IFERROR(Y314*I314/H314,"0")</f>
        <v>257.88900000000001</v>
      </c>
      <c r="BO314" s="64">
        <f>IFERROR(1/J314*(X314/H314),"0")</f>
        <v>0.47676282051282054</v>
      </c>
      <c r="BP314" s="64">
        <f>IFERROR(1/J314*(Y314/H314),"0")</f>
        <v>0.484375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61</v>
      </c>
      <c r="Y315" s="564">
        <f>IFERROR(IF(X315="",0,CEILING((X315/$H315),1)*$H315),"")</f>
        <v>67.2</v>
      </c>
      <c r="Z315" s="36">
        <f>IFERROR(IF(Y315=0,"",ROUNDUP(Y315/H315,0)*0.01898),"")</f>
        <v>0.15184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64.768928571428575</v>
      </c>
      <c r="BN315" s="64">
        <f>IFERROR(Y315*I315/H315,"0")</f>
        <v>71.352000000000004</v>
      </c>
      <c r="BO315" s="64">
        <f>IFERROR(1/J315*(X315/H315),"0")</f>
        <v>0.1134672619047619</v>
      </c>
      <c r="BP315" s="64">
        <f>IFERROR(1/J315*(Y315/H315),"0")</f>
        <v>0.125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54.203296703296701</v>
      </c>
      <c r="Y316" s="565">
        <f>IFERROR(Y313/H313,"0")+IFERROR(Y314/H314,"0")+IFERROR(Y315/H315,"0")</f>
        <v>56</v>
      </c>
      <c r="Z316" s="565">
        <f>IFERROR(IF(Z313="",0,Z313),"0")+IFERROR(IF(Z314="",0,Z314),"0")+IFERROR(IF(Z315="",0,Z315),"0")</f>
        <v>1.06288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437</v>
      </c>
      <c r="Y317" s="565">
        <f>IFERROR(SUM(Y313:Y315),"0")</f>
        <v>451.8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10</v>
      </c>
      <c r="Y321" s="564">
        <f>IFERROR(IF(X321="",0,CEILING((X321/$H321),1)*$H321),"")</f>
        <v>10.199999999999999</v>
      </c>
      <c r="Z321" s="36">
        <f>IFERROR(IF(Y321=0,"",ROUNDUP(Y321/H321,0)*0.00651),"")</f>
        <v>2.6040000000000001E-2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11.588235294117649</v>
      </c>
      <c r="BN321" s="64">
        <f>IFERROR(Y321*I321/H321,"0")</f>
        <v>11.82</v>
      </c>
      <c r="BO321" s="64">
        <f>IFERROR(1/J321*(X321/H321),"0")</f>
        <v>2.1547080370609786E-2</v>
      </c>
      <c r="BP321" s="64">
        <f>IFERROR(1/J321*(Y321/H321),"0")</f>
        <v>2.197802197802198E-2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3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3.3882352941176475</v>
      </c>
      <c r="BN322" s="64">
        <f>IFERROR(Y322*I322/H322,"0")</f>
        <v>5.76</v>
      </c>
      <c r="BO322" s="64">
        <f>IFERROR(1/J322*(X322/H322),"0")</f>
        <v>6.4641241111829352E-3</v>
      </c>
      <c r="BP322" s="64">
        <f>IFERROR(1/J322*(Y322/H322),"0")</f>
        <v>1.098901098901099E-2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5.098039215686275</v>
      </c>
      <c r="Y323" s="565">
        <f>IFERROR(Y319/H319,"0")+IFERROR(Y320/H320,"0")+IFERROR(Y321/H321,"0")+IFERROR(Y322/H322,"0")</f>
        <v>6</v>
      </c>
      <c r="Z323" s="565">
        <f>IFERROR(IF(Z319="",0,Z319),"0")+IFERROR(IF(Z320="",0,Z320),"0")+IFERROR(IF(Z321="",0,Z321),"0")+IFERROR(IF(Z322="",0,Z322),"0")</f>
        <v>3.9059999999999997E-2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13</v>
      </c>
      <c r="Y324" s="565">
        <f>IFERROR(SUM(Y319:Y322),"0")</f>
        <v>15.299999999999999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1532</v>
      </c>
      <c r="Y341" s="564">
        <f t="shared" ref="Y341:Y347" si="52">IFERROR(IF(X341="",0,CEILING((X341/$H341),1)*$H341),"")</f>
        <v>1545</v>
      </c>
      <c r="Z341" s="36">
        <f>IFERROR(IF(Y341=0,"",ROUNDUP(Y341/H341,0)*0.02175),"")</f>
        <v>2.2402499999999996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1581.0240000000001</v>
      </c>
      <c r="BN341" s="64">
        <f t="shared" ref="BN341:BN347" si="54">IFERROR(Y341*I341/H341,"0")</f>
        <v>1594.44</v>
      </c>
      <c r="BO341" s="64">
        <f t="shared" ref="BO341:BO347" si="55">IFERROR(1/J341*(X341/H341),"0")</f>
        <v>2.1277777777777778</v>
      </c>
      <c r="BP341" s="64">
        <f t="shared" ref="BP341:BP347" si="56">IFERROR(1/J341*(Y341/H341),"0")</f>
        <v>2.145833333333333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383</v>
      </c>
      <c r="Y342" s="564">
        <f t="shared" si="52"/>
        <v>390</v>
      </c>
      <c r="Z342" s="36">
        <f>IFERROR(IF(Y342=0,"",ROUNDUP(Y342/H342,0)*0.02175),"")</f>
        <v>0.5655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395.25600000000003</v>
      </c>
      <c r="BN342" s="64">
        <f t="shared" si="54"/>
        <v>402.47999999999996</v>
      </c>
      <c r="BO342" s="64">
        <f t="shared" si="55"/>
        <v>0.53194444444444444</v>
      </c>
      <c r="BP342" s="64">
        <f t="shared" si="56"/>
        <v>0.54166666666666663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586</v>
      </c>
      <c r="Y344" s="564">
        <f t="shared" si="52"/>
        <v>600</v>
      </c>
      <c r="Z344" s="36">
        <f>IFERROR(IF(Y344=0,"",ROUNDUP(Y344/H344,0)*0.02175),"")</f>
        <v>0.86999999999999988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604.75200000000007</v>
      </c>
      <c r="BN344" s="64">
        <f t="shared" si="54"/>
        <v>619.20000000000005</v>
      </c>
      <c r="BO344" s="64">
        <f t="shared" si="55"/>
        <v>0.81388888888888888</v>
      </c>
      <c r="BP344" s="64">
        <f t="shared" si="56"/>
        <v>0.83333333333333326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166.73333333333335</v>
      </c>
      <c r="Y348" s="565">
        <f>IFERROR(Y341/H341,"0")+IFERROR(Y342/H342,"0")+IFERROR(Y343/H343,"0")+IFERROR(Y344/H344,"0")+IFERROR(Y345/H345,"0")+IFERROR(Y346/H346,"0")+IFERROR(Y347/H347,"0")</f>
        <v>169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3.6757499999999999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2501</v>
      </c>
      <c r="Y349" s="565">
        <f>IFERROR(SUM(Y341:Y347),"0")</f>
        <v>2535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205</v>
      </c>
      <c r="Y351" s="564">
        <f>IFERROR(IF(X351="",0,CEILING((X351/$H351),1)*$H351),"")</f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211.56</v>
      </c>
      <c r="BN351" s="64">
        <f>IFERROR(Y351*I351/H351,"0")</f>
        <v>216.72</v>
      </c>
      <c r="BO351" s="64">
        <f>IFERROR(1/J351*(X351/H351),"0")</f>
        <v>0.28472222222222221</v>
      </c>
      <c r="BP351" s="64">
        <f>IFERROR(1/J351*(Y351/H351),"0")</f>
        <v>0.29166666666666663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13.666666666666666</v>
      </c>
      <c r="Y353" s="565">
        <f>IFERROR(Y351/H351,"0")+IFERROR(Y352/H352,"0")</f>
        <v>14</v>
      </c>
      <c r="Z353" s="565">
        <f>IFERROR(IF(Z351="",0,Z351),"0")+IFERROR(IF(Z352="",0,Z352),"0")</f>
        <v>0.30449999999999999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205</v>
      </c>
      <c r="Y354" s="565">
        <f>IFERROR(SUM(Y351:Y352),"0")</f>
        <v>210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62</v>
      </c>
      <c r="Y361" s="564">
        <f>IFERROR(IF(X361="",0,CEILING((X361/$H361),1)*$H361),"")</f>
        <v>63</v>
      </c>
      <c r="Z361" s="36">
        <f>IFERROR(IF(Y361=0,"",ROUNDUP(Y361/H361,0)*0.01898),"")</f>
        <v>0.13286000000000001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65.575333333333333</v>
      </c>
      <c r="BN361" s="64">
        <f>IFERROR(Y361*I361/H361,"0")</f>
        <v>66.632999999999996</v>
      </c>
      <c r="BO361" s="64">
        <f>IFERROR(1/J361*(X361/H361),"0")</f>
        <v>0.1076388888888889</v>
      </c>
      <c r="BP361" s="64">
        <f>IFERROR(1/J361*(Y361/H361),"0")</f>
        <v>0.109375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6.8888888888888893</v>
      </c>
      <c r="Y362" s="565">
        <f>IFERROR(Y361/H361,"0")</f>
        <v>7</v>
      </c>
      <c r="Z362" s="565">
        <f>IFERROR(IF(Z361="",0,Z361),"0")</f>
        <v>0.13286000000000001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62</v>
      </c>
      <c r="Y363" s="565">
        <f>IFERROR(SUM(Y361:Y361),"0")</f>
        <v>63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1093</v>
      </c>
      <c r="Y377" s="564">
        <f>IFERROR(IF(X377="",0,CEILING((X377/$H377),1)*$H377),"")</f>
        <v>1098</v>
      </c>
      <c r="Z377" s="36">
        <f>IFERROR(IF(Y377=0,"",ROUNDUP(Y377/H377,0)*0.01898),"")</f>
        <v>2.3155600000000001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1156.0296666666666</v>
      </c>
      <c r="BN377" s="64">
        <f>IFERROR(Y377*I377/H377,"0")</f>
        <v>1161.3180000000002</v>
      </c>
      <c r="BO377" s="64">
        <f>IFERROR(1/J377*(X377/H377),"0")</f>
        <v>1.8975694444444444</v>
      </c>
      <c r="BP377" s="64">
        <f>IFERROR(1/J377*(Y377/H377),"0")</f>
        <v>1.90625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121.44444444444444</v>
      </c>
      <c r="Y379" s="565">
        <f>IFERROR(Y377/H377,"0")+IFERROR(Y378/H378,"0")</f>
        <v>122</v>
      </c>
      <c r="Z379" s="565">
        <f>IFERROR(IF(Z377="",0,Z377),"0")+IFERROR(IF(Z378="",0,Z378),"0")</f>
        <v>2.3155600000000001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1093</v>
      </c>
      <c r="Y380" s="565">
        <f>IFERROR(SUM(Y377:Y378),"0")</f>
        <v>1098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2</v>
      </c>
      <c r="Y396" s="564">
        <f t="shared" si="57"/>
        <v>2.1</v>
      </c>
      <c r="Z396" s="36">
        <f t="shared" si="62"/>
        <v>5.0200000000000002E-3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2.1238095238095238</v>
      </c>
      <c r="BN396" s="64">
        <f t="shared" si="59"/>
        <v>2.23</v>
      </c>
      <c r="BO396" s="64">
        <f t="shared" si="60"/>
        <v>4.0700040700040706E-3</v>
      </c>
      <c r="BP396" s="64">
        <f t="shared" si="61"/>
        <v>4.2735042735042739E-3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2</v>
      </c>
      <c r="Y399" s="565">
        <f>IFERROR(SUM(Y388:Y397),"0")</f>
        <v>2.1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122</v>
      </c>
      <c r="Y430" s="564">
        <f t="shared" ref="Y430:Y444" si="63">IFERROR(IF(X430="",0,CEILING((X430/$H430),1)*$H430),"")</f>
        <v>126.72</v>
      </c>
      <c r="Z430" s="36">
        <f t="shared" ref="Z430:Z436" si="64">IFERROR(IF(Y430=0,"",ROUNDUP(Y430/H430,0)*0.01196),"")</f>
        <v>0.28704000000000002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130.31818181818178</v>
      </c>
      <c r="BN430" s="64">
        <f t="shared" ref="BN430:BN444" si="66">IFERROR(Y430*I430/H430,"0")</f>
        <v>135.35999999999999</v>
      </c>
      <c r="BO430" s="64">
        <f t="shared" ref="BO430:BO444" si="67">IFERROR(1/J430*(X430/H430),"0")</f>
        <v>0.22217365967365968</v>
      </c>
      <c r="BP430" s="64">
        <f t="shared" ref="BP430:BP444" si="68">IFERROR(1/J430*(Y430/H430),"0")</f>
        <v>0.23076923076923078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83</v>
      </c>
      <c r="Y431" s="564">
        <f t="shared" si="63"/>
        <v>84.48</v>
      </c>
      <c r="Z431" s="36">
        <f t="shared" si="64"/>
        <v>0.19136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88.659090909090892</v>
      </c>
      <c r="BN431" s="64">
        <f t="shared" si="66"/>
        <v>90.24</v>
      </c>
      <c r="BO431" s="64">
        <f t="shared" si="67"/>
        <v>0.15115093240093241</v>
      </c>
      <c r="BP431" s="64">
        <f t="shared" si="68"/>
        <v>0.15384615384615385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196</v>
      </c>
      <c r="Y432" s="564">
        <f t="shared" si="63"/>
        <v>200.64000000000001</v>
      </c>
      <c r="Z432" s="36">
        <f t="shared" si="64"/>
        <v>0.45448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209.36363636363632</v>
      </c>
      <c r="BN432" s="64">
        <f t="shared" si="66"/>
        <v>214.32</v>
      </c>
      <c r="BO432" s="64">
        <f t="shared" si="67"/>
        <v>0.35693473193473191</v>
      </c>
      <c r="BP432" s="64">
        <f t="shared" si="68"/>
        <v>0.36538461538461542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324</v>
      </c>
      <c r="Y435" s="564">
        <f t="shared" si="63"/>
        <v>327.36</v>
      </c>
      <c r="Z435" s="36">
        <f t="shared" si="64"/>
        <v>0.74151999999999996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346.09090909090907</v>
      </c>
      <c r="BN435" s="64">
        <f t="shared" si="66"/>
        <v>349.68</v>
      </c>
      <c r="BO435" s="64">
        <f t="shared" si="67"/>
        <v>0.590034965034965</v>
      </c>
      <c r="BP435" s="64">
        <f t="shared" si="68"/>
        <v>0.59615384615384615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34</v>
      </c>
      <c r="Y438" s="564">
        <f t="shared" si="63"/>
        <v>36</v>
      </c>
      <c r="Z438" s="36">
        <f>IFERROR(IF(Y438=0,"",ROUNDUP(Y438/H438,0)*0.00902),"")</f>
        <v>9.0200000000000002E-2</v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35.983333333333327</v>
      </c>
      <c r="BN438" s="64">
        <f t="shared" si="66"/>
        <v>38.1</v>
      </c>
      <c r="BO438" s="64">
        <f t="shared" si="67"/>
        <v>7.1548821548821556E-2</v>
      </c>
      <c r="BP438" s="64">
        <f t="shared" si="68"/>
        <v>7.575757575757576E-2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146.75505050505052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150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1.7645999999999999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759</v>
      </c>
      <c r="Y446" s="565">
        <f>IFERROR(SUM(Y430:Y444),"0")</f>
        <v>775.2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171</v>
      </c>
      <c r="Y448" s="564">
        <f>IFERROR(IF(X448="",0,CEILING((X448/$H448),1)*$H448),"")</f>
        <v>174.24</v>
      </c>
      <c r="Z448" s="36">
        <f>IFERROR(IF(Y448=0,"",ROUNDUP(Y448/H448,0)*0.01196),"")</f>
        <v>0.39468000000000003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182.65909090909088</v>
      </c>
      <c r="BN448" s="64">
        <f>IFERROR(Y448*I448/H448,"0")</f>
        <v>186.12</v>
      </c>
      <c r="BO448" s="64">
        <f>IFERROR(1/J448*(X448/H448),"0")</f>
        <v>0.31140734265734266</v>
      </c>
      <c r="BP448" s="64">
        <f>IFERROR(1/J448*(Y448/H448),"0")</f>
        <v>0.31730769230769235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9</v>
      </c>
      <c r="Y450" s="564">
        <f>IFERROR(IF(X450="",0,CEILING((X450/$H450),1)*$H450),"")</f>
        <v>9.6</v>
      </c>
      <c r="Z450" s="36">
        <f>IFERROR(IF(Y450=0,"",ROUNDUP(Y450/H450,0)*0.00902),"")</f>
        <v>1.804E-2</v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12.99375</v>
      </c>
      <c r="BN450" s="64">
        <f>IFERROR(Y450*I450/H450,"0")</f>
        <v>13.86</v>
      </c>
      <c r="BO450" s="64">
        <f>IFERROR(1/J450*(X450/H450),"0")</f>
        <v>1.4204545454545456E-2</v>
      </c>
      <c r="BP450" s="64">
        <f>IFERROR(1/J450*(Y450/H450),"0")</f>
        <v>1.5151515151515152E-2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34.261363636363633</v>
      </c>
      <c r="Y451" s="565">
        <f>IFERROR(Y448/H448,"0")+IFERROR(Y449/H449,"0")+IFERROR(Y450/H450,"0")</f>
        <v>35</v>
      </c>
      <c r="Z451" s="565">
        <f>IFERROR(IF(Z448="",0,Z448),"0")+IFERROR(IF(Z449="",0,Z449),"0")+IFERROR(IF(Z450="",0,Z450),"0")</f>
        <v>0.41272000000000003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180</v>
      </c>
      <c r="Y452" s="565">
        <f>IFERROR(SUM(Y448:Y450),"0")</f>
        <v>183.84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129</v>
      </c>
      <c r="Y454" s="564">
        <f t="shared" ref="Y454:Y460" si="69">IFERROR(IF(X454="",0,CEILING((X454/$H454),1)*$H454),"")</f>
        <v>132</v>
      </c>
      <c r="Z454" s="36">
        <f>IFERROR(IF(Y454=0,"",ROUNDUP(Y454/H454,0)*0.01196),"")</f>
        <v>0.29899999999999999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137.79545454545453</v>
      </c>
      <c r="BN454" s="64">
        <f t="shared" ref="BN454:BN460" si="71">IFERROR(Y454*I454/H454,"0")</f>
        <v>140.99999999999997</v>
      </c>
      <c r="BO454" s="64">
        <f t="shared" ref="BO454:BO460" si="72">IFERROR(1/J454*(X454/H454),"0")</f>
        <v>0.23492132867132867</v>
      </c>
      <c r="BP454" s="64">
        <f t="shared" ref="BP454:BP460" si="73">IFERROR(1/J454*(Y454/H454),"0")</f>
        <v>0.24038461538461539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39</v>
      </c>
      <c r="Y456" s="564">
        <f t="shared" si="69"/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41.659090909090907</v>
      </c>
      <c r="BN456" s="64">
        <f t="shared" si="71"/>
        <v>45.12</v>
      </c>
      <c r="BO456" s="64">
        <f t="shared" si="72"/>
        <v>7.1022727272727265E-2</v>
      </c>
      <c r="BP456" s="64">
        <f t="shared" si="73"/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31.818181818181817</v>
      </c>
      <c r="Y461" s="565">
        <f>IFERROR(Y454/H454,"0")+IFERROR(Y455/H455,"0")+IFERROR(Y456/H456,"0")+IFERROR(Y457/H457,"0")+IFERROR(Y458/H458,"0")+IFERROR(Y459/H459,"0")+IFERROR(Y460/H460,"0")</f>
        <v>33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0.39467999999999998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168</v>
      </c>
      <c r="Y462" s="565">
        <f>IFERROR(SUM(Y454:Y460),"0")</f>
        <v>174.24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10978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11130.480000000001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11581.483635409048</v>
      </c>
      <c r="Y506" s="565">
        <f>IFERROR(SUM(BN22:BN502),"0")</f>
        <v>11742.614000000001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19</v>
      </c>
      <c r="Y507" s="38">
        <f>ROUNDUP(SUM(BP22:BP502),0)</f>
        <v>20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12056.483635409048</v>
      </c>
      <c r="Y508" s="565">
        <f>GrossWeightTotalR+PalletQtyTotalR*25</f>
        <v>12242.614000000001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1894.5467735273517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1921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22.330870000000004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1328.4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370.4</v>
      </c>
      <c r="E515" s="46">
        <f>IFERROR(Y89*1,"0")+IFERROR(Y90*1,"0")+IFERROR(Y91*1,"0")+IFERROR(Y95*1,"0")+IFERROR(Y96*1,"0")+IFERROR(Y97*1,"0")+IFERROR(Y98*1,"0")+IFERROR(Y99*1,"0")+IFERROR(Y100*1,"0")</f>
        <v>376.2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696.9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312.60000000000002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2103.8999999999996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301.59999999999997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124.8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474.29999999999995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2808</v>
      </c>
      <c r="U515" s="46">
        <f>IFERROR(Y366*1,"0")+IFERROR(Y367*1,"0")+IFERROR(Y368*1,"0")+IFERROR(Y369*1,"0")+IFERROR(Y373*1,"0")+IFERROR(Y377*1,"0")+IFERROR(Y378*1,"0")+IFERROR(Y382*1,"0")</f>
        <v>1098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1133.28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