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2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заказа'!$B$166:$B$166</definedName>
    <definedName name="ProductId54">'Бланк заказа'!$B$167:$B$167</definedName>
    <definedName name="ProductId55">'Бланк заказа'!$B$173:$B$173</definedName>
    <definedName name="ProductId56">'Бланк заказа'!$B$174:$B$174</definedName>
    <definedName name="ProductId57">'Бланк заказа'!$B$175:$B$175</definedName>
    <definedName name="ProductId58">'Бланк заказа'!$B$179:$B$179</definedName>
    <definedName name="ProductId59">'Бланк заказа'!$B$185:$B$185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заказа'!$B$191:$B$191</definedName>
    <definedName name="ProductId63">'Бланк заказа'!$B$192:$B$192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заказа'!$B$226:$B$226</definedName>
    <definedName name="ProductId78">'Бланк заказа'!$B$230:$B$230</definedName>
    <definedName name="ProductId79">'Бланк заказа'!$B$231:$B$231</definedName>
    <definedName name="ProductId8">'Бланк заказа'!$B$42:$B$42</definedName>
    <definedName name="ProductId80">'Бланк заказа'!$B$232:$B$232</definedName>
    <definedName name="ProductId81">'Бланк заказа'!$B$237:$B$237</definedName>
    <definedName name="ProductId82">'Бланк заказа'!$B$238:$B$238</definedName>
    <definedName name="ProductId83">'Бланк заказа'!$B$244:$B$244</definedName>
    <definedName name="ProductId84">'Бланк заказа'!$B$250:$B$250</definedName>
    <definedName name="ProductId85">'Бланк заказа'!$B$251:$B$251</definedName>
    <definedName name="ProductId86">'Бланк заказа'!$B$257:$B$257</definedName>
    <definedName name="ProductId87">'Бланк заказа'!$B$261:$B$261</definedName>
    <definedName name="ProductId88">'Бланк заказа'!$B$267:$B$267</definedName>
    <definedName name="ProductId89">'Бланк заказа'!$B$268:$B$268</definedName>
    <definedName name="ProductId9">'Бланк заказа'!$B$43:$B$43</definedName>
    <definedName name="ProductId90">'Бланк заказа'!$B$269:$B$269</definedName>
    <definedName name="ProductId91">'Бланк заказа'!$B$273:$B$273</definedName>
    <definedName name="ProductId92">'Бланк заказа'!$B$277:$B$277</definedName>
    <definedName name="ProductId93">'Бланк заказа'!$B$278:$B$278</definedName>
    <definedName name="ProductId94">'Бланк заказа'!$B$279:$B$279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заказа'!$X$166:$X$166</definedName>
    <definedName name="SalesQty54">'Бланк заказа'!$X$167:$X$167</definedName>
    <definedName name="SalesQty55">'Бланк заказа'!$X$173:$X$173</definedName>
    <definedName name="SalesQty56">'Бланк заказа'!$X$174:$X$174</definedName>
    <definedName name="SalesQty57">'Бланк заказа'!$X$175:$X$175</definedName>
    <definedName name="SalesQty58">'Бланк заказа'!$X$179:$X$179</definedName>
    <definedName name="SalesQty59">'Бланк заказа'!$X$185:$X$185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заказа'!$X$191:$X$191</definedName>
    <definedName name="SalesQty63">'Бланк заказа'!$X$192:$X$192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заказа'!$X$226:$X$226</definedName>
    <definedName name="SalesQty78">'Бланк заказа'!$X$230:$X$230</definedName>
    <definedName name="SalesQty79">'Бланк заказа'!$X$231:$X$231</definedName>
    <definedName name="SalesQty8">'Бланк заказа'!$X$42:$X$42</definedName>
    <definedName name="SalesQty80">'Бланк заказа'!$X$232:$X$232</definedName>
    <definedName name="SalesQty81">'Бланк заказа'!$X$237:$X$237</definedName>
    <definedName name="SalesQty82">'Бланк заказа'!$X$238:$X$238</definedName>
    <definedName name="SalesQty83">'Бланк заказа'!$X$244:$X$244</definedName>
    <definedName name="SalesQty84">'Бланк заказа'!$X$250:$X$250</definedName>
    <definedName name="SalesQty85">'Бланк заказа'!$X$251:$X$251</definedName>
    <definedName name="SalesQty86">'Бланк заказа'!$X$257:$X$257</definedName>
    <definedName name="SalesQty87">'Бланк заказа'!$X$261:$X$261</definedName>
    <definedName name="SalesQty88">'Бланк заказа'!$X$267:$X$267</definedName>
    <definedName name="SalesQty89">'Бланк заказа'!$X$268:$X$268</definedName>
    <definedName name="SalesQty9">'Бланк заказа'!$X$43:$X$43</definedName>
    <definedName name="SalesQty90">'Бланк заказа'!$X$269:$X$269</definedName>
    <definedName name="SalesQty91">'Бланк заказа'!$X$273:$X$273</definedName>
    <definedName name="SalesQty92">'Бланк заказа'!$X$277:$X$277</definedName>
    <definedName name="SalesQty93">'Бланк заказа'!$X$278:$X$278</definedName>
    <definedName name="SalesQty94">'Бланк заказа'!$X$279:$X$279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заказа'!$Y$166:$Y$166</definedName>
    <definedName name="SalesRoundBox54">'Бланк заказа'!$Y$167:$Y$167</definedName>
    <definedName name="SalesRoundBox55">'Бланк заказа'!$Y$173:$Y$173</definedName>
    <definedName name="SalesRoundBox56">'Бланк заказа'!$Y$174:$Y$174</definedName>
    <definedName name="SalesRoundBox57">'Бланк заказа'!$Y$175:$Y$175</definedName>
    <definedName name="SalesRoundBox58">'Бланк заказа'!$Y$179:$Y$179</definedName>
    <definedName name="SalesRoundBox59">'Бланк заказа'!$Y$185:$Y$185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заказа'!$Y$191:$Y$191</definedName>
    <definedName name="SalesRoundBox63">'Бланк заказа'!$Y$192:$Y$192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заказа'!$Y$226:$Y$226</definedName>
    <definedName name="SalesRoundBox78">'Бланк заказа'!$Y$230:$Y$230</definedName>
    <definedName name="SalesRoundBox79">'Бланк заказа'!$Y$231:$Y$231</definedName>
    <definedName name="SalesRoundBox8">'Бланк заказа'!$Y$42:$Y$42</definedName>
    <definedName name="SalesRoundBox80">'Бланк заказа'!$Y$232:$Y$232</definedName>
    <definedName name="SalesRoundBox81">'Бланк заказа'!$Y$237:$Y$237</definedName>
    <definedName name="SalesRoundBox82">'Бланк заказа'!$Y$238:$Y$238</definedName>
    <definedName name="SalesRoundBox83">'Бланк заказа'!$Y$244:$Y$244</definedName>
    <definedName name="SalesRoundBox84">'Бланк заказа'!$Y$250:$Y$250</definedName>
    <definedName name="SalesRoundBox85">'Бланк заказа'!$Y$251:$Y$251</definedName>
    <definedName name="SalesRoundBox86">'Бланк заказа'!$Y$257:$Y$257</definedName>
    <definedName name="SalesRoundBox87">'Бланк заказа'!$Y$261:$Y$261</definedName>
    <definedName name="SalesRoundBox88">'Бланк заказа'!$Y$267:$Y$267</definedName>
    <definedName name="SalesRoundBox89">'Бланк заказа'!$Y$268:$Y$268</definedName>
    <definedName name="SalesRoundBox9">'Бланк заказа'!$Y$43:$Y$43</definedName>
    <definedName name="SalesRoundBox90">'Бланк заказа'!$Y$269:$Y$269</definedName>
    <definedName name="SalesRoundBox91">'Бланк заказа'!$Y$273:$Y$273</definedName>
    <definedName name="SalesRoundBox92">'Бланк заказа'!$Y$277:$Y$277</definedName>
    <definedName name="SalesRoundBox93">'Бланк заказа'!$Y$278:$Y$278</definedName>
    <definedName name="SalesRoundBox94">'Бланк заказа'!$Y$279:$Y$279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заказа'!$W$166:$W$166</definedName>
    <definedName name="UnitOfMeasure54">'Бланк заказа'!$W$167:$W$167</definedName>
    <definedName name="UnitOfMeasure55">'Бланк заказа'!$W$173:$W$173</definedName>
    <definedName name="UnitOfMeasure56">'Бланк заказа'!$W$174:$W$174</definedName>
    <definedName name="UnitOfMeasure57">'Бланк заказа'!$W$175:$W$175</definedName>
    <definedName name="UnitOfMeasure58">'Бланк заказа'!$W$179:$W$179</definedName>
    <definedName name="UnitOfMeasure59">'Бланк заказа'!$W$185:$W$185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заказа'!$W$191:$W$191</definedName>
    <definedName name="UnitOfMeasure63">'Бланк заказа'!$W$192:$W$192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заказа'!$W$226:$W$226</definedName>
    <definedName name="UnitOfMeasure78">'Бланк заказа'!$W$230:$W$230</definedName>
    <definedName name="UnitOfMeasure79">'Бланк заказа'!$W$231:$W$231</definedName>
    <definedName name="UnitOfMeasure8">'Бланк заказа'!$W$42:$W$42</definedName>
    <definedName name="UnitOfMeasure80">'Бланк заказа'!$W$232:$W$232</definedName>
    <definedName name="UnitOfMeasure81">'Бланк заказа'!$W$237:$W$237</definedName>
    <definedName name="UnitOfMeasure82">'Бланк заказа'!$W$238:$W$238</definedName>
    <definedName name="UnitOfMeasure83">'Бланк заказа'!$W$244:$W$244</definedName>
    <definedName name="UnitOfMeasure84">'Бланк заказа'!$W$250:$W$250</definedName>
    <definedName name="UnitOfMeasure85">'Бланк заказа'!$W$251:$W$251</definedName>
    <definedName name="UnitOfMeasure86">'Бланк заказа'!$W$257:$W$257</definedName>
    <definedName name="UnitOfMeasure87">'Бланк заказа'!$W$261:$W$261</definedName>
    <definedName name="UnitOfMeasure88">'Бланк заказа'!$W$267:$W$267</definedName>
    <definedName name="UnitOfMeasure89">'Бланк заказа'!$W$268:$W$268</definedName>
    <definedName name="UnitOfMeasure9">'Бланк заказа'!$W$43:$W$43</definedName>
    <definedName name="UnitOfMeasure90">'Бланк заказа'!$W$269:$W$269</definedName>
    <definedName name="UnitOfMeasure91">'Бланк заказа'!$W$273:$W$273</definedName>
    <definedName name="UnitOfMeasure92">'Бланк заказа'!$W$277:$W$277</definedName>
    <definedName name="UnitOfMeasure93">'Бланк заказа'!$W$278:$W$278</definedName>
    <definedName name="UnitOfMeasure94">'Бланк заказа'!$W$279:$W$279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312" i="2" l="1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M299" i="2"/>
  <c r="Z299" i="2"/>
  <c r="Y299" i="2"/>
  <c r="BP299" i="2" s="1"/>
  <c r="BP298" i="2"/>
  <c r="BO298" i="2"/>
  <c r="BN298" i="2"/>
  <c r="BM298" i="2"/>
  <c r="Z298" i="2"/>
  <c r="Y298" i="2"/>
  <c r="BP297" i="2"/>
  <c r="BO297" i="2"/>
  <c r="BN297" i="2"/>
  <c r="BM297" i="2"/>
  <c r="Z297" i="2"/>
  <c r="Y297" i="2"/>
  <c r="BO296" i="2"/>
  <c r="BM296" i="2"/>
  <c r="Z296" i="2"/>
  <c r="Y296" i="2"/>
  <c r="BP296" i="2" s="1"/>
  <c r="BP295" i="2"/>
  <c r="BO295" i="2"/>
  <c r="BN295" i="2"/>
  <c r="BM295" i="2"/>
  <c r="Z295" i="2"/>
  <c r="Y295" i="2"/>
  <c r="BP294" i="2"/>
  <c r="BO294" i="2"/>
  <c r="BN294" i="2"/>
  <c r="BM294" i="2"/>
  <c r="Z294" i="2"/>
  <c r="Y294" i="2"/>
  <c r="BO293" i="2"/>
  <c r="BM293" i="2"/>
  <c r="Z293" i="2"/>
  <c r="Y293" i="2"/>
  <c r="BP293" i="2" s="1"/>
  <c r="BP292" i="2"/>
  <c r="BO292" i="2"/>
  <c r="BN292" i="2"/>
  <c r="BM292" i="2"/>
  <c r="Z292" i="2"/>
  <c r="Y292" i="2"/>
  <c r="BP291" i="2"/>
  <c r="BO291" i="2"/>
  <c r="BN291" i="2"/>
  <c r="BM291" i="2"/>
  <c r="Z291" i="2"/>
  <c r="Y291" i="2"/>
  <c r="P291" i="2"/>
  <c r="BO290" i="2"/>
  <c r="BM290" i="2"/>
  <c r="Z290" i="2"/>
  <c r="Y290" i="2"/>
  <c r="BP290" i="2" s="1"/>
  <c r="BP289" i="2"/>
  <c r="BO289" i="2"/>
  <c r="BM289" i="2"/>
  <c r="Z289" i="2"/>
  <c r="Y289" i="2"/>
  <c r="BN289" i="2" s="1"/>
  <c r="P289" i="2"/>
  <c r="BO288" i="2"/>
  <c r="BM288" i="2"/>
  <c r="Z288" i="2"/>
  <c r="Y288" i="2"/>
  <c r="BP288" i="2" s="1"/>
  <c r="BO287" i="2"/>
  <c r="BM287" i="2"/>
  <c r="Z287" i="2"/>
  <c r="Y287" i="2"/>
  <c r="BP287" i="2" s="1"/>
  <c r="P287" i="2"/>
  <c r="BO286" i="2"/>
  <c r="BM286" i="2"/>
  <c r="Z286" i="2"/>
  <c r="Y286" i="2"/>
  <c r="BP286" i="2" s="1"/>
  <c r="BP285" i="2"/>
  <c r="BO285" i="2"/>
  <c r="BN285" i="2"/>
  <c r="BM285" i="2"/>
  <c r="Z285" i="2"/>
  <c r="Y285" i="2"/>
  <c r="P285" i="2"/>
  <c r="BP284" i="2"/>
  <c r="BO284" i="2"/>
  <c r="BN284" i="2"/>
  <c r="BM284" i="2"/>
  <c r="Z284" i="2"/>
  <c r="Y284" i="2"/>
  <c r="BP283" i="2"/>
  <c r="BO283" i="2"/>
  <c r="BN283" i="2"/>
  <c r="BM283" i="2"/>
  <c r="Z283" i="2"/>
  <c r="Z300" i="2" s="1"/>
  <c r="Y283" i="2"/>
  <c r="Y301" i="2" s="1"/>
  <c r="X281" i="2"/>
  <c r="X280" i="2"/>
  <c r="BO279" i="2"/>
  <c r="BM279" i="2"/>
  <c r="Z279" i="2"/>
  <c r="Z280" i="2" s="1"/>
  <c r="Y279" i="2"/>
  <c r="BN279" i="2" s="1"/>
  <c r="P279" i="2"/>
  <c r="BP278" i="2"/>
  <c r="BO278" i="2"/>
  <c r="BN278" i="2"/>
  <c r="BM278" i="2"/>
  <c r="Z278" i="2"/>
  <c r="Y278" i="2"/>
  <c r="P278" i="2"/>
  <c r="BO277" i="2"/>
  <c r="BM277" i="2"/>
  <c r="Z277" i="2"/>
  <c r="Y277" i="2"/>
  <c r="Y281" i="2" s="1"/>
  <c r="Y275" i="2"/>
  <c r="X275" i="2"/>
  <c r="Z274" i="2"/>
  <c r="Y274" i="2"/>
  <c r="X274" i="2"/>
  <c r="BP273" i="2"/>
  <c r="BO273" i="2"/>
  <c r="BN273" i="2"/>
  <c r="BM273" i="2"/>
  <c r="Z273" i="2"/>
  <c r="Y273" i="2"/>
  <c r="P273" i="2"/>
  <c r="X271" i="2"/>
  <c r="X270" i="2"/>
  <c r="BP269" i="2"/>
  <c r="BO269" i="2"/>
  <c r="BN269" i="2"/>
  <c r="BM269" i="2"/>
  <c r="Z269" i="2"/>
  <c r="Z270" i="2" s="1"/>
  <c r="Y269" i="2"/>
  <c r="BP268" i="2"/>
  <c r="BO268" i="2"/>
  <c r="BN268" i="2"/>
  <c r="BM268" i="2"/>
  <c r="Z268" i="2"/>
  <c r="Y268" i="2"/>
  <c r="BO267" i="2"/>
  <c r="BN267" i="2"/>
  <c r="BM267" i="2"/>
  <c r="Z267" i="2"/>
  <c r="Y267" i="2"/>
  <c r="BP267" i="2" s="1"/>
  <c r="Y263" i="2"/>
  <c r="X263" i="2"/>
  <c r="Z262" i="2"/>
  <c r="Y262" i="2"/>
  <c r="X262" i="2"/>
  <c r="BO261" i="2"/>
  <c r="BM261" i="2"/>
  <c r="Z261" i="2"/>
  <c r="Y261" i="2"/>
  <c r="BP261" i="2" s="1"/>
  <c r="P261" i="2"/>
  <c r="X259" i="2"/>
  <c r="X258" i="2"/>
  <c r="BO257" i="2"/>
  <c r="BM257" i="2"/>
  <c r="Z257" i="2"/>
  <c r="Z258" i="2" s="1"/>
  <c r="Y257" i="2"/>
  <c r="Y259" i="2" s="1"/>
  <c r="P257" i="2"/>
  <c r="Y253" i="2"/>
  <c r="X253" i="2"/>
  <c r="Y252" i="2"/>
  <c r="X252" i="2"/>
  <c r="BP251" i="2"/>
  <c r="BO251" i="2"/>
  <c r="BN251" i="2"/>
  <c r="BM251" i="2"/>
  <c r="Z251" i="2"/>
  <c r="Y251" i="2"/>
  <c r="P251" i="2"/>
  <c r="BP250" i="2"/>
  <c r="BO250" i="2"/>
  <c r="BN250" i="2"/>
  <c r="BM250" i="2"/>
  <c r="Z250" i="2"/>
  <c r="Z252" i="2" s="1"/>
  <c r="Y250" i="2"/>
  <c r="P250" i="2"/>
  <c r="X246" i="2"/>
  <c r="Z245" i="2"/>
  <c r="X245" i="2"/>
  <c r="BO244" i="2"/>
  <c r="BN244" i="2"/>
  <c r="BM244" i="2"/>
  <c r="Z244" i="2"/>
  <c r="Y244" i="2"/>
  <c r="Y246" i="2" s="1"/>
  <c r="P244" i="2"/>
  <c r="Y240" i="2"/>
  <c r="X240" i="2"/>
  <c r="Z239" i="2"/>
  <c r="Y239" i="2"/>
  <c r="X239" i="2"/>
  <c r="BP238" i="2"/>
  <c r="BO238" i="2"/>
  <c r="BN238" i="2"/>
  <c r="BM238" i="2"/>
  <c r="Z238" i="2"/>
  <c r="Y238" i="2"/>
  <c r="P238" i="2"/>
  <c r="BO237" i="2"/>
  <c r="BM237" i="2"/>
  <c r="Z237" i="2"/>
  <c r="Y237" i="2"/>
  <c r="BP237" i="2" s="1"/>
  <c r="P237" i="2"/>
  <c r="Y234" i="2"/>
  <c r="X234" i="2"/>
  <c r="Z233" i="2"/>
  <c r="X233" i="2"/>
  <c r="BP232" i="2"/>
  <c r="BO232" i="2"/>
  <c r="BN232" i="2"/>
  <c r="BM232" i="2"/>
  <c r="Z232" i="2"/>
  <c r="Y232" i="2"/>
  <c r="P232" i="2"/>
  <c r="BO231" i="2"/>
  <c r="BM231" i="2"/>
  <c r="Z231" i="2"/>
  <c r="Y231" i="2"/>
  <c r="BP231" i="2" s="1"/>
  <c r="P231" i="2"/>
  <c r="BP230" i="2"/>
  <c r="BO230" i="2"/>
  <c r="BM230" i="2"/>
  <c r="Z230" i="2"/>
  <c r="Y230" i="2"/>
  <c r="Y233" i="2" s="1"/>
  <c r="P230" i="2"/>
  <c r="X228" i="2"/>
  <c r="X227" i="2"/>
  <c r="BO226" i="2"/>
  <c r="BM226" i="2"/>
  <c r="Z226" i="2"/>
  <c r="Z227" i="2" s="1"/>
  <c r="Y226" i="2"/>
  <c r="Y228" i="2" s="1"/>
  <c r="P226" i="2"/>
  <c r="Y223" i="2"/>
  <c r="X223" i="2"/>
  <c r="Z222" i="2"/>
  <c r="X222" i="2"/>
  <c r="BO221" i="2"/>
  <c r="BM221" i="2"/>
  <c r="Z221" i="2"/>
  <c r="Y221" i="2"/>
  <c r="Y222" i="2" s="1"/>
  <c r="X218" i="2"/>
  <c r="X217" i="2"/>
  <c r="BP216" i="2"/>
  <c r="BO216" i="2"/>
  <c r="BN216" i="2"/>
  <c r="BM216" i="2"/>
  <c r="Z216" i="2"/>
  <c r="Y216" i="2"/>
  <c r="P216" i="2"/>
  <c r="BO215" i="2"/>
  <c r="BM215" i="2"/>
  <c r="Z215" i="2"/>
  <c r="Y215" i="2"/>
  <c r="BP215" i="2" s="1"/>
  <c r="P215" i="2"/>
  <c r="BO214" i="2"/>
  <c r="BM214" i="2"/>
  <c r="Z214" i="2"/>
  <c r="Z217" i="2" s="1"/>
  <c r="Y214" i="2"/>
  <c r="Y218" i="2" s="1"/>
  <c r="P214" i="2"/>
  <c r="BO213" i="2"/>
  <c r="BM213" i="2"/>
  <c r="Z213" i="2"/>
  <c r="Y213" i="2"/>
  <c r="BP213" i="2" s="1"/>
  <c r="P213" i="2"/>
  <c r="X210" i="2"/>
  <c r="X209" i="2"/>
  <c r="BO208" i="2"/>
  <c r="BM208" i="2"/>
  <c r="Z208" i="2"/>
  <c r="Y208" i="2"/>
  <c r="BN208" i="2" s="1"/>
  <c r="P208" i="2"/>
  <c r="BP207" i="2"/>
  <c r="BO207" i="2"/>
  <c r="BM207" i="2"/>
  <c r="Z207" i="2"/>
  <c r="Y207" i="2"/>
  <c r="BN207" i="2" s="1"/>
  <c r="P207" i="2"/>
  <c r="BO206" i="2"/>
  <c r="BM206" i="2"/>
  <c r="Z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O203" i="2"/>
  <c r="BM203" i="2"/>
  <c r="Z203" i="2"/>
  <c r="Z209" i="2" s="1"/>
  <c r="Y203" i="2"/>
  <c r="Y210" i="2" s="1"/>
  <c r="P203" i="2"/>
  <c r="X200" i="2"/>
  <c r="X199" i="2"/>
  <c r="BO198" i="2"/>
  <c r="BM198" i="2"/>
  <c r="Z198" i="2"/>
  <c r="Y198" i="2"/>
  <c r="BP198" i="2" s="1"/>
  <c r="P198" i="2"/>
  <c r="BO197" i="2"/>
  <c r="BM197" i="2"/>
  <c r="Z197" i="2"/>
  <c r="Z199" i="2" s="1"/>
  <c r="Y197" i="2"/>
  <c r="Y200" i="2" s="1"/>
  <c r="P197" i="2"/>
  <c r="Y194" i="2"/>
  <c r="X194" i="2"/>
  <c r="X193" i="2"/>
  <c r="BP192" i="2"/>
  <c r="BO192" i="2"/>
  <c r="BN192" i="2"/>
  <c r="BM192" i="2"/>
  <c r="Z192" i="2"/>
  <c r="Y192" i="2"/>
  <c r="P192" i="2"/>
  <c r="BP191" i="2"/>
  <c r="BO191" i="2"/>
  <c r="BN191" i="2"/>
  <c r="BM191" i="2"/>
  <c r="Z191" i="2"/>
  <c r="Y191" i="2"/>
  <c r="P191" i="2"/>
  <c r="BP190" i="2"/>
  <c r="BO190" i="2"/>
  <c r="BN190" i="2"/>
  <c r="BM190" i="2"/>
  <c r="Z190" i="2"/>
  <c r="Y190" i="2"/>
  <c r="P190" i="2"/>
  <c r="BO189" i="2"/>
  <c r="BM189" i="2"/>
  <c r="Z189" i="2"/>
  <c r="Z193" i="2" s="1"/>
  <c r="Y189" i="2"/>
  <c r="Y193" i="2" s="1"/>
  <c r="P189" i="2"/>
  <c r="Y187" i="2"/>
  <c r="X187" i="2"/>
  <c r="Z186" i="2"/>
  <c r="Y186" i="2"/>
  <c r="X186" i="2"/>
  <c r="BP185" i="2"/>
  <c r="BO185" i="2"/>
  <c r="BN185" i="2"/>
  <c r="BM185" i="2"/>
  <c r="Z185" i="2"/>
  <c r="Y185" i="2"/>
  <c r="X181" i="2"/>
  <c r="X180" i="2"/>
  <c r="BO179" i="2"/>
  <c r="BM179" i="2"/>
  <c r="Z179" i="2"/>
  <c r="Z180" i="2" s="1"/>
  <c r="Y179" i="2"/>
  <c r="Y181" i="2" s="1"/>
  <c r="X177" i="2"/>
  <c r="Z176" i="2"/>
  <c r="X176" i="2"/>
  <c r="BO175" i="2"/>
  <c r="BN175" i="2"/>
  <c r="BM175" i="2"/>
  <c r="Z175" i="2"/>
  <c r="Y175" i="2"/>
  <c r="BP175" i="2" s="1"/>
  <c r="P175" i="2"/>
  <c r="BO174" i="2"/>
  <c r="BM174" i="2"/>
  <c r="Z174" i="2"/>
  <c r="Y174" i="2"/>
  <c r="Y177" i="2" s="1"/>
  <c r="P174" i="2"/>
  <c r="BP173" i="2"/>
  <c r="BO173" i="2"/>
  <c r="BN173" i="2"/>
  <c r="BM173" i="2"/>
  <c r="Z173" i="2"/>
  <c r="Y173" i="2"/>
  <c r="P173" i="2"/>
  <c r="Y169" i="2"/>
  <c r="X169" i="2"/>
  <c r="Y168" i="2"/>
  <c r="X168" i="2"/>
  <c r="BP167" i="2"/>
  <c r="BO167" i="2"/>
  <c r="BN167" i="2"/>
  <c r="BM167" i="2"/>
  <c r="Z167" i="2"/>
  <c r="Z168" i="2" s="1"/>
  <c r="Y167" i="2"/>
  <c r="P167" i="2"/>
  <c r="BO166" i="2"/>
  <c r="BM166" i="2"/>
  <c r="Z166" i="2"/>
  <c r="Y166" i="2"/>
  <c r="BP166" i="2" s="1"/>
  <c r="P166" i="2"/>
  <c r="X164" i="2"/>
  <c r="Z163" i="2"/>
  <c r="Y163" i="2"/>
  <c r="X163" i="2"/>
  <c r="BP162" i="2"/>
  <c r="BO162" i="2"/>
  <c r="BN162" i="2"/>
  <c r="BM162" i="2"/>
  <c r="Z162" i="2"/>
  <c r="Y162" i="2"/>
  <c r="P162" i="2"/>
  <c r="BO161" i="2"/>
  <c r="BM161" i="2"/>
  <c r="Z161" i="2"/>
  <c r="Y161" i="2"/>
  <c r="BP161" i="2" s="1"/>
  <c r="X157" i="2"/>
  <c r="Z156" i="2"/>
  <c r="Y156" i="2"/>
  <c r="X156" i="2"/>
  <c r="BP155" i="2"/>
  <c r="BO155" i="2"/>
  <c r="BN155" i="2"/>
  <c r="BM155" i="2"/>
  <c r="Z155" i="2"/>
  <c r="Y155" i="2"/>
  <c r="Y157" i="2" s="1"/>
  <c r="P155" i="2"/>
  <c r="X152" i="2"/>
  <c r="X151" i="2"/>
  <c r="BO150" i="2"/>
  <c r="BM150" i="2"/>
  <c r="Z150" i="2"/>
  <c r="Z151" i="2" s="1"/>
  <c r="Y150" i="2"/>
  <c r="Y152" i="2" s="1"/>
  <c r="P150" i="2"/>
  <c r="Y147" i="2"/>
  <c r="X147" i="2"/>
  <c r="Z146" i="2"/>
  <c r="X146" i="2"/>
  <c r="BP145" i="2"/>
  <c r="BO145" i="2"/>
  <c r="BM145" i="2"/>
  <c r="Z145" i="2"/>
  <c r="Y145" i="2"/>
  <c r="Y146" i="2" s="1"/>
  <c r="P145" i="2"/>
  <c r="X142" i="2"/>
  <c r="Z141" i="2"/>
  <c r="Y141" i="2"/>
  <c r="X141" i="2"/>
  <c r="BP140" i="2"/>
  <c r="BO140" i="2"/>
  <c r="BN140" i="2"/>
  <c r="BM140" i="2"/>
  <c r="Z140" i="2"/>
  <c r="Y140" i="2"/>
  <c r="Y142" i="2" s="1"/>
  <c r="P140" i="2"/>
  <c r="X137" i="2"/>
  <c r="X136" i="2"/>
  <c r="BO135" i="2"/>
  <c r="BM135" i="2"/>
  <c r="Z135" i="2"/>
  <c r="Y135" i="2"/>
  <c r="Y137" i="2" s="1"/>
  <c r="BP134" i="2"/>
  <c r="BO134" i="2"/>
  <c r="BN134" i="2"/>
  <c r="BM134" i="2"/>
  <c r="Z134" i="2"/>
  <c r="Z136" i="2" s="1"/>
  <c r="Y134" i="2"/>
  <c r="Y136" i="2" s="1"/>
  <c r="X131" i="2"/>
  <c r="X130" i="2"/>
  <c r="BO129" i="2"/>
  <c r="BM129" i="2"/>
  <c r="Z129" i="2"/>
  <c r="Z130" i="2" s="1"/>
  <c r="Y129" i="2"/>
  <c r="Y131" i="2" s="1"/>
  <c r="P129" i="2"/>
  <c r="BP128" i="2"/>
  <c r="BO128" i="2"/>
  <c r="BN128" i="2"/>
  <c r="BM128" i="2"/>
  <c r="Z128" i="2"/>
  <c r="Y128" i="2"/>
  <c r="Y130" i="2" s="1"/>
  <c r="P128" i="2"/>
  <c r="X125" i="2"/>
  <c r="X124" i="2"/>
  <c r="BO123" i="2"/>
  <c r="BM123" i="2"/>
  <c r="Z123" i="2"/>
  <c r="Y123" i="2"/>
  <c r="BP123" i="2" s="1"/>
  <c r="P123" i="2"/>
  <c r="BP122" i="2"/>
  <c r="BO122" i="2"/>
  <c r="BN122" i="2"/>
  <c r="BM122" i="2"/>
  <c r="Z122" i="2"/>
  <c r="Z124" i="2" s="1"/>
  <c r="Y122" i="2"/>
  <c r="Y125" i="2" s="1"/>
  <c r="P122" i="2"/>
  <c r="X119" i="2"/>
  <c r="X118" i="2"/>
  <c r="BO117" i="2"/>
  <c r="BM117" i="2"/>
  <c r="Z117" i="2"/>
  <c r="Z118" i="2" s="1"/>
  <c r="Y117" i="2"/>
  <c r="Y119" i="2" s="1"/>
  <c r="P117" i="2"/>
  <c r="X115" i="2"/>
  <c r="X114" i="2"/>
  <c r="BO113" i="2"/>
  <c r="BM113" i="2"/>
  <c r="Z113" i="2"/>
  <c r="Y113" i="2"/>
  <c r="BP113" i="2" s="1"/>
  <c r="BO112" i="2"/>
  <c r="BM112" i="2"/>
  <c r="Z112" i="2"/>
  <c r="Y112" i="2"/>
  <c r="BN112" i="2" s="1"/>
  <c r="P112" i="2"/>
  <c r="BP111" i="2"/>
  <c r="BO111" i="2"/>
  <c r="BM111" i="2"/>
  <c r="Z111" i="2"/>
  <c r="Y111" i="2"/>
  <c r="BN111" i="2" s="1"/>
  <c r="P111" i="2"/>
  <c r="BO110" i="2"/>
  <c r="BN110" i="2"/>
  <c r="BM110" i="2"/>
  <c r="Z110" i="2"/>
  <c r="Y110" i="2"/>
  <c r="BP110" i="2" s="1"/>
  <c r="P110" i="2"/>
  <c r="BO109" i="2"/>
  <c r="BM109" i="2"/>
  <c r="Z109" i="2"/>
  <c r="Z114" i="2" s="1"/>
  <c r="Y109" i="2"/>
  <c r="Y115" i="2" s="1"/>
  <c r="P109" i="2"/>
  <c r="BP108" i="2"/>
  <c r="BO108" i="2"/>
  <c r="BN108" i="2"/>
  <c r="BM108" i="2"/>
  <c r="Z108" i="2"/>
  <c r="Y108" i="2"/>
  <c r="P108" i="2"/>
  <c r="Y105" i="2"/>
  <c r="X105" i="2"/>
  <c r="Y104" i="2"/>
  <c r="X104" i="2"/>
  <c r="BP103" i="2"/>
  <c r="BO103" i="2"/>
  <c r="BN103" i="2"/>
  <c r="BM103" i="2"/>
  <c r="Z103" i="2"/>
  <c r="Z104" i="2" s="1"/>
  <c r="Y103" i="2"/>
  <c r="P103" i="2"/>
  <c r="X100" i="2"/>
  <c r="X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BP96" i="2"/>
  <c r="BO96" i="2"/>
  <c r="BN96" i="2"/>
  <c r="BM96" i="2"/>
  <c r="Z96" i="2"/>
  <c r="Y96" i="2"/>
  <c r="BO95" i="2"/>
  <c r="BM95" i="2"/>
  <c r="Z95" i="2"/>
  <c r="Z99" i="2" s="1"/>
  <c r="Y95" i="2"/>
  <c r="Y100" i="2" s="1"/>
  <c r="BP94" i="2"/>
  <c r="BO94" i="2"/>
  <c r="BN94" i="2"/>
  <c r="BM94" i="2"/>
  <c r="Z94" i="2"/>
  <c r="Y94" i="2"/>
  <c r="BP93" i="2"/>
  <c r="BO93" i="2"/>
  <c r="BN93" i="2"/>
  <c r="BM93" i="2"/>
  <c r="Z93" i="2"/>
  <c r="Y93" i="2"/>
  <c r="Y99" i="2" s="1"/>
  <c r="Y90" i="2"/>
  <c r="X90" i="2"/>
  <c r="Y89" i="2"/>
  <c r="X89" i="2"/>
  <c r="BP88" i="2"/>
  <c r="BO88" i="2"/>
  <c r="BN88" i="2"/>
  <c r="BM88" i="2"/>
  <c r="Z88" i="2"/>
  <c r="Z89" i="2" s="1"/>
  <c r="Y88" i="2"/>
  <c r="P88" i="2"/>
  <c r="BP87" i="2"/>
  <c r="BO87" i="2"/>
  <c r="BN87" i="2"/>
  <c r="BM87" i="2"/>
  <c r="Z87" i="2"/>
  <c r="Y87" i="2"/>
  <c r="P87" i="2"/>
  <c r="X84" i="2"/>
  <c r="Z83" i="2"/>
  <c r="Y83" i="2"/>
  <c r="X83" i="2"/>
  <c r="BP82" i="2"/>
  <c r="BO82" i="2"/>
  <c r="BN82" i="2"/>
  <c r="BM82" i="2"/>
  <c r="Z82" i="2"/>
  <c r="Y82" i="2"/>
  <c r="P82" i="2"/>
  <c r="BO81" i="2"/>
  <c r="BM81" i="2"/>
  <c r="Z81" i="2"/>
  <c r="Y81" i="2"/>
  <c r="BP81" i="2" s="1"/>
  <c r="P81" i="2"/>
  <c r="X78" i="2"/>
  <c r="Z77" i="2"/>
  <c r="Y77" i="2"/>
  <c r="X77" i="2"/>
  <c r="BP76" i="2"/>
  <c r="BO76" i="2"/>
  <c r="BN76" i="2"/>
  <c r="BM76" i="2"/>
  <c r="Z76" i="2"/>
  <c r="Y76" i="2"/>
  <c r="Y78" i="2" s="1"/>
  <c r="P76" i="2"/>
  <c r="BP75" i="2"/>
  <c r="BO75" i="2"/>
  <c r="BN75" i="2"/>
  <c r="BM75" i="2"/>
  <c r="Z75" i="2"/>
  <c r="Y75" i="2"/>
  <c r="P75" i="2"/>
  <c r="X72" i="2"/>
  <c r="Z71" i="2"/>
  <c r="X71" i="2"/>
  <c r="BO70" i="2"/>
  <c r="BN70" i="2"/>
  <c r="BM70" i="2"/>
  <c r="Z70" i="2"/>
  <c r="Y70" i="2"/>
  <c r="BP70" i="2" s="1"/>
  <c r="P70" i="2"/>
  <c r="BO69" i="2"/>
  <c r="BN69" i="2"/>
  <c r="BM69" i="2"/>
  <c r="Z69" i="2"/>
  <c r="Y69" i="2"/>
  <c r="BP69" i="2" s="1"/>
  <c r="P69" i="2"/>
  <c r="BO68" i="2"/>
  <c r="BM68" i="2"/>
  <c r="Z68" i="2"/>
  <c r="Y68" i="2"/>
  <c r="BN68" i="2" s="1"/>
  <c r="P68" i="2"/>
  <c r="X66" i="2"/>
  <c r="X65" i="2"/>
  <c r="BO64" i="2"/>
  <c r="BM64" i="2"/>
  <c r="Z64" i="2"/>
  <c r="Y64" i="2"/>
  <c r="Y65" i="2" s="1"/>
  <c r="P64" i="2"/>
  <c r="BP63" i="2"/>
  <c r="BO63" i="2"/>
  <c r="BN63" i="2"/>
  <c r="BM63" i="2"/>
  <c r="Z63" i="2"/>
  <c r="Z65" i="2" s="1"/>
  <c r="Y63" i="2"/>
  <c r="Y66" i="2" s="1"/>
  <c r="P63" i="2"/>
  <c r="X61" i="2"/>
  <c r="X60" i="2"/>
  <c r="BO59" i="2"/>
  <c r="BM59" i="2"/>
  <c r="Z59" i="2"/>
  <c r="Z60" i="2" s="1"/>
  <c r="Y59" i="2"/>
  <c r="Y61" i="2" s="1"/>
  <c r="P59" i="2"/>
  <c r="Y57" i="2"/>
  <c r="X57" i="2"/>
  <c r="Z56" i="2"/>
  <c r="Y56" i="2"/>
  <c r="X56" i="2"/>
  <c r="BP55" i="2"/>
  <c r="BO55" i="2"/>
  <c r="BN55" i="2"/>
  <c r="BM55" i="2"/>
  <c r="Z55" i="2"/>
  <c r="Y55" i="2"/>
  <c r="P55" i="2"/>
  <c r="Y53" i="2"/>
  <c r="X53" i="2"/>
  <c r="Y52" i="2"/>
  <c r="X52" i="2"/>
  <c r="BP51" i="2"/>
  <c r="BO51" i="2"/>
  <c r="BN51" i="2"/>
  <c r="BM51" i="2"/>
  <c r="Z51" i="2"/>
  <c r="Z52" i="2" s="1"/>
  <c r="Y51" i="2"/>
  <c r="P51" i="2"/>
  <c r="X48" i="2"/>
  <c r="X47" i="2"/>
  <c r="BO46" i="2"/>
  <c r="BM46" i="2"/>
  <c r="Z46" i="2"/>
  <c r="Y46" i="2"/>
  <c r="BP46" i="2" s="1"/>
  <c r="P46" i="2"/>
  <c r="BP45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O43" i="2"/>
  <c r="BM43" i="2"/>
  <c r="Z43" i="2"/>
  <c r="Z47" i="2" s="1"/>
  <c r="Y43" i="2"/>
  <c r="BN43" i="2" s="1"/>
  <c r="P43" i="2"/>
  <c r="BP42" i="2"/>
  <c r="BO42" i="2"/>
  <c r="BM42" i="2"/>
  <c r="Z42" i="2"/>
  <c r="Y42" i="2"/>
  <c r="BN42" i="2" s="1"/>
  <c r="P42" i="2"/>
  <c r="BO41" i="2"/>
  <c r="BM41" i="2"/>
  <c r="Z41" i="2"/>
  <c r="Y41" i="2"/>
  <c r="Y48" i="2" s="1"/>
  <c r="P41" i="2"/>
  <c r="Y38" i="2"/>
  <c r="X38" i="2"/>
  <c r="Z37" i="2"/>
  <c r="X37" i="2"/>
  <c r="BP36" i="2"/>
  <c r="BO36" i="2"/>
  <c r="BN36" i="2"/>
  <c r="BM36" i="2"/>
  <c r="Z36" i="2"/>
  <c r="Y36" i="2"/>
  <c r="P36" i="2"/>
  <c r="BO35" i="2"/>
  <c r="BM35" i="2"/>
  <c r="Z35" i="2"/>
  <c r="Y35" i="2"/>
  <c r="BP35" i="2" s="1"/>
  <c r="P35" i="2"/>
  <c r="BP34" i="2"/>
  <c r="BO34" i="2"/>
  <c r="X304" i="2" s="1"/>
  <c r="BM34" i="2"/>
  <c r="X303" i="2" s="1"/>
  <c r="Z34" i="2"/>
  <c r="Y34" i="2"/>
  <c r="Y37" i="2" s="1"/>
  <c r="P34" i="2"/>
  <c r="X31" i="2"/>
  <c r="X30" i="2"/>
  <c r="BO29" i="2"/>
  <c r="BM29" i="2"/>
  <c r="Z29" i="2"/>
  <c r="Y29" i="2"/>
  <c r="BP29" i="2" s="1"/>
  <c r="P29" i="2"/>
  <c r="BP28" i="2"/>
  <c r="BO28" i="2"/>
  <c r="BN28" i="2"/>
  <c r="BM28" i="2"/>
  <c r="Z28" i="2"/>
  <c r="Z30" i="2" s="1"/>
  <c r="Y28" i="2"/>
  <c r="Y31" i="2" s="1"/>
  <c r="P28" i="2"/>
  <c r="X24" i="2"/>
  <c r="X302" i="2" s="1"/>
  <c r="X23" i="2"/>
  <c r="X306" i="2" s="1"/>
  <c r="BO22" i="2"/>
  <c r="BM22" i="2"/>
  <c r="Z22" i="2"/>
  <c r="Z23" i="2" s="1"/>
  <c r="Y22" i="2"/>
  <c r="Y24" i="2" s="1"/>
  <c r="P22" i="2"/>
  <c r="H10" i="2"/>
  <c r="F10" i="2"/>
  <c r="A9" i="2"/>
  <c r="A10" i="2" s="1"/>
  <c r="D7" i="2"/>
  <c r="Q6" i="2"/>
  <c r="P2" i="2"/>
  <c r="X305" i="2" l="1"/>
  <c r="Z307" i="2"/>
  <c r="BP68" i="2"/>
  <c r="BP179" i="2"/>
  <c r="BN22" i="2"/>
  <c r="BN117" i="2"/>
  <c r="BN203" i="2"/>
  <c r="BN214" i="2"/>
  <c r="Y217" i="2"/>
  <c r="BN287" i="2"/>
  <c r="BN29" i="2"/>
  <c r="BP43" i="2"/>
  <c r="BN95" i="2"/>
  <c r="BN123" i="2"/>
  <c r="BN135" i="2"/>
  <c r="BP208" i="2"/>
  <c r="BP257" i="2"/>
  <c r="BN290" i="2"/>
  <c r="BN150" i="2"/>
  <c r="Y180" i="2"/>
  <c r="BP197" i="2"/>
  <c r="BN226" i="2"/>
  <c r="BP279" i="2"/>
  <c r="BP22" i="2"/>
  <c r="BN35" i="2"/>
  <c r="BN46" i="2"/>
  <c r="BN59" i="2"/>
  <c r="Y84" i="2"/>
  <c r="BN98" i="2"/>
  <c r="BP112" i="2"/>
  <c r="BP117" i="2"/>
  <c r="BN129" i="2"/>
  <c r="Y164" i="2"/>
  <c r="BN189" i="2"/>
  <c r="BP203" i="2"/>
  <c r="BP214" i="2"/>
  <c r="BN231" i="2"/>
  <c r="Y270" i="2"/>
  <c r="BN293" i="2"/>
  <c r="BN296" i="2"/>
  <c r="BN299" i="2"/>
  <c r="BN197" i="2"/>
  <c r="BN257" i="2"/>
  <c r="Y72" i="2"/>
  <c r="Y302" i="2" s="1"/>
  <c r="BN41" i="2"/>
  <c r="BP135" i="2"/>
  <c r="BP150" i="2"/>
  <c r="BN206" i="2"/>
  <c r="Y209" i="2"/>
  <c r="BP226" i="2"/>
  <c r="BN237" i="2"/>
  <c r="Y258" i="2"/>
  <c r="BN277" i="2"/>
  <c r="Y280" i="2"/>
  <c r="BN64" i="2"/>
  <c r="BP95" i="2"/>
  <c r="Y23" i="2"/>
  <c r="Y118" i="2"/>
  <c r="BP129" i="2"/>
  <c r="BP189" i="2"/>
  <c r="Y71" i="2"/>
  <c r="BN109" i="2"/>
  <c r="BN179" i="2"/>
  <c r="BP59" i="2"/>
  <c r="Y30" i="2"/>
  <c r="BP41" i="2"/>
  <c r="BP64" i="2"/>
  <c r="Y124" i="2"/>
  <c r="Y151" i="2"/>
  <c r="Y227" i="2"/>
  <c r="Y271" i="2"/>
  <c r="BP277" i="2"/>
  <c r="BN44" i="2"/>
  <c r="Y47" i="2"/>
  <c r="Y60" i="2"/>
  <c r="BN81" i="2"/>
  <c r="BN113" i="2"/>
  <c r="BN161" i="2"/>
  <c r="BN198" i="2"/>
  <c r="BP244" i="2"/>
  <c r="BN288" i="2"/>
  <c r="Y300" i="2"/>
  <c r="BN145" i="2"/>
  <c r="BN166" i="2"/>
  <c r="BN204" i="2"/>
  <c r="BN215" i="2"/>
  <c r="BN221" i="2"/>
  <c r="BN174" i="2"/>
  <c r="BP174" i="2"/>
  <c r="F9" i="2"/>
  <c r="Y176" i="2"/>
  <c r="Y245" i="2"/>
  <c r="BP221" i="2"/>
  <c r="Y114" i="2"/>
  <c r="Y199" i="2"/>
  <c r="BP109" i="2"/>
  <c r="H9" i="2"/>
  <c r="J9" i="2"/>
  <c r="BN213" i="2"/>
  <c r="BN261" i="2"/>
  <c r="BN286" i="2"/>
  <c r="BN34" i="2"/>
  <c r="BN230" i="2"/>
  <c r="Y304" i="2" l="1"/>
  <c r="Y303" i="2"/>
  <c r="Y305" i="2" s="1"/>
  <c r="C315" i="2"/>
  <c r="B315" i="2"/>
  <c r="A315" i="2"/>
  <c r="Y306" i="2"/>
</calcChain>
</file>

<file path=xl/sharedStrings.xml><?xml version="1.0" encoding="utf-8"?>
<sst xmlns="http://schemas.openxmlformats.org/spreadsheetml/2006/main" count="1938" uniqueCount="471">
  <si>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</si>
  <si>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</si>
  <si>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</si>
  <si>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</si>
  <si>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</si>
  <si>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</si>
  <si>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</si>
  <si>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</si>
  <si>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</si>
  <si>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</si>
  <si>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</si>
  <si>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</si>
  <si>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</si>
  <si>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</si>
  <si>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</si>
  <si>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</si>
  <si>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</si>
  <si>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</si>
  <si>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</si>
  <si>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</si>
  <si>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</si>
  <si>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</si>
  <si>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</si>
  <si>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</si>
  <si>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</si>
  <si>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</si>
  <si>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</si>
  <si>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</si>
  <si>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</si>
  <si>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</si>
  <si>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</si>
  <si>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</si>
  <si>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</si>
  <si>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</si>
  <si>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</si>
  <si>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</si>
  <si>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</si>
  <si>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</si>
  <si>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</si>
  <si>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</si>
  <si>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</si>
  <si>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</si>
  <si>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</si>
  <si>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</si>
  <si>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</si>
  <si>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</si>
  <si>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</si>
  <si>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</si>
  <si>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</si>
  <si>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</si>
  <si>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</si>
  <si>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</si>
  <si>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</si>
  <si>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</si>
  <si>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</si>
  <si>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</si>
  <si>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</si>
  <si>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</si>
  <si>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</si>
  <si>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</si>
  <si>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</si>
  <si>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</si>
  <si>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</si>
  <si>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</si>
  <si>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</si>
  <si>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</si>
  <si>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</si>
  <si>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</si>
  <si>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</si>
  <si>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</si>
  <si>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</si>
  <si>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19.07.2025</t>
  </si>
  <si>
    <t>17.07.2025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</si>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</sst>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1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9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45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15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98" t="s">
        <v>26</v>
      </c>
      <c r="E1" s="498"/>
      <c r="F1" s="498"/>
      <c r="G1" s="14" t="s">
        <v>70</v>
      </c>
      <c r="H1" s="498" t="s">
        <v>47</v>
      </c>
      <c r="I1" s="498"/>
      <c r="J1" s="498"/>
      <c r="K1" s="498"/>
      <c r="L1" s="498"/>
      <c r="M1" s="498"/>
      <c r="N1" s="498"/>
      <c r="O1" s="498"/>
      <c r="P1" s="498"/>
      <c r="Q1" s="498"/>
      <c r="R1" s="499" t="s">
        <v>71</v>
      </c>
      <c r="S1" s="500"/>
      <c r="T1" s="5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01"/>
      <c r="R2" s="501"/>
      <c r="S2" s="501"/>
      <c r="T2" s="501"/>
      <c r="U2" s="501"/>
      <c r="V2" s="501"/>
      <c r="W2" s="5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01"/>
      <c r="Q3" s="501"/>
      <c r="R3" s="501"/>
      <c r="S3" s="501"/>
      <c r="T3" s="501"/>
      <c r="U3" s="501"/>
      <c r="V3" s="501"/>
      <c r="W3" s="5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80" t="s">
        <v>8</v>
      </c>
      <c r="B5" s="480"/>
      <c r="C5" s="480"/>
      <c r="D5" s="502"/>
      <c r="E5" s="502"/>
      <c r="F5" s="503" t="s">
        <v>14</v>
      </c>
      <c r="G5" s="503"/>
      <c r="H5" s="502"/>
      <c r="I5" s="502"/>
      <c r="J5" s="502"/>
      <c r="K5" s="502"/>
      <c r="L5" s="502"/>
      <c r="M5" s="502"/>
      <c r="N5" s="75"/>
      <c r="P5" s="27" t="s">
        <v>4</v>
      </c>
      <c r="Q5" s="504">
        <v>45859</v>
      </c>
      <c r="R5" s="504"/>
      <c r="T5" s="505" t="s">
        <v>3</v>
      </c>
      <c r="U5" s="506"/>
      <c r="V5" s="507" t="s">
        <v>457</v>
      </c>
      <c r="W5" s="508"/>
      <c r="AB5" s="59"/>
      <c r="AC5" s="59"/>
      <c r="AD5" s="59"/>
      <c r="AE5" s="59"/>
    </row>
    <row r="6" spans="1:32" s="17" customFormat="1" ht="24" customHeight="1" x14ac:dyDescent="0.2">
      <c r="A6" s="480" t="s">
        <v>1</v>
      </c>
      <c r="B6" s="480"/>
      <c r="C6" s="480"/>
      <c r="D6" s="481" t="s">
        <v>79</v>
      </c>
      <c r="E6" s="481"/>
      <c r="F6" s="481"/>
      <c r="G6" s="481"/>
      <c r="H6" s="481"/>
      <c r="I6" s="481"/>
      <c r="J6" s="481"/>
      <c r="K6" s="481"/>
      <c r="L6" s="481"/>
      <c r="M6" s="481"/>
      <c r="N6" s="76"/>
      <c r="P6" s="27" t="s">
        <v>27</v>
      </c>
      <c r="Q6" s="482" t="str">
        <f>IF(Q5=0," ",CHOOSE(WEEKDAY(Q5,2),"Понедельник","Вторник","Среда","Четверг","Пятница","Суббота","Воскресенье"))</f>
        <v>Понедельник</v>
      </c>
      <c r="R6" s="482"/>
      <c r="T6" s="483" t="s">
        <v>5</v>
      </c>
      <c r="U6" s="484"/>
      <c r="V6" s="485" t="s">
        <v>73</v>
      </c>
      <c r="W6" s="48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91" t="str">
        <f>IFERROR(VLOOKUP(DeliveryAddress,Table,3,0),1)</f>
        <v>1</v>
      </c>
      <c r="E7" s="492"/>
      <c r="F7" s="492"/>
      <c r="G7" s="492"/>
      <c r="H7" s="492"/>
      <c r="I7" s="492"/>
      <c r="J7" s="492"/>
      <c r="K7" s="492"/>
      <c r="L7" s="492"/>
      <c r="M7" s="493"/>
      <c r="N7" s="77"/>
      <c r="P7" s="29"/>
      <c r="Q7" s="48"/>
      <c r="R7" s="48"/>
      <c r="T7" s="483"/>
      <c r="U7" s="484"/>
      <c r="V7" s="487"/>
      <c r="W7" s="488"/>
      <c r="AB7" s="59"/>
      <c r="AC7" s="59"/>
      <c r="AD7" s="59"/>
      <c r="AE7" s="59"/>
    </row>
    <row r="8" spans="1:32" s="17" customFormat="1" ht="25.5" customHeight="1" x14ac:dyDescent="0.2">
      <c r="A8" s="494" t="s">
        <v>58</v>
      </c>
      <c r="B8" s="494"/>
      <c r="C8" s="494"/>
      <c r="D8" s="495" t="s">
        <v>80</v>
      </c>
      <c r="E8" s="495"/>
      <c r="F8" s="495"/>
      <c r="G8" s="495"/>
      <c r="H8" s="495"/>
      <c r="I8" s="495"/>
      <c r="J8" s="495"/>
      <c r="K8" s="495"/>
      <c r="L8" s="495"/>
      <c r="M8" s="495"/>
      <c r="N8" s="78"/>
      <c r="P8" s="27" t="s">
        <v>11</v>
      </c>
      <c r="Q8" s="478">
        <v>0.375</v>
      </c>
      <c r="R8" s="509"/>
      <c r="T8" s="483"/>
      <c r="U8" s="484"/>
      <c r="V8" s="487"/>
      <c r="W8" s="488"/>
      <c r="AB8" s="59"/>
      <c r="AC8" s="59"/>
      <c r="AD8" s="59"/>
      <c r="AE8" s="59"/>
    </row>
    <row r="9" spans="1:32" s="17" customFormat="1" ht="39.950000000000003" customHeight="1" x14ac:dyDescent="0.2">
      <c r="A9" s="4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70"/>
      <c r="C9" s="470"/>
      <c r="D9" s="471" t="s">
        <v>46</v>
      </c>
      <c r="E9" s="472"/>
      <c r="F9" s="4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0"/>
      <c r="H9" s="496" t="str">
        <f>IF(AND($A$9="Тип доверенности/получателя при получении в адресе перегруза:",$D$9="Разовая доверенность"),"Введите ФИО","")</f>
        <v/>
      </c>
      <c r="I9" s="496"/>
      <c r="J9" s="4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6"/>
      <c r="L9" s="496"/>
      <c r="M9" s="496"/>
      <c r="N9" s="73"/>
      <c r="P9" s="31" t="s">
        <v>15</v>
      </c>
      <c r="Q9" s="497"/>
      <c r="R9" s="497"/>
      <c r="T9" s="483"/>
      <c r="U9" s="484"/>
      <c r="V9" s="489"/>
      <c r="W9" s="49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0"/>
      <c r="C10" s="470"/>
      <c r="D10" s="471"/>
      <c r="E10" s="472"/>
      <c r="F10" s="4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0"/>
      <c r="H10" s="473" t="str">
        <f>IFERROR(VLOOKUP($D$10,Proxy,2,FALSE),"")</f>
        <v/>
      </c>
      <c r="I10" s="473"/>
      <c r="J10" s="473"/>
      <c r="K10" s="473"/>
      <c r="L10" s="473"/>
      <c r="M10" s="473"/>
      <c r="N10" s="74"/>
      <c r="P10" s="31" t="s">
        <v>32</v>
      </c>
      <c r="Q10" s="474"/>
      <c r="R10" s="474"/>
      <c r="U10" s="29" t="s">
        <v>12</v>
      </c>
      <c r="V10" s="475" t="s">
        <v>74</v>
      </c>
      <c r="W10" s="47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77"/>
      <c r="R11" s="477"/>
      <c r="U11" s="29" t="s">
        <v>28</v>
      </c>
      <c r="V11" s="456" t="s">
        <v>55</v>
      </c>
      <c r="W11" s="45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55" t="s">
        <v>75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79"/>
      <c r="P12" s="27" t="s">
        <v>30</v>
      </c>
      <c r="Q12" s="478"/>
      <c r="R12" s="478"/>
      <c r="S12" s="28"/>
      <c r="T12"/>
      <c r="U12" s="29" t="s">
        <v>46</v>
      </c>
      <c r="V12" s="479"/>
      <c r="W12" s="479"/>
      <c r="X12"/>
      <c r="AB12" s="59"/>
      <c r="AC12" s="59"/>
      <c r="AD12" s="59"/>
      <c r="AE12" s="59"/>
    </row>
    <row r="13" spans="1:32" s="17" customFormat="1" ht="23.25" customHeight="1" x14ac:dyDescent="0.2">
      <c r="A13" s="455" t="s">
        <v>76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79"/>
      <c r="O13" s="31"/>
      <c r="P13" s="31" t="s">
        <v>31</v>
      </c>
      <c r="Q13" s="456"/>
      <c r="R13" s="45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55" t="s">
        <v>77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5"/>
      <c r="M14" s="45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57" t="s">
        <v>78</v>
      </c>
      <c r="B15" s="457"/>
      <c r="C15" s="457"/>
      <c r="D15" s="457"/>
      <c r="E15" s="457"/>
      <c r="F15" s="457"/>
      <c r="G15" s="457"/>
      <c r="H15" s="457"/>
      <c r="I15" s="457"/>
      <c r="J15" s="457"/>
      <c r="K15" s="457"/>
      <c r="L15" s="457"/>
      <c r="M15" s="457"/>
      <c r="N15" s="80"/>
      <c r="O15"/>
      <c r="P15" s="458" t="s">
        <v>61</v>
      </c>
      <c r="Q15" s="458"/>
      <c r="R15" s="458"/>
      <c r="S15" s="458"/>
      <c r="T15" s="45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59"/>
      <c r="Q16" s="459"/>
      <c r="R16" s="459"/>
      <c r="S16" s="459"/>
      <c r="T16" s="4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1" t="s">
        <v>59</v>
      </c>
      <c r="B17" s="441" t="s">
        <v>49</v>
      </c>
      <c r="C17" s="462" t="s">
        <v>48</v>
      </c>
      <c r="D17" s="464" t="s">
        <v>50</v>
      </c>
      <c r="E17" s="465"/>
      <c r="F17" s="441" t="s">
        <v>21</v>
      </c>
      <c r="G17" s="441" t="s">
        <v>24</v>
      </c>
      <c r="H17" s="441" t="s">
        <v>22</v>
      </c>
      <c r="I17" s="441" t="s">
        <v>23</v>
      </c>
      <c r="J17" s="441" t="s">
        <v>16</v>
      </c>
      <c r="K17" s="441" t="s">
        <v>69</v>
      </c>
      <c r="L17" s="441" t="s">
        <v>67</v>
      </c>
      <c r="M17" s="441" t="s">
        <v>2</v>
      </c>
      <c r="N17" s="441" t="s">
        <v>66</v>
      </c>
      <c r="O17" s="441" t="s">
        <v>25</v>
      </c>
      <c r="P17" s="464" t="s">
        <v>17</v>
      </c>
      <c r="Q17" s="468"/>
      <c r="R17" s="468"/>
      <c r="S17" s="468"/>
      <c r="T17" s="465"/>
      <c r="U17" s="460" t="s">
        <v>56</v>
      </c>
      <c r="V17" s="461"/>
      <c r="W17" s="441" t="s">
        <v>6</v>
      </c>
      <c r="X17" s="441" t="s">
        <v>41</v>
      </c>
      <c r="Y17" s="443" t="s">
        <v>54</v>
      </c>
      <c r="Z17" s="445" t="s">
        <v>18</v>
      </c>
      <c r="AA17" s="447" t="s">
        <v>60</v>
      </c>
      <c r="AB17" s="447" t="s">
        <v>19</v>
      </c>
      <c r="AC17" s="447" t="s">
        <v>68</v>
      </c>
      <c r="AD17" s="449" t="s">
        <v>57</v>
      </c>
      <c r="AE17" s="450"/>
      <c r="AF17" s="451"/>
      <c r="AG17" s="85"/>
      <c r="BD17" s="84" t="s">
        <v>64</v>
      </c>
    </row>
    <row r="18" spans="1:68" ht="14.25" customHeight="1" x14ac:dyDescent="0.2">
      <c r="A18" s="442"/>
      <c r="B18" s="442"/>
      <c r="C18" s="463"/>
      <c r="D18" s="466"/>
      <c r="E18" s="467"/>
      <c r="F18" s="442"/>
      <c r="G18" s="442"/>
      <c r="H18" s="442"/>
      <c r="I18" s="442"/>
      <c r="J18" s="442"/>
      <c r="K18" s="442"/>
      <c r="L18" s="442"/>
      <c r="M18" s="442"/>
      <c r="N18" s="442"/>
      <c r="O18" s="442"/>
      <c r="P18" s="466"/>
      <c r="Q18" s="469"/>
      <c r="R18" s="469"/>
      <c r="S18" s="469"/>
      <c r="T18" s="467"/>
      <c r="U18" s="86" t="s">
        <v>44</v>
      </c>
      <c r="V18" s="86" t="s">
        <v>43</v>
      </c>
      <c r="W18" s="442"/>
      <c r="X18" s="442"/>
      <c r="Y18" s="444"/>
      <c r="Z18" s="446"/>
      <c r="AA18" s="448"/>
      <c r="AB18" s="448"/>
      <c r="AC18" s="448"/>
      <c r="AD18" s="452"/>
      <c r="AE18" s="453"/>
      <c r="AF18" s="454"/>
      <c r="AG18" s="85"/>
      <c r="BD18" s="84"/>
    </row>
    <row r="19" spans="1:68" ht="27.75" customHeight="1" x14ac:dyDescent="0.2">
      <c r="A19" s="353" t="s">
        <v>81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54"/>
      <c r="AB19" s="54"/>
      <c r="AC19" s="54"/>
    </row>
    <row r="20" spans="1:68" ht="16.5" customHeight="1" x14ac:dyDescent="0.25">
      <c r="A20" s="354" t="s">
        <v>81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65"/>
      <c r="AB20" s="65"/>
      <c r="AC20" s="82"/>
    </row>
    <row r="21" spans="1:68" ht="14.25" customHeight="1" x14ac:dyDescent="0.25">
      <c r="A21" s="345" t="s">
        <v>82</v>
      </c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15">
        <v>4607111035752</v>
      </c>
      <c r="E22" s="31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4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19" t="s">
        <v>40</v>
      </c>
      <c r="Q23" s="320"/>
      <c r="R23" s="320"/>
      <c r="S23" s="320"/>
      <c r="T23" s="320"/>
      <c r="U23" s="320"/>
      <c r="V23" s="32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19" t="s">
        <v>40</v>
      </c>
      <c r="Q24" s="320"/>
      <c r="R24" s="320"/>
      <c r="S24" s="320"/>
      <c r="T24" s="320"/>
      <c r="U24" s="320"/>
      <c r="V24" s="32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53" t="s">
        <v>45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54"/>
      <c r="AB25" s="54"/>
      <c r="AC25" s="54"/>
    </row>
    <row r="26" spans="1:68" ht="16.5" customHeight="1" x14ac:dyDescent="0.25">
      <c r="A26" s="354" t="s">
        <v>90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65"/>
      <c r="AB26" s="65"/>
      <c r="AC26" s="82"/>
    </row>
    <row r="27" spans="1:68" ht="14.25" customHeight="1" x14ac:dyDescent="0.25">
      <c r="A27" s="345" t="s">
        <v>91</v>
      </c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5"/>
      <c r="Z27" s="34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15">
        <v>4607111036537</v>
      </c>
      <c r="E28" s="31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3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7"/>
      <c r="R28" s="317"/>
      <c r="S28" s="317"/>
      <c r="T28" s="31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15">
        <v>4607111036605</v>
      </c>
      <c r="E29" s="31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3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7"/>
      <c r="R29" s="317"/>
      <c r="S29" s="317"/>
      <c r="T29" s="31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22"/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3"/>
      <c r="P30" s="319" t="s">
        <v>40</v>
      </c>
      <c r="Q30" s="320"/>
      <c r="R30" s="320"/>
      <c r="S30" s="320"/>
      <c r="T30" s="320"/>
      <c r="U30" s="320"/>
      <c r="V30" s="32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22"/>
      <c r="B31" s="322"/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O31" s="323"/>
      <c r="P31" s="319" t="s">
        <v>40</v>
      </c>
      <c r="Q31" s="320"/>
      <c r="R31" s="320"/>
      <c r="S31" s="320"/>
      <c r="T31" s="320"/>
      <c r="U31" s="320"/>
      <c r="V31" s="32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54" t="s">
        <v>99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65"/>
      <c r="AB32" s="65"/>
      <c r="AC32" s="82"/>
    </row>
    <row r="33" spans="1:68" ht="14.25" customHeight="1" x14ac:dyDescent="0.25">
      <c r="A33" s="345" t="s">
        <v>82</v>
      </c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15">
        <v>4620207490075</v>
      </c>
      <c r="E34" s="31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7"/>
      <c r="R34" s="317"/>
      <c r="S34" s="317"/>
      <c r="T34" s="31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15">
        <v>4620207490174</v>
      </c>
      <c r="E35" s="31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7"/>
      <c r="R35" s="317"/>
      <c r="S35" s="317"/>
      <c r="T35" s="31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15">
        <v>4620207490044</v>
      </c>
      <c r="E36" s="31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3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7"/>
      <c r="R36" s="317"/>
      <c r="S36" s="317"/>
      <c r="T36" s="31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2"/>
      <c r="N37" s="322"/>
      <c r="O37" s="323"/>
      <c r="P37" s="319" t="s">
        <v>40</v>
      </c>
      <c r="Q37" s="320"/>
      <c r="R37" s="320"/>
      <c r="S37" s="320"/>
      <c r="T37" s="320"/>
      <c r="U37" s="320"/>
      <c r="V37" s="32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3"/>
      <c r="P38" s="319" t="s">
        <v>40</v>
      </c>
      <c r="Q38" s="320"/>
      <c r="R38" s="320"/>
      <c r="S38" s="320"/>
      <c r="T38" s="320"/>
      <c r="U38" s="320"/>
      <c r="V38" s="32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54" t="s">
        <v>109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65"/>
      <c r="AB39" s="65"/>
      <c r="AC39" s="82"/>
    </row>
    <row r="40" spans="1:68" ht="14.25" customHeight="1" x14ac:dyDescent="0.25">
      <c r="A40" s="345" t="s">
        <v>82</v>
      </c>
      <c r="B40" s="34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315">
        <v>4607111038999</v>
      </c>
      <c r="E41" s="31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43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17"/>
      <c r="R41" s="317"/>
      <c r="S41" s="317"/>
      <c r="T41" s="31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12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4301070972</v>
      </c>
      <c r="D42" s="315">
        <v>4607111037183</v>
      </c>
      <c r="E42" s="315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117</v>
      </c>
      <c r="M42" s="38" t="s">
        <v>86</v>
      </c>
      <c r="N42" s="38"/>
      <c r="O42" s="37">
        <v>180</v>
      </c>
      <c r="P42" s="43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17"/>
      <c r="R42" s="317"/>
      <c r="S42" s="317"/>
      <c r="T42" s="31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118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119</v>
      </c>
      <c r="B43" s="63" t="s">
        <v>120</v>
      </c>
      <c r="C43" s="36">
        <v>4301071044</v>
      </c>
      <c r="D43" s="315">
        <v>4607111039385</v>
      </c>
      <c r="E43" s="31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117</v>
      </c>
      <c r="M43" s="38" t="s">
        <v>86</v>
      </c>
      <c r="N43" s="38"/>
      <c r="O43" s="37">
        <v>180</v>
      </c>
      <c r="P43" s="43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17"/>
      <c r="R43" s="317"/>
      <c r="S43" s="317"/>
      <c r="T43" s="31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118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4301071031</v>
      </c>
      <c r="D44" s="315">
        <v>4607111038982</v>
      </c>
      <c r="E44" s="315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113</v>
      </c>
      <c r="M44" s="38" t="s">
        <v>86</v>
      </c>
      <c r="N44" s="38"/>
      <c r="O44" s="37">
        <v>180</v>
      </c>
      <c r="P44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17"/>
      <c r="R44" s="317"/>
      <c r="S44" s="317"/>
      <c r="T44" s="31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114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4301071046</v>
      </c>
      <c r="D45" s="315">
        <v>4607111039354</v>
      </c>
      <c r="E45" s="31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113</v>
      </c>
      <c r="M45" s="38" t="s">
        <v>86</v>
      </c>
      <c r="N45" s="38"/>
      <c r="O45" s="37">
        <v>180</v>
      </c>
      <c r="P45" s="42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17"/>
      <c r="R45" s="317"/>
      <c r="S45" s="317"/>
      <c r="T45" s="31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114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4301071047</v>
      </c>
      <c r="D46" s="315">
        <v>4607111039330</v>
      </c>
      <c r="E46" s="315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113</v>
      </c>
      <c r="M46" s="38" t="s">
        <v>86</v>
      </c>
      <c r="N46" s="38"/>
      <c r="O46" s="37">
        <v>180</v>
      </c>
      <c r="P46" s="43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17"/>
      <c r="R46" s="317"/>
      <c r="S46" s="317"/>
      <c r="T46" s="31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114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322"/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3"/>
      <c r="P47" s="319" t="s">
        <v>40</v>
      </c>
      <c r="Q47" s="320"/>
      <c r="R47" s="320"/>
      <c r="S47" s="320"/>
      <c r="T47" s="320"/>
      <c r="U47" s="320"/>
      <c r="V47" s="321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3"/>
      <c r="P48" s="319" t="s">
        <v>40</v>
      </c>
      <c r="Q48" s="320"/>
      <c r="R48" s="320"/>
      <c r="S48" s="320"/>
      <c r="T48" s="320"/>
      <c r="U48" s="320"/>
      <c r="V48" s="321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54" t="s">
        <v>128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  <c r="AA49" s="65"/>
      <c r="AB49" s="65"/>
      <c r="AC49" s="82"/>
    </row>
    <row r="50" spans="1:68" ht="14.25" customHeight="1" x14ac:dyDescent="0.25">
      <c r="A50" s="345" t="s">
        <v>82</v>
      </c>
      <c r="B50" s="345"/>
      <c r="C50" s="345"/>
      <c r="D50" s="345"/>
      <c r="E50" s="345"/>
      <c r="F50" s="345"/>
      <c r="G50" s="345"/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345"/>
      <c r="S50" s="345"/>
      <c r="T50" s="345"/>
      <c r="U50" s="345"/>
      <c r="V50" s="345"/>
      <c r="W50" s="345"/>
      <c r="X50" s="345"/>
      <c r="Y50" s="345"/>
      <c r="Z50" s="345"/>
      <c r="AA50" s="66"/>
      <c r="AB50" s="66"/>
      <c r="AC50" s="83"/>
    </row>
    <row r="51" spans="1:68" ht="16.5" customHeight="1" x14ac:dyDescent="0.25">
      <c r="A51" s="63" t="s">
        <v>129</v>
      </c>
      <c r="B51" s="63" t="s">
        <v>130</v>
      </c>
      <c r="C51" s="36">
        <v>4301071073</v>
      </c>
      <c r="D51" s="315">
        <v>4620207490822</v>
      </c>
      <c r="E51" s="315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87</v>
      </c>
      <c r="L51" s="37" t="s">
        <v>88</v>
      </c>
      <c r="M51" s="38" t="s">
        <v>86</v>
      </c>
      <c r="N51" s="38"/>
      <c r="O51" s="37">
        <v>365</v>
      </c>
      <c r="P51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17"/>
      <c r="R51" s="317"/>
      <c r="S51" s="317"/>
      <c r="T51" s="318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89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3"/>
      <c r="P52" s="319" t="s">
        <v>40</v>
      </c>
      <c r="Q52" s="320"/>
      <c r="R52" s="320"/>
      <c r="S52" s="320"/>
      <c r="T52" s="320"/>
      <c r="U52" s="320"/>
      <c r="V52" s="321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322"/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3"/>
      <c r="P53" s="319" t="s">
        <v>40</v>
      </c>
      <c r="Q53" s="320"/>
      <c r="R53" s="320"/>
      <c r="S53" s="320"/>
      <c r="T53" s="320"/>
      <c r="U53" s="320"/>
      <c r="V53" s="321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45" t="s">
        <v>132</v>
      </c>
      <c r="B54" s="345"/>
      <c r="C54" s="345"/>
      <c r="D54" s="345"/>
      <c r="E54" s="345"/>
      <c r="F54" s="345"/>
      <c r="G54" s="345"/>
      <c r="H54" s="345"/>
      <c r="I54" s="345"/>
      <c r="J54" s="345"/>
      <c r="K54" s="345"/>
      <c r="L54" s="345"/>
      <c r="M54" s="345"/>
      <c r="N54" s="345"/>
      <c r="O54" s="345"/>
      <c r="P54" s="345"/>
      <c r="Q54" s="345"/>
      <c r="R54" s="345"/>
      <c r="S54" s="345"/>
      <c r="T54" s="345"/>
      <c r="U54" s="345"/>
      <c r="V54" s="345"/>
      <c r="W54" s="345"/>
      <c r="X54" s="345"/>
      <c r="Y54" s="345"/>
      <c r="Z54" s="345"/>
      <c r="AA54" s="66"/>
      <c r="AB54" s="66"/>
      <c r="AC54" s="83"/>
    </row>
    <row r="55" spans="1:68" ht="16.5" customHeight="1" x14ac:dyDescent="0.25">
      <c r="A55" s="63" t="s">
        <v>133</v>
      </c>
      <c r="B55" s="63" t="s">
        <v>134</v>
      </c>
      <c r="C55" s="36">
        <v>4301100087</v>
      </c>
      <c r="D55" s="315">
        <v>4607111039743</v>
      </c>
      <c r="E55" s="315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96</v>
      </c>
      <c r="L55" s="37" t="s">
        <v>88</v>
      </c>
      <c r="M55" s="38" t="s">
        <v>86</v>
      </c>
      <c r="N55" s="38"/>
      <c r="O55" s="37">
        <v>365</v>
      </c>
      <c r="P55" s="42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17"/>
      <c r="R55" s="317"/>
      <c r="S55" s="317"/>
      <c r="T55" s="318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135</v>
      </c>
      <c r="AG55" s="81"/>
      <c r="AJ55" s="87" t="s">
        <v>89</v>
      </c>
      <c r="AK55" s="87">
        <v>1</v>
      </c>
      <c r="BB55" s="116" t="s">
        <v>95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2"/>
      <c r="M56" s="322"/>
      <c r="N56" s="322"/>
      <c r="O56" s="323"/>
      <c r="P56" s="319" t="s">
        <v>40</v>
      </c>
      <c r="Q56" s="320"/>
      <c r="R56" s="320"/>
      <c r="S56" s="320"/>
      <c r="T56" s="320"/>
      <c r="U56" s="320"/>
      <c r="V56" s="321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322"/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3"/>
      <c r="P57" s="319" t="s">
        <v>40</v>
      </c>
      <c r="Q57" s="320"/>
      <c r="R57" s="320"/>
      <c r="S57" s="320"/>
      <c r="T57" s="320"/>
      <c r="U57" s="320"/>
      <c r="V57" s="321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45" t="s">
        <v>91</v>
      </c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66"/>
      <c r="AB58" s="66"/>
      <c r="AC58" s="83"/>
    </row>
    <row r="59" spans="1:68" ht="16.5" customHeight="1" x14ac:dyDescent="0.25">
      <c r="A59" s="63" t="s">
        <v>136</v>
      </c>
      <c r="B59" s="63" t="s">
        <v>137</v>
      </c>
      <c r="C59" s="36">
        <v>4301132194</v>
      </c>
      <c r="D59" s="315">
        <v>4607111039712</v>
      </c>
      <c r="E59" s="315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42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17"/>
      <c r="R59" s="317"/>
      <c r="S59" s="317"/>
      <c r="T59" s="318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138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19" t="s">
        <v>40</v>
      </c>
      <c r="Q60" s="320"/>
      <c r="R60" s="320"/>
      <c r="S60" s="320"/>
      <c r="T60" s="320"/>
      <c r="U60" s="320"/>
      <c r="V60" s="321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19" t="s">
        <v>40</v>
      </c>
      <c r="Q61" s="320"/>
      <c r="R61" s="320"/>
      <c r="S61" s="320"/>
      <c r="T61" s="320"/>
      <c r="U61" s="320"/>
      <c r="V61" s="321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45" t="s">
        <v>139</v>
      </c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66"/>
      <c r="AB62" s="66"/>
      <c r="AC62" s="83"/>
    </row>
    <row r="63" spans="1:68" ht="16.5" customHeight="1" x14ac:dyDescent="0.25">
      <c r="A63" s="63" t="s">
        <v>140</v>
      </c>
      <c r="B63" s="63" t="s">
        <v>141</v>
      </c>
      <c r="C63" s="36">
        <v>4301136018</v>
      </c>
      <c r="D63" s="315">
        <v>4607111037008</v>
      </c>
      <c r="E63" s="315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42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17"/>
      <c r="R63" s="317"/>
      <c r="S63" s="317"/>
      <c r="T63" s="31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142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143</v>
      </c>
      <c r="B64" s="63" t="s">
        <v>144</v>
      </c>
      <c r="C64" s="36">
        <v>4301136015</v>
      </c>
      <c r="D64" s="315">
        <v>4607111037398</v>
      </c>
      <c r="E64" s="315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17"/>
      <c r="R64" s="317"/>
      <c r="S64" s="317"/>
      <c r="T64" s="31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22"/>
      <c r="B65" s="322"/>
      <c r="C65" s="322"/>
      <c r="D65" s="322"/>
      <c r="E65" s="322"/>
      <c r="F65" s="322"/>
      <c r="G65" s="322"/>
      <c r="H65" s="322"/>
      <c r="I65" s="322"/>
      <c r="J65" s="322"/>
      <c r="K65" s="322"/>
      <c r="L65" s="322"/>
      <c r="M65" s="322"/>
      <c r="N65" s="322"/>
      <c r="O65" s="323"/>
      <c r="P65" s="319" t="s">
        <v>40</v>
      </c>
      <c r="Q65" s="320"/>
      <c r="R65" s="320"/>
      <c r="S65" s="320"/>
      <c r="T65" s="320"/>
      <c r="U65" s="320"/>
      <c r="V65" s="321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22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19" t="s">
        <v>40</v>
      </c>
      <c r="Q66" s="320"/>
      <c r="R66" s="320"/>
      <c r="S66" s="320"/>
      <c r="T66" s="320"/>
      <c r="U66" s="320"/>
      <c r="V66" s="321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45" t="s">
        <v>145</v>
      </c>
      <c r="B67" s="34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66"/>
      <c r="AB67" s="66"/>
      <c r="AC67" s="83"/>
    </row>
    <row r="68" spans="1:68" ht="16.5" customHeight="1" x14ac:dyDescent="0.25">
      <c r="A68" s="63" t="s">
        <v>146</v>
      </c>
      <c r="B68" s="63" t="s">
        <v>147</v>
      </c>
      <c r="C68" s="36">
        <v>4301135664</v>
      </c>
      <c r="D68" s="315">
        <v>4607111039705</v>
      </c>
      <c r="E68" s="315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42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17"/>
      <c r="R68" s="317"/>
      <c r="S68" s="317"/>
      <c r="T68" s="31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142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148</v>
      </c>
      <c r="B69" s="63" t="s">
        <v>149</v>
      </c>
      <c r="C69" s="36">
        <v>4301135665</v>
      </c>
      <c r="D69" s="315">
        <v>4607111039729</v>
      </c>
      <c r="E69" s="315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17"/>
      <c r="R69" s="317"/>
      <c r="S69" s="317"/>
      <c r="T69" s="31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150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151</v>
      </c>
      <c r="B70" s="63" t="s">
        <v>152</v>
      </c>
      <c r="C70" s="36">
        <v>4301135702</v>
      </c>
      <c r="D70" s="315">
        <v>4620207490228</v>
      </c>
      <c r="E70" s="31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2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17"/>
      <c r="R70" s="317"/>
      <c r="S70" s="317"/>
      <c r="T70" s="318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22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19" t="s">
        <v>40</v>
      </c>
      <c r="Q71" s="320"/>
      <c r="R71" s="320"/>
      <c r="S71" s="320"/>
      <c r="T71" s="320"/>
      <c r="U71" s="320"/>
      <c r="V71" s="321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19" t="s">
        <v>40</v>
      </c>
      <c r="Q72" s="320"/>
      <c r="R72" s="320"/>
      <c r="S72" s="320"/>
      <c r="T72" s="320"/>
      <c r="U72" s="320"/>
      <c r="V72" s="321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54" t="s">
        <v>153</v>
      </c>
      <c r="B73" s="354"/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4"/>
      <c r="P73" s="354"/>
      <c r="Q73" s="354"/>
      <c r="R73" s="354"/>
      <c r="S73" s="354"/>
      <c r="T73" s="354"/>
      <c r="U73" s="354"/>
      <c r="V73" s="354"/>
      <c r="W73" s="354"/>
      <c r="X73" s="354"/>
      <c r="Y73" s="354"/>
      <c r="Z73" s="354"/>
      <c r="AA73" s="65"/>
      <c r="AB73" s="65"/>
      <c r="AC73" s="82"/>
    </row>
    <row r="74" spans="1:68" ht="14.25" customHeight="1" x14ac:dyDescent="0.25">
      <c r="A74" s="345" t="s">
        <v>82</v>
      </c>
      <c r="B74" s="34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66"/>
      <c r="AB74" s="66"/>
      <c r="AC74" s="83"/>
    </row>
    <row r="75" spans="1:68" ht="27" customHeight="1" x14ac:dyDescent="0.25">
      <c r="A75" s="63" t="s">
        <v>154</v>
      </c>
      <c r="B75" s="63" t="s">
        <v>155</v>
      </c>
      <c r="C75" s="36">
        <v>4301070977</v>
      </c>
      <c r="D75" s="315">
        <v>4607111037411</v>
      </c>
      <c r="E75" s="315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157</v>
      </c>
      <c r="L75" s="37" t="s">
        <v>113</v>
      </c>
      <c r="M75" s="38" t="s">
        <v>86</v>
      </c>
      <c r="N75" s="38"/>
      <c r="O75" s="37">
        <v>180</v>
      </c>
      <c r="P75" s="4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17"/>
      <c r="R75" s="317"/>
      <c r="S75" s="317"/>
      <c r="T75" s="318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156</v>
      </c>
      <c r="AG75" s="81"/>
      <c r="AJ75" s="87" t="s">
        <v>114</v>
      </c>
      <c r="AK75" s="87">
        <v>18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158</v>
      </c>
      <c r="B76" s="63" t="s">
        <v>159</v>
      </c>
      <c r="C76" s="36">
        <v>4301070981</v>
      </c>
      <c r="D76" s="315">
        <v>4607111036728</v>
      </c>
      <c r="E76" s="315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87</v>
      </c>
      <c r="L76" s="37" t="s">
        <v>117</v>
      </c>
      <c r="M76" s="38" t="s">
        <v>86</v>
      </c>
      <c r="N76" s="38"/>
      <c r="O76" s="37">
        <v>180</v>
      </c>
      <c r="P76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17"/>
      <c r="R76" s="317"/>
      <c r="S76" s="317"/>
      <c r="T76" s="318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118</v>
      </c>
      <c r="AK76" s="87">
        <v>144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322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19" t="s">
        <v>40</v>
      </c>
      <c r="Q77" s="320"/>
      <c r="R77" s="320"/>
      <c r="S77" s="320"/>
      <c r="T77" s="320"/>
      <c r="U77" s="320"/>
      <c r="V77" s="321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19" t="s">
        <v>40</v>
      </c>
      <c r="Q78" s="320"/>
      <c r="R78" s="320"/>
      <c r="S78" s="320"/>
      <c r="T78" s="320"/>
      <c r="U78" s="320"/>
      <c r="V78" s="321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54" t="s">
        <v>160</v>
      </c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4"/>
      <c r="P79" s="354"/>
      <c r="Q79" s="354"/>
      <c r="R79" s="354"/>
      <c r="S79" s="354"/>
      <c r="T79" s="354"/>
      <c r="U79" s="354"/>
      <c r="V79" s="354"/>
      <c r="W79" s="354"/>
      <c r="X79" s="354"/>
      <c r="Y79" s="354"/>
      <c r="Z79" s="354"/>
      <c r="AA79" s="65"/>
      <c r="AB79" s="65"/>
      <c r="AC79" s="82"/>
    </row>
    <row r="80" spans="1:68" ht="14.25" customHeight="1" x14ac:dyDescent="0.25">
      <c r="A80" s="345" t="s">
        <v>145</v>
      </c>
      <c r="B80" s="34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66"/>
      <c r="AB80" s="66"/>
      <c r="AC80" s="83"/>
    </row>
    <row r="81" spans="1:68" ht="27" customHeight="1" x14ac:dyDescent="0.25">
      <c r="A81" s="63" t="s">
        <v>161</v>
      </c>
      <c r="B81" s="63" t="s">
        <v>162</v>
      </c>
      <c r="C81" s="36">
        <v>4301135574</v>
      </c>
      <c r="D81" s="315">
        <v>4607111033659</v>
      </c>
      <c r="E81" s="315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1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7"/>
      <c r="R81" s="317"/>
      <c r="S81" s="317"/>
      <c r="T81" s="318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163</v>
      </c>
      <c r="AG81" s="81"/>
      <c r="AJ81" s="87" t="s">
        <v>89</v>
      </c>
      <c r="AK81" s="87">
        <v>1</v>
      </c>
      <c r="BB81" s="134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164</v>
      </c>
      <c r="B82" s="63" t="s">
        <v>165</v>
      </c>
      <c r="C82" s="36">
        <v>4301135586</v>
      </c>
      <c r="D82" s="315">
        <v>4607111033659</v>
      </c>
      <c r="E82" s="315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1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17"/>
      <c r="R82" s="317"/>
      <c r="S82" s="317"/>
      <c r="T82" s="31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22"/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2"/>
      <c r="M83" s="322"/>
      <c r="N83" s="322"/>
      <c r="O83" s="323"/>
      <c r="P83" s="319" t="s">
        <v>40</v>
      </c>
      <c r="Q83" s="320"/>
      <c r="R83" s="320"/>
      <c r="S83" s="320"/>
      <c r="T83" s="320"/>
      <c r="U83" s="320"/>
      <c r="V83" s="321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322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2"/>
      <c r="M84" s="322"/>
      <c r="N84" s="322"/>
      <c r="O84" s="323"/>
      <c r="P84" s="319" t="s">
        <v>40</v>
      </c>
      <c r="Q84" s="320"/>
      <c r="R84" s="320"/>
      <c r="S84" s="320"/>
      <c r="T84" s="320"/>
      <c r="U84" s="320"/>
      <c r="V84" s="321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54" t="s">
        <v>166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54"/>
      <c r="Z85" s="354"/>
      <c r="AA85" s="65"/>
      <c r="AB85" s="65"/>
      <c r="AC85" s="82"/>
    </row>
    <row r="86" spans="1:68" ht="14.25" customHeight="1" x14ac:dyDescent="0.25">
      <c r="A86" s="345" t="s">
        <v>167</v>
      </c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66"/>
      <c r="AB86" s="66"/>
      <c r="AC86" s="83"/>
    </row>
    <row r="87" spans="1:68" ht="27" customHeight="1" x14ac:dyDescent="0.25">
      <c r="A87" s="63" t="s">
        <v>168</v>
      </c>
      <c r="B87" s="63" t="s">
        <v>169</v>
      </c>
      <c r="C87" s="36">
        <v>4301131047</v>
      </c>
      <c r="D87" s="315">
        <v>4607111034120</v>
      </c>
      <c r="E87" s="315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1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17"/>
      <c r="R87" s="317"/>
      <c r="S87" s="317"/>
      <c r="T87" s="318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170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171</v>
      </c>
      <c r="B88" s="63" t="s">
        <v>172</v>
      </c>
      <c r="C88" s="36">
        <v>4301131046</v>
      </c>
      <c r="D88" s="315">
        <v>4607111034137</v>
      </c>
      <c r="E88" s="31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1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17"/>
      <c r="R88" s="317"/>
      <c r="S88" s="317"/>
      <c r="T88" s="318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173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3"/>
      <c r="P89" s="319" t="s">
        <v>40</v>
      </c>
      <c r="Q89" s="320"/>
      <c r="R89" s="320"/>
      <c r="S89" s="320"/>
      <c r="T89" s="320"/>
      <c r="U89" s="320"/>
      <c r="V89" s="321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322"/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3"/>
      <c r="P90" s="319" t="s">
        <v>40</v>
      </c>
      <c r="Q90" s="320"/>
      <c r="R90" s="320"/>
      <c r="S90" s="320"/>
      <c r="T90" s="320"/>
      <c r="U90" s="320"/>
      <c r="V90" s="321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54" t="s">
        <v>174</v>
      </c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4"/>
      <c r="R91" s="354"/>
      <c r="S91" s="354"/>
      <c r="T91" s="354"/>
      <c r="U91" s="354"/>
      <c r="V91" s="354"/>
      <c r="W91" s="354"/>
      <c r="X91" s="354"/>
      <c r="Y91" s="354"/>
      <c r="Z91" s="354"/>
      <c r="AA91" s="65"/>
      <c r="AB91" s="65"/>
      <c r="AC91" s="82"/>
    </row>
    <row r="92" spans="1:68" ht="14.25" customHeight="1" x14ac:dyDescent="0.25">
      <c r="A92" s="345" t="s">
        <v>145</v>
      </c>
      <c r="B92" s="34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66"/>
      <c r="AB92" s="66"/>
      <c r="AC92" s="83"/>
    </row>
    <row r="93" spans="1:68" ht="27" customHeight="1" x14ac:dyDescent="0.25">
      <c r="A93" s="63" t="s">
        <v>175</v>
      </c>
      <c r="B93" s="63" t="s">
        <v>176</v>
      </c>
      <c r="C93" s="36">
        <v>4301135763</v>
      </c>
      <c r="D93" s="315">
        <v>4620207491027</v>
      </c>
      <c r="E93" s="315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15" t="s">
        <v>177</v>
      </c>
      <c r="Q93" s="317"/>
      <c r="R93" s="317"/>
      <c r="S93" s="317"/>
      <c r="T93" s="318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4301135793</v>
      </c>
      <c r="D94" s="315">
        <v>4620207491003</v>
      </c>
      <c r="E94" s="315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09" t="s">
        <v>180</v>
      </c>
      <c r="Q94" s="317"/>
      <c r="R94" s="317"/>
      <c r="S94" s="317"/>
      <c r="T94" s="31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181</v>
      </c>
      <c r="B95" s="63" t="s">
        <v>182</v>
      </c>
      <c r="C95" s="36">
        <v>4301135768</v>
      </c>
      <c r="D95" s="315">
        <v>4620207491034</v>
      </c>
      <c r="E95" s="315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10" t="s">
        <v>183</v>
      </c>
      <c r="Q95" s="317"/>
      <c r="R95" s="317"/>
      <c r="S95" s="317"/>
      <c r="T95" s="31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184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185</v>
      </c>
      <c r="B96" s="63" t="s">
        <v>186</v>
      </c>
      <c r="C96" s="36">
        <v>4301135760</v>
      </c>
      <c r="D96" s="315">
        <v>4620207491010</v>
      </c>
      <c r="E96" s="31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11" t="s">
        <v>187</v>
      </c>
      <c r="Q96" s="317"/>
      <c r="R96" s="317"/>
      <c r="S96" s="317"/>
      <c r="T96" s="31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188</v>
      </c>
      <c r="B97" s="63" t="s">
        <v>189</v>
      </c>
      <c r="C97" s="36">
        <v>4301135571</v>
      </c>
      <c r="D97" s="315">
        <v>4607111035028</v>
      </c>
      <c r="E97" s="315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12" t="s">
        <v>190</v>
      </c>
      <c r="Q97" s="317"/>
      <c r="R97" s="317"/>
      <c r="S97" s="317"/>
      <c r="T97" s="31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191</v>
      </c>
      <c r="B98" s="63" t="s">
        <v>192</v>
      </c>
      <c r="C98" s="36">
        <v>4301135285</v>
      </c>
      <c r="D98" s="315">
        <v>4607111036407</v>
      </c>
      <c r="E98" s="315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113</v>
      </c>
      <c r="M98" s="38" t="s">
        <v>86</v>
      </c>
      <c r="N98" s="38"/>
      <c r="O98" s="37">
        <v>180</v>
      </c>
      <c r="P98" s="4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17"/>
      <c r="R98" s="317"/>
      <c r="S98" s="317"/>
      <c r="T98" s="31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193</v>
      </c>
      <c r="AG98" s="81"/>
      <c r="AJ98" s="87" t="s">
        <v>114</v>
      </c>
      <c r="AK98" s="87">
        <v>14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2"/>
      <c r="N99" s="322"/>
      <c r="O99" s="323"/>
      <c r="P99" s="319" t="s">
        <v>40</v>
      </c>
      <c r="Q99" s="320"/>
      <c r="R99" s="320"/>
      <c r="S99" s="320"/>
      <c r="T99" s="320"/>
      <c r="U99" s="320"/>
      <c r="V99" s="321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22"/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3"/>
      <c r="P100" s="319" t="s">
        <v>40</v>
      </c>
      <c r="Q100" s="320"/>
      <c r="R100" s="320"/>
      <c r="S100" s="320"/>
      <c r="T100" s="320"/>
      <c r="U100" s="320"/>
      <c r="V100" s="321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354" t="s">
        <v>194</v>
      </c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354"/>
      <c r="W101" s="354"/>
      <c r="X101" s="354"/>
      <c r="Y101" s="354"/>
      <c r="Z101" s="354"/>
      <c r="AA101" s="65"/>
      <c r="AB101" s="65"/>
      <c r="AC101" s="82"/>
    </row>
    <row r="102" spans="1:68" ht="14.25" customHeight="1" x14ac:dyDescent="0.25">
      <c r="A102" s="345" t="s">
        <v>139</v>
      </c>
      <c r="B102" s="34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66"/>
      <c r="AB102" s="66"/>
      <c r="AC102" s="83"/>
    </row>
    <row r="103" spans="1:68" ht="27" customHeight="1" x14ac:dyDescent="0.25">
      <c r="A103" s="63" t="s">
        <v>195</v>
      </c>
      <c r="B103" s="63" t="s">
        <v>196</v>
      </c>
      <c r="C103" s="36">
        <v>4301136070</v>
      </c>
      <c r="D103" s="315">
        <v>4607025784012</v>
      </c>
      <c r="E103" s="315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113</v>
      </c>
      <c r="M103" s="38" t="s">
        <v>86</v>
      </c>
      <c r="N103" s="38"/>
      <c r="O103" s="37">
        <v>180</v>
      </c>
      <c r="P103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17"/>
      <c r="R103" s="317"/>
      <c r="S103" s="317"/>
      <c r="T103" s="318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197</v>
      </c>
      <c r="AG103" s="81"/>
      <c r="AJ103" s="87" t="s">
        <v>114</v>
      </c>
      <c r="AK103" s="87">
        <v>14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x14ac:dyDescent="0.2">
      <c r="A104" s="322"/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3"/>
      <c r="P104" s="319" t="s">
        <v>40</v>
      </c>
      <c r="Q104" s="320"/>
      <c r="R104" s="320"/>
      <c r="S104" s="320"/>
      <c r="T104" s="320"/>
      <c r="U104" s="320"/>
      <c r="V104" s="321"/>
      <c r="W104" s="42" t="s">
        <v>39</v>
      </c>
      <c r="X104" s="43">
        <f>IFERROR(SUM(X103:X103),"0")</f>
        <v>0</v>
      </c>
      <c r="Y104" s="43">
        <f>IFERROR(SUM(Y103:Y103),"0")</f>
        <v>0</v>
      </c>
      <c r="Z104" s="43">
        <f>IFERROR(IF(Z103="",0,Z103),"0")</f>
        <v>0</v>
      </c>
      <c r="AA104" s="67"/>
      <c r="AB104" s="67"/>
      <c r="AC104" s="67"/>
    </row>
    <row r="105" spans="1:68" x14ac:dyDescent="0.2">
      <c r="A105" s="322"/>
      <c r="B105" s="322"/>
      <c r="C105" s="322"/>
      <c r="D105" s="322"/>
      <c r="E105" s="322"/>
      <c r="F105" s="322"/>
      <c r="G105" s="322"/>
      <c r="H105" s="322"/>
      <c r="I105" s="322"/>
      <c r="J105" s="322"/>
      <c r="K105" s="322"/>
      <c r="L105" s="322"/>
      <c r="M105" s="322"/>
      <c r="N105" s="322"/>
      <c r="O105" s="323"/>
      <c r="P105" s="319" t="s">
        <v>40</v>
      </c>
      <c r="Q105" s="320"/>
      <c r="R105" s="320"/>
      <c r="S105" s="320"/>
      <c r="T105" s="320"/>
      <c r="U105" s="320"/>
      <c r="V105" s="321"/>
      <c r="W105" s="42" t="s">
        <v>0</v>
      </c>
      <c r="X105" s="43">
        <f>IFERROR(SUMPRODUCT(X103:X103*H103:H103),"0")</f>
        <v>0</v>
      </c>
      <c r="Y105" s="43">
        <f>IFERROR(SUMPRODUCT(Y103:Y103*H103:H103),"0")</f>
        <v>0</v>
      </c>
      <c r="Z105" s="42"/>
      <c r="AA105" s="67"/>
      <c r="AB105" s="67"/>
      <c r="AC105" s="67"/>
    </row>
    <row r="106" spans="1:68" ht="16.5" customHeight="1" x14ac:dyDescent="0.25">
      <c r="A106" s="354" t="s">
        <v>198</v>
      </c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4"/>
      <c r="P106" s="354"/>
      <c r="Q106" s="354"/>
      <c r="R106" s="354"/>
      <c r="S106" s="354"/>
      <c r="T106" s="354"/>
      <c r="U106" s="354"/>
      <c r="V106" s="354"/>
      <c r="W106" s="354"/>
      <c r="X106" s="354"/>
      <c r="Y106" s="354"/>
      <c r="Z106" s="354"/>
      <c r="AA106" s="65"/>
      <c r="AB106" s="65"/>
      <c r="AC106" s="82"/>
    </row>
    <row r="107" spans="1:68" ht="14.25" customHeight="1" x14ac:dyDescent="0.25">
      <c r="A107" s="345" t="s">
        <v>82</v>
      </c>
      <c r="B107" s="345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66"/>
      <c r="AB107" s="66"/>
      <c r="AC107" s="83"/>
    </row>
    <row r="108" spans="1:68" ht="27" customHeight="1" x14ac:dyDescent="0.25">
      <c r="A108" s="63" t="s">
        <v>199</v>
      </c>
      <c r="B108" s="63" t="s">
        <v>200</v>
      </c>
      <c r="C108" s="36">
        <v>4301071074</v>
      </c>
      <c r="D108" s="315">
        <v>4620207491157</v>
      </c>
      <c r="E108" s="315"/>
      <c r="F108" s="62">
        <v>0.7</v>
      </c>
      <c r="G108" s="37">
        <v>10</v>
      </c>
      <c r="H108" s="62">
        <v>7</v>
      </c>
      <c r="I108" s="62">
        <v>7.28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0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8" s="317"/>
      <c r="R108" s="317"/>
      <c r="S108" s="317"/>
      <c r="T108" s="318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ref="Y108:Y113" si="12">IFERROR(IF(X108="","",X108),"")</f>
        <v>0</v>
      </c>
      <c r="Z108" s="41">
        <f t="shared" ref="Z108:Z113" si="13">IFERROR(IF(X108="","",X108*0.0155),"")</f>
        <v>0</v>
      </c>
      <c r="AA108" s="68" t="s">
        <v>46</v>
      </c>
      <c r="AB108" s="69" t="s">
        <v>46</v>
      </c>
      <c r="AC108" s="155" t="s">
        <v>201</v>
      </c>
      <c r="AG108" s="81"/>
      <c r="AJ108" s="87" t="s">
        <v>89</v>
      </c>
      <c r="AK108" s="87">
        <v>1</v>
      </c>
      <c r="BB108" s="156" t="s">
        <v>70</v>
      </c>
      <c r="BM108" s="81">
        <f t="shared" ref="BM108:BM113" si="14">IFERROR(X108*I108,"0")</f>
        <v>0</v>
      </c>
      <c r="BN108" s="81">
        <f t="shared" ref="BN108:BN113" si="15">IFERROR(Y108*I108,"0")</f>
        <v>0</v>
      </c>
      <c r="BO108" s="81">
        <f t="shared" ref="BO108:BO113" si="16">IFERROR(X108/J108,"0")</f>
        <v>0</v>
      </c>
      <c r="BP108" s="81">
        <f t="shared" ref="BP108:BP113" si="17">IFERROR(Y108/J108,"0")</f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4301071051</v>
      </c>
      <c r="D109" s="315">
        <v>4607111039262</v>
      </c>
      <c r="E109" s="315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113</v>
      </c>
      <c r="M109" s="38" t="s">
        <v>86</v>
      </c>
      <c r="N109" s="38"/>
      <c r="O109" s="37">
        <v>180</v>
      </c>
      <c r="P109" s="4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9" s="317"/>
      <c r="R109" s="317"/>
      <c r="S109" s="317"/>
      <c r="T109" s="318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57" t="s">
        <v>156</v>
      </c>
      <c r="AG109" s="81"/>
      <c r="AJ109" s="87" t="s">
        <v>114</v>
      </c>
      <c r="AK109" s="87">
        <v>12</v>
      </c>
      <c r="BB109" s="158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4301071038</v>
      </c>
      <c r="D110" s="315">
        <v>4607111039248</v>
      </c>
      <c r="E110" s="315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117</v>
      </c>
      <c r="M110" s="38" t="s">
        <v>86</v>
      </c>
      <c r="N110" s="38"/>
      <c r="O110" s="37">
        <v>180</v>
      </c>
      <c r="P110" s="4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17"/>
      <c r="R110" s="317"/>
      <c r="S110" s="317"/>
      <c r="T110" s="31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118</v>
      </c>
      <c r="AK110" s="87">
        <v>84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4301071049</v>
      </c>
      <c r="D111" s="315">
        <v>4607111039293</v>
      </c>
      <c r="E111" s="315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87</v>
      </c>
      <c r="L111" s="37" t="s">
        <v>113</v>
      </c>
      <c r="M111" s="38" t="s">
        <v>86</v>
      </c>
      <c r="N111" s="38"/>
      <c r="O111" s="37">
        <v>180</v>
      </c>
      <c r="P111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17"/>
      <c r="R111" s="317"/>
      <c r="S111" s="317"/>
      <c r="T111" s="31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114</v>
      </c>
      <c r="AK111" s="87">
        <v>12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208</v>
      </c>
      <c r="B112" s="63" t="s">
        <v>209</v>
      </c>
      <c r="C112" s="36">
        <v>4301071039</v>
      </c>
      <c r="D112" s="315">
        <v>4607111039279</v>
      </c>
      <c r="E112" s="315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87</v>
      </c>
      <c r="L112" s="37" t="s">
        <v>117</v>
      </c>
      <c r="M112" s="38" t="s">
        <v>86</v>
      </c>
      <c r="N112" s="38"/>
      <c r="O112" s="37">
        <v>180</v>
      </c>
      <c r="P112" s="40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17"/>
      <c r="R112" s="317"/>
      <c r="S112" s="317"/>
      <c r="T112" s="31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118</v>
      </c>
      <c r="AK112" s="87">
        <v>84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4301071075</v>
      </c>
      <c r="D113" s="315">
        <v>4620207491102</v>
      </c>
      <c r="E113" s="315"/>
      <c r="F113" s="62">
        <v>0.7</v>
      </c>
      <c r="G113" s="37">
        <v>10</v>
      </c>
      <c r="H113" s="62">
        <v>7</v>
      </c>
      <c r="I113" s="62">
        <v>7.23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02" t="s">
        <v>212</v>
      </c>
      <c r="Q113" s="317"/>
      <c r="R113" s="317"/>
      <c r="S113" s="317"/>
      <c r="T113" s="318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213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3"/>
      <c r="P114" s="319" t="s">
        <v>40</v>
      </c>
      <c r="Q114" s="320"/>
      <c r="R114" s="320"/>
      <c r="S114" s="320"/>
      <c r="T114" s="320"/>
      <c r="U114" s="320"/>
      <c r="V114" s="321"/>
      <c r="W114" s="42" t="s">
        <v>39</v>
      </c>
      <c r="X114" s="43">
        <f>IFERROR(SUM(X108:X113),"0")</f>
        <v>0</v>
      </c>
      <c r="Y114" s="43">
        <f>IFERROR(SUM(Y108:Y113),"0")</f>
        <v>0</v>
      </c>
      <c r="Z114" s="43">
        <f>IFERROR(IF(Z108="",0,Z108),"0")+IFERROR(IF(Z109="",0,Z109),"0")+IFERROR(IF(Z110="",0,Z110),"0")+IFERROR(IF(Z111="",0,Z111),"0")+IFERROR(IF(Z112="",0,Z112),"0")+IFERROR(IF(Z113="",0,Z113),"0")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3"/>
      <c r="P115" s="319" t="s">
        <v>40</v>
      </c>
      <c r="Q115" s="320"/>
      <c r="R115" s="320"/>
      <c r="S115" s="320"/>
      <c r="T115" s="320"/>
      <c r="U115" s="320"/>
      <c r="V115" s="321"/>
      <c r="W115" s="42" t="s">
        <v>0</v>
      </c>
      <c r="X115" s="43">
        <f>IFERROR(SUMPRODUCT(X108:X113*H108:H113),"0")</f>
        <v>0</v>
      </c>
      <c r="Y115" s="43">
        <f>IFERROR(SUMPRODUCT(Y108:Y113*H108:H113),"0")</f>
        <v>0</v>
      </c>
      <c r="Z115" s="42"/>
      <c r="AA115" s="67"/>
      <c r="AB115" s="67"/>
      <c r="AC115" s="67"/>
    </row>
    <row r="116" spans="1:68" ht="14.25" customHeight="1" x14ac:dyDescent="0.25">
      <c r="A116" s="345" t="s">
        <v>145</v>
      </c>
      <c r="B116" s="345"/>
      <c r="C116" s="345"/>
      <c r="D116" s="345"/>
      <c r="E116" s="345"/>
      <c r="F116" s="345"/>
      <c r="G116" s="345"/>
      <c r="H116" s="345"/>
      <c r="I116" s="345"/>
      <c r="J116" s="345"/>
      <c r="K116" s="345"/>
      <c r="L116" s="345"/>
      <c r="M116" s="345"/>
      <c r="N116" s="345"/>
      <c r="O116" s="345"/>
      <c r="P116" s="345"/>
      <c r="Q116" s="345"/>
      <c r="R116" s="345"/>
      <c r="S116" s="345"/>
      <c r="T116" s="345"/>
      <c r="U116" s="345"/>
      <c r="V116" s="345"/>
      <c r="W116" s="345"/>
      <c r="X116" s="345"/>
      <c r="Y116" s="345"/>
      <c r="Z116" s="345"/>
      <c r="AA116" s="66"/>
      <c r="AB116" s="66"/>
      <c r="AC116" s="83"/>
    </row>
    <row r="117" spans="1:68" ht="27" customHeight="1" x14ac:dyDescent="0.25">
      <c r="A117" s="63" t="s">
        <v>214</v>
      </c>
      <c r="B117" s="63" t="s">
        <v>215</v>
      </c>
      <c r="C117" s="36">
        <v>4301135670</v>
      </c>
      <c r="D117" s="315">
        <v>4620207490983</v>
      </c>
      <c r="E117" s="315"/>
      <c r="F117" s="62">
        <v>0.22</v>
      </c>
      <c r="G117" s="37">
        <v>12</v>
      </c>
      <c r="H117" s="62">
        <v>2.64</v>
      </c>
      <c r="I117" s="62">
        <v>3.3435999999999999</v>
      </c>
      <c r="J117" s="37">
        <v>70</v>
      </c>
      <c r="K117" s="37" t="s">
        <v>96</v>
      </c>
      <c r="L117" s="37" t="s">
        <v>88</v>
      </c>
      <c r="M117" s="38" t="s">
        <v>86</v>
      </c>
      <c r="N117" s="38"/>
      <c r="O117" s="37">
        <v>180</v>
      </c>
      <c r="P117" s="40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17"/>
      <c r="R117" s="317"/>
      <c r="S117" s="317"/>
      <c r="T117" s="318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67" t="s">
        <v>216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22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19" t="s">
        <v>40</v>
      </c>
      <c r="Q118" s="320"/>
      <c r="R118" s="320"/>
      <c r="S118" s="320"/>
      <c r="T118" s="320"/>
      <c r="U118" s="320"/>
      <c r="V118" s="321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19" t="s">
        <v>40</v>
      </c>
      <c r="Q119" s="320"/>
      <c r="R119" s="320"/>
      <c r="S119" s="320"/>
      <c r="T119" s="320"/>
      <c r="U119" s="320"/>
      <c r="V119" s="321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54" t="s">
        <v>217</v>
      </c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  <c r="Z120" s="354"/>
      <c r="AA120" s="65"/>
      <c r="AB120" s="65"/>
      <c r="AC120" s="82"/>
    </row>
    <row r="121" spans="1:68" ht="14.25" customHeight="1" x14ac:dyDescent="0.25">
      <c r="A121" s="345" t="s">
        <v>145</v>
      </c>
      <c r="B121" s="345"/>
      <c r="C121" s="345"/>
      <c r="D121" s="345"/>
      <c r="E121" s="345"/>
      <c r="F121" s="345"/>
      <c r="G121" s="345"/>
      <c r="H121" s="345"/>
      <c r="I121" s="345"/>
      <c r="J121" s="345"/>
      <c r="K121" s="345"/>
      <c r="L121" s="345"/>
      <c r="M121" s="345"/>
      <c r="N121" s="345"/>
      <c r="O121" s="345"/>
      <c r="P121" s="345"/>
      <c r="Q121" s="345"/>
      <c r="R121" s="345"/>
      <c r="S121" s="345"/>
      <c r="T121" s="345"/>
      <c r="U121" s="345"/>
      <c r="V121" s="345"/>
      <c r="W121" s="345"/>
      <c r="X121" s="345"/>
      <c r="Y121" s="345"/>
      <c r="Z121" s="345"/>
      <c r="AA121" s="66"/>
      <c r="AB121" s="66"/>
      <c r="AC121" s="83"/>
    </row>
    <row r="122" spans="1:68" ht="27" customHeight="1" x14ac:dyDescent="0.25">
      <c r="A122" s="63" t="s">
        <v>218</v>
      </c>
      <c r="B122" s="63" t="s">
        <v>219</v>
      </c>
      <c r="C122" s="36">
        <v>4301135555</v>
      </c>
      <c r="D122" s="315">
        <v>4607111034014</v>
      </c>
      <c r="E122" s="315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117</v>
      </c>
      <c r="M122" s="38" t="s">
        <v>86</v>
      </c>
      <c r="N122" s="38"/>
      <c r="O122" s="37">
        <v>180</v>
      </c>
      <c r="P122" s="39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17"/>
      <c r="R122" s="317"/>
      <c r="S122" s="317"/>
      <c r="T122" s="31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220</v>
      </c>
      <c r="AG122" s="81"/>
      <c r="AJ122" s="87" t="s">
        <v>118</v>
      </c>
      <c r="AK122" s="87">
        <v>70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221</v>
      </c>
      <c r="B123" s="63" t="s">
        <v>222</v>
      </c>
      <c r="C123" s="36">
        <v>4301135532</v>
      </c>
      <c r="D123" s="315">
        <v>4607111033994</v>
      </c>
      <c r="E123" s="315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117</v>
      </c>
      <c r="M123" s="38" t="s">
        <v>86</v>
      </c>
      <c r="N123" s="38"/>
      <c r="O123" s="37">
        <v>180</v>
      </c>
      <c r="P123" s="40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17"/>
      <c r="R123" s="317"/>
      <c r="S123" s="317"/>
      <c r="T123" s="318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163</v>
      </c>
      <c r="AG123" s="81"/>
      <c r="AJ123" s="87" t="s">
        <v>118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2"/>
      <c r="N124" s="322"/>
      <c r="O124" s="323"/>
      <c r="P124" s="319" t="s">
        <v>40</v>
      </c>
      <c r="Q124" s="320"/>
      <c r="R124" s="320"/>
      <c r="S124" s="320"/>
      <c r="T124" s="320"/>
      <c r="U124" s="320"/>
      <c r="V124" s="321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19" t="s">
        <v>40</v>
      </c>
      <c r="Q125" s="320"/>
      <c r="R125" s="320"/>
      <c r="S125" s="320"/>
      <c r="T125" s="320"/>
      <c r="U125" s="320"/>
      <c r="V125" s="321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54" t="s">
        <v>223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  <c r="AA126" s="65"/>
      <c r="AB126" s="65"/>
      <c r="AC126" s="82"/>
    </row>
    <row r="127" spans="1:68" ht="14.25" customHeight="1" x14ac:dyDescent="0.25">
      <c r="A127" s="345" t="s">
        <v>145</v>
      </c>
      <c r="B127" s="345"/>
      <c r="C127" s="345"/>
      <c r="D127" s="345"/>
      <c r="E127" s="345"/>
      <c r="F127" s="345"/>
      <c r="G127" s="345"/>
      <c r="H127" s="345"/>
      <c r="I127" s="345"/>
      <c r="J127" s="345"/>
      <c r="K127" s="345"/>
      <c r="L127" s="345"/>
      <c r="M127" s="345"/>
      <c r="N127" s="345"/>
      <c r="O127" s="345"/>
      <c r="P127" s="345"/>
      <c r="Q127" s="345"/>
      <c r="R127" s="345"/>
      <c r="S127" s="345"/>
      <c r="T127" s="345"/>
      <c r="U127" s="345"/>
      <c r="V127" s="345"/>
      <c r="W127" s="345"/>
      <c r="X127" s="345"/>
      <c r="Y127" s="345"/>
      <c r="Z127" s="345"/>
      <c r="AA127" s="66"/>
      <c r="AB127" s="66"/>
      <c r="AC127" s="83"/>
    </row>
    <row r="128" spans="1:68" ht="27" customHeight="1" x14ac:dyDescent="0.25">
      <c r="A128" s="63" t="s">
        <v>224</v>
      </c>
      <c r="B128" s="63" t="s">
        <v>225</v>
      </c>
      <c r="C128" s="36">
        <v>4301135549</v>
      </c>
      <c r="D128" s="315">
        <v>4607111039095</v>
      </c>
      <c r="E128" s="315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113</v>
      </c>
      <c r="M128" s="38" t="s">
        <v>86</v>
      </c>
      <c r="N128" s="38"/>
      <c r="O128" s="37">
        <v>180</v>
      </c>
      <c r="P128" s="3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17"/>
      <c r="R128" s="317"/>
      <c r="S128" s="317"/>
      <c r="T128" s="31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226</v>
      </c>
      <c r="AG128" s="81"/>
      <c r="AJ128" s="87" t="s">
        <v>114</v>
      </c>
      <c r="AK128" s="87">
        <v>14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227</v>
      </c>
      <c r="B129" s="63" t="s">
        <v>228</v>
      </c>
      <c r="C129" s="36">
        <v>4301135550</v>
      </c>
      <c r="D129" s="315">
        <v>4607111034199</v>
      </c>
      <c r="E129" s="315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88</v>
      </c>
      <c r="M129" s="38" t="s">
        <v>86</v>
      </c>
      <c r="N129" s="38"/>
      <c r="O129" s="37">
        <v>180</v>
      </c>
      <c r="P129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17"/>
      <c r="R129" s="317"/>
      <c r="S129" s="317"/>
      <c r="T129" s="31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229</v>
      </c>
      <c r="AG129" s="81"/>
      <c r="AJ129" s="87" t="s">
        <v>89</v>
      </c>
      <c r="AK129" s="87">
        <v>1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19" t="s">
        <v>40</v>
      </c>
      <c r="Q130" s="320"/>
      <c r="R130" s="320"/>
      <c r="S130" s="320"/>
      <c r="T130" s="320"/>
      <c r="U130" s="320"/>
      <c r="V130" s="321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19" t="s">
        <v>40</v>
      </c>
      <c r="Q131" s="320"/>
      <c r="R131" s="320"/>
      <c r="S131" s="320"/>
      <c r="T131" s="320"/>
      <c r="U131" s="320"/>
      <c r="V131" s="321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54" t="s">
        <v>230</v>
      </c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  <c r="AA132" s="65"/>
      <c r="AB132" s="65"/>
      <c r="AC132" s="82"/>
    </row>
    <row r="133" spans="1:68" ht="14.25" customHeight="1" x14ac:dyDescent="0.25">
      <c r="A133" s="345" t="s">
        <v>145</v>
      </c>
      <c r="B133" s="345"/>
      <c r="C133" s="345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5"/>
      <c r="S133" s="345"/>
      <c r="T133" s="345"/>
      <c r="U133" s="345"/>
      <c r="V133" s="345"/>
      <c r="W133" s="345"/>
      <c r="X133" s="345"/>
      <c r="Y133" s="345"/>
      <c r="Z133" s="345"/>
      <c r="AA133" s="66"/>
      <c r="AB133" s="66"/>
      <c r="AC133" s="83"/>
    </row>
    <row r="134" spans="1:68" ht="27" customHeight="1" x14ac:dyDescent="0.25">
      <c r="A134" s="63" t="s">
        <v>231</v>
      </c>
      <c r="B134" s="63" t="s">
        <v>232</v>
      </c>
      <c r="C134" s="36">
        <v>4301135753</v>
      </c>
      <c r="D134" s="315">
        <v>4620207490914</v>
      </c>
      <c r="E134" s="315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395" t="s">
        <v>233</v>
      </c>
      <c r="Q134" s="317"/>
      <c r="R134" s="317"/>
      <c r="S134" s="317"/>
      <c r="T134" s="318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220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234</v>
      </c>
      <c r="B135" s="63" t="s">
        <v>235</v>
      </c>
      <c r="C135" s="36">
        <v>4301135778</v>
      </c>
      <c r="D135" s="315">
        <v>4620207490853</v>
      </c>
      <c r="E135" s="315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6" t="s">
        <v>236</v>
      </c>
      <c r="Q135" s="317"/>
      <c r="R135" s="317"/>
      <c r="S135" s="317"/>
      <c r="T135" s="31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220</v>
      </c>
      <c r="AG135" s="81"/>
      <c r="AJ135" s="87" t="s">
        <v>89</v>
      </c>
      <c r="AK135" s="87">
        <v>1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22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19" t="s">
        <v>40</v>
      </c>
      <c r="Q136" s="320"/>
      <c r="R136" s="320"/>
      <c r="S136" s="320"/>
      <c r="T136" s="320"/>
      <c r="U136" s="320"/>
      <c r="V136" s="321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19" t="s">
        <v>40</v>
      </c>
      <c r="Q137" s="320"/>
      <c r="R137" s="320"/>
      <c r="S137" s="320"/>
      <c r="T137" s="320"/>
      <c r="U137" s="320"/>
      <c r="V137" s="321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54" t="s">
        <v>237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54"/>
      <c r="Z138" s="354"/>
      <c r="AA138" s="65"/>
      <c r="AB138" s="65"/>
      <c r="AC138" s="82"/>
    </row>
    <row r="139" spans="1:68" ht="14.25" customHeight="1" x14ac:dyDescent="0.25">
      <c r="A139" s="345" t="s">
        <v>145</v>
      </c>
      <c r="B139" s="34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45"/>
      <c r="P139" s="345"/>
      <c r="Q139" s="345"/>
      <c r="R139" s="345"/>
      <c r="S139" s="345"/>
      <c r="T139" s="345"/>
      <c r="U139" s="345"/>
      <c r="V139" s="345"/>
      <c r="W139" s="345"/>
      <c r="X139" s="345"/>
      <c r="Y139" s="345"/>
      <c r="Z139" s="345"/>
      <c r="AA139" s="66"/>
      <c r="AB139" s="66"/>
      <c r="AC139" s="83"/>
    </row>
    <row r="140" spans="1:68" ht="27" customHeight="1" x14ac:dyDescent="0.25">
      <c r="A140" s="63" t="s">
        <v>238</v>
      </c>
      <c r="B140" s="63" t="s">
        <v>239</v>
      </c>
      <c r="C140" s="36">
        <v>4301135570</v>
      </c>
      <c r="D140" s="315">
        <v>4607111035806</v>
      </c>
      <c r="E140" s="315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88</v>
      </c>
      <c r="M140" s="38" t="s">
        <v>86</v>
      </c>
      <c r="N140" s="38"/>
      <c r="O140" s="37">
        <v>180</v>
      </c>
      <c r="P140" s="39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17"/>
      <c r="R140" s="317"/>
      <c r="S140" s="317"/>
      <c r="T140" s="318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240</v>
      </c>
      <c r="AG140" s="81"/>
      <c r="AJ140" s="87" t="s">
        <v>89</v>
      </c>
      <c r="AK140" s="87">
        <v>1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22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19" t="s">
        <v>40</v>
      </c>
      <c r="Q141" s="320"/>
      <c r="R141" s="320"/>
      <c r="S141" s="320"/>
      <c r="T141" s="320"/>
      <c r="U141" s="320"/>
      <c r="V141" s="321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19" t="s">
        <v>40</v>
      </c>
      <c r="Q142" s="320"/>
      <c r="R142" s="320"/>
      <c r="S142" s="320"/>
      <c r="T142" s="320"/>
      <c r="U142" s="320"/>
      <c r="V142" s="321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54" t="s">
        <v>241</v>
      </c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54"/>
      <c r="Z143" s="354"/>
      <c r="AA143" s="65"/>
      <c r="AB143" s="65"/>
      <c r="AC143" s="82"/>
    </row>
    <row r="144" spans="1:68" ht="14.25" customHeight="1" x14ac:dyDescent="0.25">
      <c r="A144" s="345" t="s">
        <v>145</v>
      </c>
      <c r="B144" s="345"/>
      <c r="C144" s="345"/>
      <c r="D144" s="345"/>
      <c r="E144" s="345"/>
      <c r="F144" s="345"/>
      <c r="G144" s="345"/>
      <c r="H144" s="345"/>
      <c r="I144" s="345"/>
      <c r="J144" s="345"/>
      <c r="K144" s="345"/>
      <c r="L144" s="345"/>
      <c r="M144" s="345"/>
      <c r="N144" s="345"/>
      <c r="O144" s="345"/>
      <c r="P144" s="345"/>
      <c r="Q144" s="345"/>
      <c r="R144" s="345"/>
      <c r="S144" s="345"/>
      <c r="T144" s="345"/>
      <c r="U144" s="345"/>
      <c r="V144" s="345"/>
      <c r="W144" s="345"/>
      <c r="X144" s="345"/>
      <c r="Y144" s="345"/>
      <c r="Z144" s="345"/>
      <c r="AA144" s="66"/>
      <c r="AB144" s="66"/>
      <c r="AC144" s="83"/>
    </row>
    <row r="145" spans="1:68" ht="16.5" customHeight="1" x14ac:dyDescent="0.25">
      <c r="A145" s="63" t="s">
        <v>242</v>
      </c>
      <c r="B145" s="63" t="s">
        <v>243</v>
      </c>
      <c r="C145" s="36">
        <v>4301135607</v>
      </c>
      <c r="D145" s="315">
        <v>4607111039613</v>
      </c>
      <c r="E145" s="315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88</v>
      </c>
      <c r="M145" s="38" t="s">
        <v>86</v>
      </c>
      <c r="N145" s="38"/>
      <c r="O145" s="37">
        <v>180</v>
      </c>
      <c r="P145" s="39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17"/>
      <c r="R145" s="317"/>
      <c r="S145" s="317"/>
      <c r="T145" s="318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226</v>
      </c>
      <c r="AG145" s="81"/>
      <c r="AJ145" s="87" t="s">
        <v>89</v>
      </c>
      <c r="AK145" s="87">
        <v>1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22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3"/>
      <c r="P146" s="319" t="s">
        <v>40</v>
      </c>
      <c r="Q146" s="320"/>
      <c r="R146" s="320"/>
      <c r="S146" s="320"/>
      <c r="T146" s="320"/>
      <c r="U146" s="320"/>
      <c r="V146" s="321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22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19" t="s">
        <v>40</v>
      </c>
      <c r="Q147" s="320"/>
      <c r="R147" s="320"/>
      <c r="S147" s="320"/>
      <c r="T147" s="320"/>
      <c r="U147" s="320"/>
      <c r="V147" s="321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54" t="s">
        <v>244</v>
      </c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54"/>
      <c r="Z148" s="354"/>
      <c r="AA148" s="65"/>
      <c r="AB148" s="65"/>
      <c r="AC148" s="82"/>
    </row>
    <row r="149" spans="1:68" ht="14.25" customHeight="1" x14ac:dyDescent="0.25">
      <c r="A149" s="345" t="s">
        <v>245</v>
      </c>
      <c r="B149" s="345"/>
      <c r="C149" s="345"/>
      <c r="D149" s="345"/>
      <c r="E149" s="345"/>
      <c r="F149" s="345"/>
      <c r="G149" s="345"/>
      <c r="H149" s="345"/>
      <c r="I149" s="345"/>
      <c r="J149" s="345"/>
      <c r="K149" s="345"/>
      <c r="L149" s="345"/>
      <c r="M149" s="345"/>
      <c r="N149" s="345"/>
      <c r="O149" s="345"/>
      <c r="P149" s="345"/>
      <c r="Q149" s="345"/>
      <c r="R149" s="345"/>
      <c r="S149" s="345"/>
      <c r="T149" s="345"/>
      <c r="U149" s="345"/>
      <c r="V149" s="345"/>
      <c r="W149" s="345"/>
      <c r="X149" s="345"/>
      <c r="Y149" s="345"/>
      <c r="Z149" s="345"/>
      <c r="AA149" s="66"/>
      <c r="AB149" s="66"/>
      <c r="AC149" s="83"/>
    </row>
    <row r="150" spans="1:68" ht="27" customHeight="1" x14ac:dyDescent="0.25">
      <c r="A150" s="63" t="s">
        <v>246</v>
      </c>
      <c r="B150" s="63" t="s">
        <v>247</v>
      </c>
      <c r="C150" s="36">
        <v>4301135540</v>
      </c>
      <c r="D150" s="315">
        <v>4607111035646</v>
      </c>
      <c r="E150" s="315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249</v>
      </c>
      <c r="L150" s="37" t="s">
        <v>88</v>
      </c>
      <c r="M150" s="38" t="s">
        <v>86</v>
      </c>
      <c r="N150" s="38"/>
      <c r="O150" s="37">
        <v>180</v>
      </c>
      <c r="P150" s="3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17"/>
      <c r="R150" s="317"/>
      <c r="S150" s="317"/>
      <c r="T150" s="318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248</v>
      </c>
      <c r="AG150" s="81"/>
      <c r="AJ150" s="87" t="s">
        <v>89</v>
      </c>
      <c r="AK150" s="87">
        <v>1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322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3"/>
      <c r="P151" s="319" t="s">
        <v>40</v>
      </c>
      <c r="Q151" s="320"/>
      <c r="R151" s="320"/>
      <c r="S151" s="320"/>
      <c r="T151" s="320"/>
      <c r="U151" s="320"/>
      <c r="V151" s="321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322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2"/>
      <c r="N152" s="322"/>
      <c r="O152" s="323"/>
      <c r="P152" s="319" t="s">
        <v>40</v>
      </c>
      <c r="Q152" s="320"/>
      <c r="R152" s="320"/>
      <c r="S152" s="320"/>
      <c r="T152" s="320"/>
      <c r="U152" s="320"/>
      <c r="V152" s="321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54" t="s">
        <v>250</v>
      </c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  <c r="AA153" s="65"/>
      <c r="AB153" s="65"/>
      <c r="AC153" s="82"/>
    </row>
    <row r="154" spans="1:68" ht="14.25" customHeight="1" x14ac:dyDescent="0.25">
      <c r="A154" s="345" t="s">
        <v>145</v>
      </c>
      <c r="B154" s="345"/>
      <c r="C154" s="345"/>
      <c r="D154" s="345"/>
      <c r="E154" s="345"/>
      <c r="F154" s="345"/>
      <c r="G154" s="345"/>
      <c r="H154" s="345"/>
      <c r="I154" s="345"/>
      <c r="J154" s="345"/>
      <c r="K154" s="345"/>
      <c r="L154" s="345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5"/>
      <c r="X154" s="345"/>
      <c r="Y154" s="345"/>
      <c r="Z154" s="345"/>
      <c r="AA154" s="66"/>
      <c r="AB154" s="66"/>
      <c r="AC154" s="83"/>
    </row>
    <row r="155" spans="1:68" ht="27" customHeight="1" x14ac:dyDescent="0.25">
      <c r="A155" s="63" t="s">
        <v>251</v>
      </c>
      <c r="B155" s="63" t="s">
        <v>252</v>
      </c>
      <c r="C155" s="36">
        <v>4301135591</v>
      </c>
      <c r="D155" s="315">
        <v>4607111036568</v>
      </c>
      <c r="E155" s="315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88</v>
      </c>
      <c r="M155" s="38" t="s">
        <v>86</v>
      </c>
      <c r="N155" s="38"/>
      <c r="O155" s="37">
        <v>180</v>
      </c>
      <c r="P155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17"/>
      <c r="R155" s="317"/>
      <c r="S155" s="317"/>
      <c r="T155" s="318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253</v>
      </c>
      <c r="AG155" s="81"/>
      <c r="AJ155" s="87" t="s">
        <v>89</v>
      </c>
      <c r="AK155" s="87">
        <v>1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19" t="s">
        <v>40</v>
      </c>
      <c r="Q156" s="320"/>
      <c r="R156" s="320"/>
      <c r="S156" s="320"/>
      <c r="T156" s="320"/>
      <c r="U156" s="320"/>
      <c r="V156" s="321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22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3"/>
      <c r="P157" s="319" t="s">
        <v>40</v>
      </c>
      <c r="Q157" s="320"/>
      <c r="R157" s="320"/>
      <c r="S157" s="320"/>
      <c r="T157" s="320"/>
      <c r="U157" s="320"/>
      <c r="V157" s="321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53" t="s">
        <v>254</v>
      </c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54"/>
      <c r="AB158" s="54"/>
      <c r="AC158" s="54"/>
    </row>
    <row r="159" spans="1:68" ht="16.5" customHeight="1" x14ac:dyDescent="0.25">
      <c r="A159" s="354" t="s">
        <v>255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54"/>
      <c r="Z159" s="354"/>
      <c r="AA159" s="65"/>
      <c r="AB159" s="65"/>
      <c r="AC159" s="82"/>
    </row>
    <row r="160" spans="1:68" ht="14.25" customHeight="1" x14ac:dyDescent="0.25">
      <c r="A160" s="345" t="s">
        <v>82</v>
      </c>
      <c r="B160" s="34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66"/>
      <c r="AB160" s="66"/>
      <c r="AC160" s="83"/>
    </row>
    <row r="161" spans="1:68" ht="16.5" customHeight="1" x14ac:dyDescent="0.25">
      <c r="A161" s="63" t="s">
        <v>256</v>
      </c>
      <c r="B161" s="63" t="s">
        <v>257</v>
      </c>
      <c r="C161" s="36">
        <v>4301071062</v>
      </c>
      <c r="D161" s="315">
        <v>4607111036384</v>
      </c>
      <c r="E161" s="315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389" t="s">
        <v>258</v>
      </c>
      <c r="Q161" s="317"/>
      <c r="R161" s="317"/>
      <c r="S161" s="317"/>
      <c r="T161" s="31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259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260</v>
      </c>
      <c r="B162" s="63" t="s">
        <v>261</v>
      </c>
      <c r="C162" s="36">
        <v>4301071050</v>
      </c>
      <c r="D162" s="315">
        <v>4607111036216</v>
      </c>
      <c r="E162" s="315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113</v>
      </c>
      <c r="M162" s="38" t="s">
        <v>86</v>
      </c>
      <c r="N162" s="38"/>
      <c r="O162" s="37">
        <v>180</v>
      </c>
      <c r="P162" s="39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17"/>
      <c r="R162" s="317"/>
      <c r="S162" s="317"/>
      <c r="T162" s="31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262</v>
      </c>
      <c r="AG162" s="81"/>
      <c r="AJ162" s="87" t="s">
        <v>114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22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3"/>
      <c r="P163" s="319" t="s">
        <v>40</v>
      </c>
      <c r="Q163" s="320"/>
      <c r="R163" s="320"/>
      <c r="S163" s="320"/>
      <c r="T163" s="320"/>
      <c r="U163" s="320"/>
      <c r="V163" s="321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22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3"/>
      <c r="P164" s="319" t="s">
        <v>40</v>
      </c>
      <c r="Q164" s="320"/>
      <c r="R164" s="320"/>
      <c r="S164" s="320"/>
      <c r="T164" s="320"/>
      <c r="U164" s="320"/>
      <c r="V164" s="321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14.25" customHeight="1" x14ac:dyDescent="0.25">
      <c r="A165" s="345" t="s">
        <v>263</v>
      </c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  <c r="X165" s="345"/>
      <c r="Y165" s="345"/>
      <c r="Z165" s="345"/>
      <c r="AA165" s="66"/>
      <c r="AB165" s="66"/>
      <c r="AC165" s="83"/>
    </row>
    <row r="166" spans="1:68" ht="27" customHeight="1" x14ac:dyDescent="0.25">
      <c r="A166" s="63" t="s">
        <v>264</v>
      </c>
      <c r="B166" s="63" t="s">
        <v>265</v>
      </c>
      <c r="C166" s="36">
        <v>4301080153</v>
      </c>
      <c r="D166" s="315">
        <v>4607111036827</v>
      </c>
      <c r="E166" s="315"/>
      <c r="F166" s="62">
        <v>1</v>
      </c>
      <c r="G166" s="37">
        <v>5</v>
      </c>
      <c r="H166" s="62">
        <v>5</v>
      </c>
      <c r="I166" s="62">
        <v>5.2</v>
      </c>
      <c r="J166" s="37">
        <v>144</v>
      </c>
      <c r="K166" s="37" t="s">
        <v>87</v>
      </c>
      <c r="L166" s="37" t="s">
        <v>88</v>
      </c>
      <c r="M166" s="38" t="s">
        <v>86</v>
      </c>
      <c r="N166" s="38"/>
      <c r="O166" s="37">
        <v>90</v>
      </c>
      <c r="P166" s="3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17"/>
      <c r="R166" s="317"/>
      <c r="S166" s="317"/>
      <c r="T166" s="318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193" t="s">
        <v>266</v>
      </c>
      <c r="AG166" s="81"/>
      <c r="AJ166" s="87" t="s">
        <v>89</v>
      </c>
      <c r="AK166" s="87">
        <v>1</v>
      </c>
      <c r="BB166" s="19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267</v>
      </c>
      <c r="B167" s="63" t="s">
        <v>268</v>
      </c>
      <c r="C167" s="36">
        <v>4301080154</v>
      </c>
      <c r="D167" s="315">
        <v>4607111036834</v>
      </c>
      <c r="E167" s="315"/>
      <c r="F167" s="62">
        <v>1</v>
      </c>
      <c r="G167" s="37">
        <v>5</v>
      </c>
      <c r="H167" s="62">
        <v>5</v>
      </c>
      <c r="I167" s="62">
        <v>5.2530000000000001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3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17"/>
      <c r="R167" s="317"/>
      <c r="S167" s="317"/>
      <c r="T167" s="31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5" t="s">
        <v>266</v>
      </c>
      <c r="AG167" s="81"/>
      <c r="AJ167" s="87" t="s">
        <v>89</v>
      </c>
      <c r="AK167" s="87">
        <v>1</v>
      </c>
      <c r="BB167" s="19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22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19" t="s">
        <v>40</v>
      </c>
      <c r="Q168" s="320"/>
      <c r="R168" s="320"/>
      <c r="S168" s="320"/>
      <c r="T168" s="320"/>
      <c r="U168" s="320"/>
      <c r="V168" s="321"/>
      <c r="W168" s="42" t="s">
        <v>39</v>
      </c>
      <c r="X168" s="43">
        <f>IFERROR(SUM(X166:X167),"0")</f>
        <v>0</v>
      </c>
      <c r="Y168" s="43">
        <f>IFERROR(SUM(Y166:Y167),"0")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19" t="s">
        <v>40</v>
      </c>
      <c r="Q169" s="320"/>
      <c r="R169" s="320"/>
      <c r="S169" s="320"/>
      <c r="T169" s="320"/>
      <c r="U169" s="320"/>
      <c r="V169" s="321"/>
      <c r="W169" s="42" t="s">
        <v>0</v>
      </c>
      <c r="X169" s="43">
        <f>IFERROR(SUMPRODUCT(X166:X167*H166:H167),"0")</f>
        <v>0</v>
      </c>
      <c r="Y169" s="43">
        <f>IFERROR(SUMPRODUCT(Y166:Y167*H166:H167),"0")</f>
        <v>0</v>
      </c>
      <c r="Z169" s="42"/>
      <c r="AA169" s="67"/>
      <c r="AB169" s="67"/>
      <c r="AC169" s="67"/>
    </row>
    <row r="170" spans="1:68" ht="27.75" customHeight="1" x14ac:dyDescent="0.2">
      <c r="A170" s="353" t="s">
        <v>269</v>
      </c>
      <c r="B170" s="353"/>
      <c r="C170" s="353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54"/>
      <c r="AB170" s="54"/>
      <c r="AC170" s="54"/>
    </row>
    <row r="171" spans="1:68" ht="16.5" customHeight="1" x14ac:dyDescent="0.25">
      <c r="A171" s="354" t="s">
        <v>270</v>
      </c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354"/>
      <c r="Y171" s="354"/>
      <c r="Z171" s="354"/>
      <c r="AA171" s="65"/>
      <c r="AB171" s="65"/>
      <c r="AC171" s="82"/>
    </row>
    <row r="172" spans="1:68" ht="14.25" customHeight="1" x14ac:dyDescent="0.25">
      <c r="A172" s="345" t="s">
        <v>91</v>
      </c>
      <c r="B172" s="345"/>
      <c r="C172" s="345"/>
      <c r="D172" s="345"/>
      <c r="E172" s="345"/>
      <c r="F172" s="345"/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66"/>
      <c r="AB172" s="66"/>
      <c r="AC172" s="83"/>
    </row>
    <row r="173" spans="1:68" ht="16.5" customHeight="1" x14ac:dyDescent="0.25">
      <c r="A173" s="63" t="s">
        <v>271</v>
      </c>
      <c r="B173" s="63" t="s">
        <v>272</v>
      </c>
      <c r="C173" s="36">
        <v>4301132179</v>
      </c>
      <c r="D173" s="315">
        <v>4607111035691</v>
      </c>
      <c r="E173" s="315"/>
      <c r="F173" s="62">
        <v>0.25</v>
      </c>
      <c r="G173" s="37">
        <v>12</v>
      </c>
      <c r="H173" s="62">
        <v>3</v>
      </c>
      <c r="I173" s="62">
        <v>3.3879999999999999</v>
      </c>
      <c r="J173" s="37">
        <v>70</v>
      </c>
      <c r="K173" s="37" t="s">
        <v>96</v>
      </c>
      <c r="L173" s="37" t="s">
        <v>88</v>
      </c>
      <c r="M173" s="38" t="s">
        <v>86</v>
      </c>
      <c r="N173" s="38"/>
      <c r="O173" s="37">
        <v>365</v>
      </c>
      <c r="P173" s="3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3" s="317"/>
      <c r="R173" s="317"/>
      <c r="S173" s="317"/>
      <c r="T173" s="31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197" t="s">
        <v>273</v>
      </c>
      <c r="AG173" s="81"/>
      <c r="AJ173" s="87" t="s">
        <v>89</v>
      </c>
      <c r="AK173" s="87">
        <v>1</v>
      </c>
      <c r="BB173" s="198" t="s">
        <v>95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274</v>
      </c>
      <c r="B174" s="63" t="s">
        <v>275</v>
      </c>
      <c r="C174" s="36">
        <v>4301132182</v>
      </c>
      <c r="D174" s="315">
        <v>4607111035721</v>
      </c>
      <c r="E174" s="315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96</v>
      </c>
      <c r="L174" s="37" t="s">
        <v>88</v>
      </c>
      <c r="M174" s="38" t="s">
        <v>86</v>
      </c>
      <c r="N174" s="38"/>
      <c r="O174" s="37">
        <v>365</v>
      </c>
      <c r="P174" s="38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4" s="317"/>
      <c r="R174" s="317"/>
      <c r="S174" s="317"/>
      <c r="T174" s="31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199" t="s">
        <v>276</v>
      </c>
      <c r="AG174" s="81"/>
      <c r="AJ174" s="87" t="s">
        <v>89</v>
      </c>
      <c r="AK174" s="87">
        <v>1</v>
      </c>
      <c r="BB174" s="200" t="s">
        <v>95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277</v>
      </c>
      <c r="B175" s="63" t="s">
        <v>278</v>
      </c>
      <c r="C175" s="36">
        <v>4301132170</v>
      </c>
      <c r="D175" s="315">
        <v>4607111038487</v>
      </c>
      <c r="E175" s="315"/>
      <c r="F175" s="62">
        <v>0.25</v>
      </c>
      <c r="G175" s="37">
        <v>12</v>
      </c>
      <c r="H175" s="62">
        <v>3</v>
      </c>
      <c r="I175" s="62">
        <v>3.7360000000000002</v>
      </c>
      <c r="J175" s="37">
        <v>70</v>
      </c>
      <c r="K175" s="37" t="s">
        <v>96</v>
      </c>
      <c r="L175" s="37" t="s">
        <v>88</v>
      </c>
      <c r="M175" s="38" t="s">
        <v>86</v>
      </c>
      <c r="N175" s="38"/>
      <c r="O175" s="37">
        <v>180</v>
      </c>
      <c r="P175" s="38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5" s="317"/>
      <c r="R175" s="317"/>
      <c r="S175" s="317"/>
      <c r="T175" s="31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01" t="s">
        <v>279</v>
      </c>
      <c r="AG175" s="81"/>
      <c r="AJ175" s="87" t="s">
        <v>89</v>
      </c>
      <c r="AK175" s="87">
        <v>1</v>
      </c>
      <c r="BB175" s="202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22"/>
      <c r="B176" s="322"/>
      <c r="C176" s="322"/>
      <c r="D176" s="322"/>
      <c r="E176" s="322"/>
      <c r="F176" s="322"/>
      <c r="G176" s="322"/>
      <c r="H176" s="322"/>
      <c r="I176" s="322"/>
      <c r="J176" s="322"/>
      <c r="K176" s="322"/>
      <c r="L176" s="322"/>
      <c r="M176" s="322"/>
      <c r="N176" s="322"/>
      <c r="O176" s="323"/>
      <c r="P176" s="319" t="s">
        <v>40</v>
      </c>
      <c r="Q176" s="320"/>
      <c r="R176" s="320"/>
      <c r="S176" s="320"/>
      <c r="T176" s="320"/>
      <c r="U176" s="320"/>
      <c r="V176" s="321"/>
      <c r="W176" s="42" t="s">
        <v>39</v>
      </c>
      <c r="X176" s="43">
        <f>IFERROR(SUM(X173:X175),"0")</f>
        <v>0</v>
      </c>
      <c r="Y176" s="43">
        <f>IFERROR(SUM(Y173:Y175),"0")</f>
        <v>0</v>
      </c>
      <c r="Z176" s="43">
        <f>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322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19" t="s">
        <v>40</v>
      </c>
      <c r="Q177" s="320"/>
      <c r="R177" s="320"/>
      <c r="S177" s="320"/>
      <c r="T177" s="320"/>
      <c r="U177" s="320"/>
      <c r="V177" s="321"/>
      <c r="W177" s="42" t="s">
        <v>0</v>
      </c>
      <c r="X177" s="43">
        <f>IFERROR(SUMPRODUCT(X173:X175*H173:H175),"0")</f>
        <v>0</v>
      </c>
      <c r="Y177" s="43">
        <f>IFERROR(SUMPRODUCT(Y173:Y175*H173:H175),"0")</f>
        <v>0</v>
      </c>
      <c r="Z177" s="42"/>
      <c r="AA177" s="67"/>
      <c r="AB177" s="67"/>
      <c r="AC177" s="67"/>
    </row>
    <row r="178" spans="1:68" ht="14.25" customHeight="1" x14ac:dyDescent="0.25">
      <c r="A178" s="345" t="s">
        <v>280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66"/>
      <c r="AB178" s="66"/>
      <c r="AC178" s="83"/>
    </row>
    <row r="179" spans="1:68" ht="27" customHeight="1" x14ac:dyDescent="0.25">
      <c r="A179" s="63" t="s">
        <v>281</v>
      </c>
      <c r="B179" s="63" t="s">
        <v>282</v>
      </c>
      <c r="C179" s="36">
        <v>4301051855</v>
      </c>
      <c r="D179" s="315">
        <v>4680115885875</v>
      </c>
      <c r="E179" s="315"/>
      <c r="F179" s="62">
        <v>1</v>
      </c>
      <c r="G179" s="37">
        <v>9</v>
      </c>
      <c r="H179" s="62">
        <v>9</v>
      </c>
      <c r="I179" s="62">
        <v>9.4350000000000005</v>
      </c>
      <c r="J179" s="37">
        <v>64</v>
      </c>
      <c r="K179" s="37" t="s">
        <v>287</v>
      </c>
      <c r="L179" s="37" t="s">
        <v>88</v>
      </c>
      <c r="M179" s="38" t="s">
        <v>286</v>
      </c>
      <c r="N179" s="38"/>
      <c r="O179" s="37">
        <v>365</v>
      </c>
      <c r="P179" s="383" t="s">
        <v>283</v>
      </c>
      <c r="Q179" s="317"/>
      <c r="R179" s="317"/>
      <c r="S179" s="317"/>
      <c r="T179" s="318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IFERROR(IF(X179="","",X179*0.01898),"")</f>
        <v>0</v>
      </c>
      <c r="AA179" s="68" t="s">
        <v>46</v>
      </c>
      <c r="AB179" s="69" t="s">
        <v>46</v>
      </c>
      <c r="AC179" s="203" t="s">
        <v>284</v>
      </c>
      <c r="AG179" s="81"/>
      <c r="AJ179" s="87" t="s">
        <v>89</v>
      </c>
      <c r="AK179" s="87">
        <v>1</v>
      </c>
      <c r="BB179" s="204" t="s">
        <v>285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3"/>
      <c r="P180" s="319" t="s">
        <v>40</v>
      </c>
      <c r="Q180" s="320"/>
      <c r="R180" s="320"/>
      <c r="S180" s="320"/>
      <c r="T180" s="320"/>
      <c r="U180" s="320"/>
      <c r="V180" s="321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3"/>
      <c r="P181" s="319" t="s">
        <v>40</v>
      </c>
      <c r="Q181" s="320"/>
      <c r="R181" s="320"/>
      <c r="S181" s="320"/>
      <c r="T181" s="320"/>
      <c r="U181" s="320"/>
      <c r="V181" s="321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27.75" customHeight="1" x14ac:dyDescent="0.2">
      <c r="A182" s="353" t="s">
        <v>288</v>
      </c>
      <c r="B182" s="353"/>
      <c r="C182" s="353"/>
      <c r="D182" s="35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353"/>
      <c r="S182" s="353"/>
      <c r="T182" s="353"/>
      <c r="U182" s="353"/>
      <c r="V182" s="353"/>
      <c r="W182" s="353"/>
      <c r="X182" s="353"/>
      <c r="Y182" s="353"/>
      <c r="Z182" s="353"/>
      <c r="AA182" s="54"/>
      <c r="AB182" s="54"/>
      <c r="AC182" s="54"/>
    </row>
    <row r="183" spans="1:68" ht="16.5" customHeight="1" x14ac:dyDescent="0.25">
      <c r="A183" s="354" t="s">
        <v>289</v>
      </c>
      <c r="B183" s="354"/>
      <c r="C183" s="354"/>
      <c r="D183" s="354"/>
      <c r="E183" s="354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  <c r="Z183" s="354"/>
      <c r="AA183" s="65"/>
      <c r="AB183" s="65"/>
      <c r="AC183" s="82"/>
    </row>
    <row r="184" spans="1:68" ht="14.25" customHeight="1" x14ac:dyDescent="0.25">
      <c r="A184" s="345" t="s">
        <v>91</v>
      </c>
      <c r="B184" s="345"/>
      <c r="C184" s="345"/>
      <c r="D184" s="345"/>
      <c r="E184" s="345"/>
      <c r="F184" s="345"/>
      <c r="G184" s="345"/>
      <c r="H184" s="345"/>
      <c r="I184" s="345"/>
      <c r="J184" s="345"/>
      <c r="K184" s="345"/>
      <c r="L184" s="345"/>
      <c r="M184" s="345"/>
      <c r="N184" s="345"/>
      <c r="O184" s="345"/>
      <c r="P184" s="345"/>
      <c r="Q184" s="345"/>
      <c r="R184" s="345"/>
      <c r="S184" s="345"/>
      <c r="T184" s="345"/>
      <c r="U184" s="345"/>
      <c r="V184" s="345"/>
      <c r="W184" s="345"/>
      <c r="X184" s="345"/>
      <c r="Y184" s="345"/>
      <c r="Z184" s="345"/>
      <c r="AA184" s="66"/>
      <c r="AB184" s="66"/>
      <c r="AC184" s="83"/>
    </row>
    <row r="185" spans="1:68" ht="27" customHeight="1" x14ac:dyDescent="0.25">
      <c r="A185" s="63" t="s">
        <v>290</v>
      </c>
      <c r="B185" s="63" t="s">
        <v>291</v>
      </c>
      <c r="C185" s="36">
        <v>4301132227</v>
      </c>
      <c r="D185" s="315">
        <v>4620207491133</v>
      </c>
      <c r="E185" s="315"/>
      <c r="F185" s="62">
        <v>0.23</v>
      </c>
      <c r="G185" s="37">
        <v>12</v>
      </c>
      <c r="H185" s="62">
        <v>2.76</v>
      </c>
      <c r="I185" s="62">
        <v>2.98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382" t="s">
        <v>292</v>
      </c>
      <c r="Q185" s="317"/>
      <c r="R185" s="317"/>
      <c r="S185" s="317"/>
      <c r="T185" s="31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293</v>
      </c>
      <c r="AG185" s="81"/>
      <c r="AJ185" s="87" t="s">
        <v>89</v>
      </c>
      <c r="AK185" s="87">
        <v>1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3"/>
      <c r="P186" s="319" t="s">
        <v>40</v>
      </c>
      <c r="Q186" s="320"/>
      <c r="R186" s="320"/>
      <c r="S186" s="320"/>
      <c r="T186" s="320"/>
      <c r="U186" s="320"/>
      <c r="V186" s="321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2"/>
      <c r="M187" s="322"/>
      <c r="N187" s="322"/>
      <c r="O187" s="323"/>
      <c r="P187" s="319" t="s">
        <v>40</v>
      </c>
      <c r="Q187" s="320"/>
      <c r="R187" s="320"/>
      <c r="S187" s="320"/>
      <c r="T187" s="320"/>
      <c r="U187" s="320"/>
      <c r="V187" s="321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14.25" customHeight="1" x14ac:dyDescent="0.25">
      <c r="A188" s="345" t="s">
        <v>145</v>
      </c>
      <c r="B188" s="345"/>
      <c r="C188" s="345"/>
      <c r="D188" s="345"/>
      <c r="E188" s="345"/>
      <c r="F188" s="345"/>
      <c r="G188" s="345"/>
      <c r="H188" s="345"/>
      <c r="I188" s="345"/>
      <c r="J188" s="345"/>
      <c r="K188" s="345"/>
      <c r="L188" s="345"/>
      <c r="M188" s="345"/>
      <c r="N188" s="345"/>
      <c r="O188" s="345"/>
      <c r="P188" s="345"/>
      <c r="Q188" s="345"/>
      <c r="R188" s="345"/>
      <c r="S188" s="345"/>
      <c r="T188" s="345"/>
      <c r="U188" s="345"/>
      <c r="V188" s="345"/>
      <c r="W188" s="345"/>
      <c r="X188" s="345"/>
      <c r="Y188" s="345"/>
      <c r="Z188" s="345"/>
      <c r="AA188" s="66"/>
      <c r="AB188" s="66"/>
      <c r="AC188" s="83"/>
    </row>
    <row r="189" spans="1:68" ht="27" customHeight="1" x14ac:dyDescent="0.25">
      <c r="A189" s="63" t="s">
        <v>294</v>
      </c>
      <c r="B189" s="63" t="s">
        <v>295</v>
      </c>
      <c r="C189" s="36">
        <v>4301135707</v>
      </c>
      <c r="D189" s="315">
        <v>4620207490198</v>
      </c>
      <c r="E189" s="315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96</v>
      </c>
      <c r="L189" s="37" t="s">
        <v>113</v>
      </c>
      <c r="M189" s="38" t="s">
        <v>86</v>
      </c>
      <c r="N189" s="38"/>
      <c r="O189" s="37">
        <v>180</v>
      </c>
      <c r="P189" s="3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317"/>
      <c r="R189" s="317"/>
      <c r="S189" s="317"/>
      <c r="T189" s="31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296</v>
      </c>
      <c r="AG189" s="81"/>
      <c r="AJ189" s="87" t="s">
        <v>114</v>
      </c>
      <c r="AK189" s="87">
        <v>14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297</v>
      </c>
      <c r="B190" s="63" t="s">
        <v>298</v>
      </c>
      <c r="C190" s="36">
        <v>4301135696</v>
      </c>
      <c r="D190" s="315">
        <v>4620207490235</v>
      </c>
      <c r="E190" s="315"/>
      <c r="F190" s="62">
        <v>0.2</v>
      </c>
      <c r="G190" s="37">
        <v>12</v>
      </c>
      <c r="H190" s="62">
        <v>2.4</v>
      </c>
      <c r="I190" s="62">
        <v>3.1036000000000001</v>
      </c>
      <c r="J190" s="37">
        <v>70</v>
      </c>
      <c r="K190" s="37" t="s">
        <v>96</v>
      </c>
      <c r="L190" s="37" t="s">
        <v>113</v>
      </c>
      <c r="M190" s="38" t="s">
        <v>86</v>
      </c>
      <c r="N190" s="38"/>
      <c r="O190" s="37">
        <v>180</v>
      </c>
      <c r="P190" s="3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317"/>
      <c r="R190" s="317"/>
      <c r="S190" s="317"/>
      <c r="T190" s="318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09" t="s">
        <v>299</v>
      </c>
      <c r="AG190" s="81"/>
      <c r="AJ190" s="87" t="s">
        <v>114</v>
      </c>
      <c r="AK190" s="87">
        <v>14</v>
      </c>
      <c r="BB190" s="210" t="s">
        <v>95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300</v>
      </c>
      <c r="B191" s="63" t="s">
        <v>301</v>
      </c>
      <c r="C191" s="36">
        <v>4301135697</v>
      </c>
      <c r="D191" s="315">
        <v>4620207490259</v>
      </c>
      <c r="E191" s="315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96</v>
      </c>
      <c r="L191" s="37" t="s">
        <v>113</v>
      </c>
      <c r="M191" s="38" t="s">
        <v>86</v>
      </c>
      <c r="N191" s="38"/>
      <c r="O191" s="37">
        <v>180</v>
      </c>
      <c r="P191" s="3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317"/>
      <c r="R191" s="317"/>
      <c r="S191" s="317"/>
      <c r="T191" s="318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11" t="s">
        <v>296</v>
      </c>
      <c r="AG191" s="81"/>
      <c r="AJ191" s="87" t="s">
        <v>114</v>
      </c>
      <c r="AK191" s="87">
        <v>14</v>
      </c>
      <c r="BB191" s="212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302</v>
      </c>
      <c r="B192" s="63" t="s">
        <v>303</v>
      </c>
      <c r="C192" s="36">
        <v>4301135681</v>
      </c>
      <c r="D192" s="315">
        <v>4620207490143</v>
      </c>
      <c r="E192" s="315"/>
      <c r="F192" s="62">
        <v>0.22</v>
      </c>
      <c r="G192" s="37">
        <v>12</v>
      </c>
      <c r="H192" s="62">
        <v>2.64</v>
      </c>
      <c r="I192" s="62">
        <v>3.3435999999999999</v>
      </c>
      <c r="J192" s="37">
        <v>70</v>
      </c>
      <c r="K192" s="37" t="s">
        <v>96</v>
      </c>
      <c r="L192" s="37" t="s">
        <v>88</v>
      </c>
      <c r="M192" s="38" t="s">
        <v>86</v>
      </c>
      <c r="N192" s="38"/>
      <c r="O192" s="37">
        <v>180</v>
      </c>
      <c r="P192" s="3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317"/>
      <c r="R192" s="317"/>
      <c r="S192" s="317"/>
      <c r="T192" s="318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13" t="s">
        <v>304</v>
      </c>
      <c r="AG192" s="81"/>
      <c r="AJ192" s="87" t="s">
        <v>89</v>
      </c>
      <c r="AK192" s="87">
        <v>1</v>
      </c>
      <c r="BB192" s="214" t="s">
        <v>95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322"/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3"/>
      <c r="P193" s="319" t="s">
        <v>40</v>
      </c>
      <c r="Q193" s="320"/>
      <c r="R193" s="320"/>
      <c r="S193" s="320"/>
      <c r="T193" s="320"/>
      <c r="U193" s="320"/>
      <c r="V193" s="321"/>
      <c r="W193" s="42" t="s">
        <v>39</v>
      </c>
      <c r="X193" s="43">
        <f>IFERROR(SUM(X189:X192),"0")</f>
        <v>0</v>
      </c>
      <c r="Y193" s="43">
        <f>IFERROR(SUM(Y189:Y192),"0")</f>
        <v>0</v>
      </c>
      <c r="Z193" s="43">
        <f>IFERROR(IF(Z189="",0,Z189),"0")+IFERROR(IF(Z190="",0,Z190),"0")+IFERROR(IF(Z191="",0,Z191),"0")+IFERROR(IF(Z192="",0,Z192),"0")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322"/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3"/>
      <c r="P194" s="319" t="s">
        <v>40</v>
      </c>
      <c r="Q194" s="320"/>
      <c r="R194" s="320"/>
      <c r="S194" s="320"/>
      <c r="T194" s="320"/>
      <c r="U194" s="320"/>
      <c r="V194" s="321"/>
      <c r="W194" s="42" t="s">
        <v>0</v>
      </c>
      <c r="X194" s="43">
        <f>IFERROR(SUMPRODUCT(X189:X192*H189:H192),"0")</f>
        <v>0</v>
      </c>
      <c r="Y194" s="43">
        <f>IFERROR(SUMPRODUCT(Y189:Y192*H189:H192),"0")</f>
        <v>0</v>
      </c>
      <c r="Z194" s="42"/>
      <c r="AA194" s="67"/>
      <c r="AB194" s="67"/>
      <c r="AC194" s="67"/>
    </row>
    <row r="195" spans="1:68" ht="16.5" customHeight="1" x14ac:dyDescent="0.25">
      <c r="A195" s="354" t="s">
        <v>305</v>
      </c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4"/>
      <c r="N195" s="354"/>
      <c r="O195" s="354"/>
      <c r="P195" s="354"/>
      <c r="Q195" s="354"/>
      <c r="R195" s="354"/>
      <c r="S195" s="354"/>
      <c r="T195" s="354"/>
      <c r="U195" s="354"/>
      <c r="V195" s="354"/>
      <c r="W195" s="354"/>
      <c r="X195" s="354"/>
      <c r="Y195" s="354"/>
      <c r="Z195" s="354"/>
      <c r="AA195" s="65"/>
      <c r="AB195" s="65"/>
      <c r="AC195" s="82"/>
    </row>
    <row r="196" spans="1:68" ht="14.25" customHeight="1" x14ac:dyDescent="0.25">
      <c r="A196" s="345" t="s">
        <v>82</v>
      </c>
      <c r="B196" s="345"/>
      <c r="C196" s="345"/>
      <c r="D196" s="345"/>
      <c r="E196" s="345"/>
      <c r="F196" s="345"/>
      <c r="G196" s="345"/>
      <c r="H196" s="345"/>
      <c r="I196" s="345"/>
      <c r="J196" s="345"/>
      <c r="K196" s="345"/>
      <c r="L196" s="345"/>
      <c r="M196" s="345"/>
      <c r="N196" s="345"/>
      <c r="O196" s="345"/>
      <c r="P196" s="345"/>
      <c r="Q196" s="345"/>
      <c r="R196" s="345"/>
      <c r="S196" s="345"/>
      <c r="T196" s="345"/>
      <c r="U196" s="345"/>
      <c r="V196" s="345"/>
      <c r="W196" s="345"/>
      <c r="X196" s="345"/>
      <c r="Y196" s="345"/>
      <c r="Z196" s="345"/>
      <c r="AA196" s="66"/>
      <c r="AB196" s="66"/>
      <c r="AC196" s="83"/>
    </row>
    <row r="197" spans="1:68" ht="27" customHeight="1" x14ac:dyDescent="0.25">
      <c r="A197" s="63" t="s">
        <v>306</v>
      </c>
      <c r="B197" s="63" t="s">
        <v>307</v>
      </c>
      <c r="C197" s="36">
        <v>4301070990</v>
      </c>
      <c r="D197" s="315">
        <v>4607111038494</v>
      </c>
      <c r="E197" s="315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3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7" s="317"/>
      <c r="R197" s="317"/>
      <c r="S197" s="317"/>
      <c r="T197" s="318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308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309</v>
      </c>
      <c r="B198" s="63" t="s">
        <v>310</v>
      </c>
      <c r="C198" s="36">
        <v>4301070966</v>
      </c>
      <c r="D198" s="315">
        <v>4607111038135</v>
      </c>
      <c r="E198" s="315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113</v>
      </c>
      <c r="M198" s="38" t="s">
        <v>86</v>
      </c>
      <c r="N198" s="38"/>
      <c r="O198" s="37">
        <v>180</v>
      </c>
      <c r="P198" s="3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17"/>
      <c r="R198" s="317"/>
      <c r="S198" s="317"/>
      <c r="T198" s="318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17" t="s">
        <v>311</v>
      </c>
      <c r="AG198" s="81"/>
      <c r="AJ198" s="87" t="s">
        <v>114</v>
      </c>
      <c r="AK198" s="87">
        <v>12</v>
      </c>
      <c r="BB198" s="218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22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2"/>
      <c r="N199" s="322"/>
      <c r="O199" s="323"/>
      <c r="P199" s="319" t="s">
        <v>40</v>
      </c>
      <c r="Q199" s="320"/>
      <c r="R199" s="320"/>
      <c r="S199" s="320"/>
      <c r="T199" s="320"/>
      <c r="U199" s="320"/>
      <c r="V199" s="321"/>
      <c r="W199" s="42" t="s">
        <v>39</v>
      </c>
      <c r="X199" s="43">
        <f>IFERROR(SUM(X197:X198),"0")</f>
        <v>0</v>
      </c>
      <c r="Y199" s="43">
        <f>IFERROR(SUM(Y197:Y198),"0")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322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19" t="s">
        <v>40</v>
      </c>
      <c r="Q200" s="320"/>
      <c r="R200" s="320"/>
      <c r="S200" s="320"/>
      <c r="T200" s="320"/>
      <c r="U200" s="320"/>
      <c r="V200" s="321"/>
      <c r="W200" s="42" t="s">
        <v>0</v>
      </c>
      <c r="X200" s="43">
        <f>IFERROR(SUMPRODUCT(X197:X198*H197:H198),"0")</f>
        <v>0</v>
      </c>
      <c r="Y200" s="43">
        <f>IFERROR(SUMPRODUCT(Y197:Y198*H197:H198),"0")</f>
        <v>0</v>
      </c>
      <c r="Z200" s="42"/>
      <c r="AA200" s="67"/>
      <c r="AB200" s="67"/>
      <c r="AC200" s="67"/>
    </row>
    <row r="201" spans="1:68" ht="16.5" customHeight="1" x14ac:dyDescent="0.25">
      <c r="A201" s="354" t="s">
        <v>312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54"/>
      <c r="Z201" s="354"/>
      <c r="AA201" s="65"/>
      <c r="AB201" s="65"/>
      <c r="AC201" s="82"/>
    </row>
    <row r="202" spans="1:68" ht="14.25" customHeight="1" x14ac:dyDescent="0.25">
      <c r="A202" s="345" t="s">
        <v>82</v>
      </c>
      <c r="B202" s="345"/>
      <c r="C202" s="345"/>
      <c r="D202" s="345"/>
      <c r="E202" s="345"/>
      <c r="F202" s="345"/>
      <c r="G202" s="345"/>
      <c r="H202" s="345"/>
      <c r="I202" s="345"/>
      <c r="J202" s="345"/>
      <c r="K202" s="345"/>
      <c r="L202" s="345"/>
      <c r="M202" s="345"/>
      <c r="N202" s="345"/>
      <c r="O202" s="345"/>
      <c r="P202" s="345"/>
      <c r="Q202" s="345"/>
      <c r="R202" s="345"/>
      <c r="S202" s="345"/>
      <c r="T202" s="345"/>
      <c r="U202" s="345"/>
      <c r="V202" s="345"/>
      <c r="W202" s="345"/>
      <c r="X202" s="345"/>
      <c r="Y202" s="345"/>
      <c r="Z202" s="345"/>
      <c r="AA202" s="66"/>
      <c r="AB202" s="66"/>
      <c r="AC202" s="83"/>
    </row>
    <row r="203" spans="1:68" ht="27" customHeight="1" x14ac:dyDescent="0.25">
      <c r="A203" s="63" t="s">
        <v>313</v>
      </c>
      <c r="B203" s="63" t="s">
        <v>314</v>
      </c>
      <c r="C203" s="36">
        <v>4301070996</v>
      </c>
      <c r="D203" s="315">
        <v>4607111038654</v>
      </c>
      <c r="E203" s="315"/>
      <c r="F203" s="62">
        <v>0.4</v>
      </c>
      <c r="G203" s="37">
        <v>16</v>
      </c>
      <c r="H203" s="62">
        <v>6.4</v>
      </c>
      <c r="I203" s="62">
        <v>6.63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3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17"/>
      <c r="R203" s="317"/>
      <c r="S203" s="317"/>
      <c r="T203" s="318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ref="Y203:Y208" si="18">IFERROR(IF(X203="","",X203),"")</f>
        <v>0</v>
      </c>
      <c r="Z203" s="41">
        <f t="shared" ref="Z203:Z208" si="19">IFERROR(IF(X203="","",X203*0.0155),"")</f>
        <v>0</v>
      </c>
      <c r="AA203" s="68" t="s">
        <v>46</v>
      </c>
      <c r="AB203" s="69" t="s">
        <v>46</v>
      </c>
      <c r="AC203" s="219" t="s">
        <v>315</v>
      </c>
      <c r="AG203" s="81"/>
      <c r="AJ203" s="87" t="s">
        <v>89</v>
      </c>
      <c r="AK203" s="87">
        <v>1</v>
      </c>
      <c r="BB203" s="220" t="s">
        <v>70</v>
      </c>
      <c r="BM203" s="81">
        <f t="shared" ref="BM203:BM208" si="20">IFERROR(X203*I203,"0")</f>
        <v>0</v>
      </c>
      <c r="BN203" s="81">
        <f t="shared" ref="BN203:BN208" si="21">IFERROR(Y203*I203,"0")</f>
        <v>0</v>
      </c>
      <c r="BO203" s="81">
        <f t="shared" ref="BO203:BO208" si="22">IFERROR(X203/J203,"0")</f>
        <v>0</v>
      </c>
      <c r="BP203" s="81">
        <f t="shared" ref="BP203:BP208" si="23">IFERROR(Y203/J203,"0")</f>
        <v>0</v>
      </c>
    </row>
    <row r="204" spans="1:68" ht="27" customHeight="1" x14ac:dyDescent="0.25">
      <c r="A204" s="63" t="s">
        <v>316</v>
      </c>
      <c r="B204" s="63" t="s">
        <v>317</v>
      </c>
      <c r="C204" s="36">
        <v>4301070997</v>
      </c>
      <c r="D204" s="315">
        <v>4607111038586</v>
      </c>
      <c r="E204" s="315"/>
      <c r="F204" s="62">
        <v>0.7</v>
      </c>
      <c r="G204" s="37">
        <v>8</v>
      </c>
      <c r="H204" s="62">
        <v>5.6</v>
      </c>
      <c r="I204" s="62">
        <v>5.83</v>
      </c>
      <c r="J204" s="37">
        <v>84</v>
      </c>
      <c r="K204" s="37" t="s">
        <v>87</v>
      </c>
      <c r="L204" s="37" t="s">
        <v>113</v>
      </c>
      <c r="M204" s="38" t="s">
        <v>86</v>
      </c>
      <c r="N204" s="38"/>
      <c r="O204" s="37">
        <v>180</v>
      </c>
      <c r="P204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17"/>
      <c r="R204" s="317"/>
      <c r="S204" s="317"/>
      <c r="T204" s="318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21" t="s">
        <v>315</v>
      </c>
      <c r="AG204" s="81"/>
      <c r="AJ204" s="87" t="s">
        <v>114</v>
      </c>
      <c r="AK204" s="87">
        <v>12</v>
      </c>
      <c r="BB204" s="22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318</v>
      </c>
      <c r="B205" s="63" t="s">
        <v>319</v>
      </c>
      <c r="C205" s="36">
        <v>4301070962</v>
      </c>
      <c r="D205" s="315">
        <v>4607111038609</v>
      </c>
      <c r="E205" s="315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37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17"/>
      <c r="R205" s="317"/>
      <c r="S205" s="317"/>
      <c r="T205" s="318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23" t="s">
        <v>320</v>
      </c>
      <c r="AG205" s="81"/>
      <c r="AJ205" s="87" t="s">
        <v>89</v>
      </c>
      <c r="AK205" s="87">
        <v>1</v>
      </c>
      <c r="BB205" s="22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customHeight="1" x14ac:dyDescent="0.25">
      <c r="A206" s="63" t="s">
        <v>321</v>
      </c>
      <c r="B206" s="63" t="s">
        <v>322</v>
      </c>
      <c r="C206" s="36">
        <v>4301070963</v>
      </c>
      <c r="D206" s="315">
        <v>4607111038630</v>
      </c>
      <c r="E206" s="315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7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17"/>
      <c r="R206" s="317"/>
      <c r="S206" s="317"/>
      <c r="T206" s="318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25" t="s">
        <v>320</v>
      </c>
      <c r="AG206" s="81"/>
      <c r="AJ206" s="87" t="s">
        <v>89</v>
      </c>
      <c r="AK206" s="87">
        <v>1</v>
      </c>
      <c r="BB206" s="226" t="s">
        <v>70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ht="27" customHeight="1" x14ac:dyDescent="0.25">
      <c r="A207" s="63" t="s">
        <v>323</v>
      </c>
      <c r="B207" s="63" t="s">
        <v>324</v>
      </c>
      <c r="C207" s="36">
        <v>4301070959</v>
      </c>
      <c r="D207" s="315">
        <v>4607111038616</v>
      </c>
      <c r="E207" s="315"/>
      <c r="F207" s="62">
        <v>0.4</v>
      </c>
      <c r="G207" s="37">
        <v>16</v>
      </c>
      <c r="H207" s="62">
        <v>6.4</v>
      </c>
      <c r="I207" s="62">
        <v>6.71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3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17"/>
      <c r="R207" s="317"/>
      <c r="S207" s="317"/>
      <c r="T207" s="318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8"/>
        <v>0</v>
      </c>
      <c r="Z207" s="41">
        <f t="shared" si="19"/>
        <v>0</v>
      </c>
      <c r="AA207" s="68" t="s">
        <v>46</v>
      </c>
      <c r="AB207" s="69" t="s">
        <v>46</v>
      </c>
      <c r="AC207" s="227" t="s">
        <v>315</v>
      </c>
      <c r="AG207" s="81"/>
      <c r="AJ207" s="87" t="s">
        <v>89</v>
      </c>
      <c r="AK207" s="87">
        <v>1</v>
      </c>
      <c r="BB207" s="228" t="s">
        <v>70</v>
      </c>
      <c r="BM207" s="81">
        <f t="shared" si="20"/>
        <v>0</v>
      </c>
      <c r="BN207" s="81">
        <f t="shared" si="21"/>
        <v>0</v>
      </c>
      <c r="BO207" s="81">
        <f t="shared" si="22"/>
        <v>0</v>
      </c>
      <c r="BP207" s="81">
        <f t="shared" si="23"/>
        <v>0</v>
      </c>
    </row>
    <row r="208" spans="1:68" ht="27" customHeight="1" x14ac:dyDescent="0.25">
      <c r="A208" s="63" t="s">
        <v>325</v>
      </c>
      <c r="B208" s="63" t="s">
        <v>326</v>
      </c>
      <c r="C208" s="36">
        <v>4301070960</v>
      </c>
      <c r="D208" s="315">
        <v>4607111038623</v>
      </c>
      <c r="E208" s="315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113</v>
      </c>
      <c r="M208" s="38" t="s">
        <v>86</v>
      </c>
      <c r="N208" s="38"/>
      <c r="O208" s="37">
        <v>180</v>
      </c>
      <c r="P208" s="37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17"/>
      <c r="R208" s="317"/>
      <c r="S208" s="317"/>
      <c r="T208" s="318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8"/>
        <v>0</v>
      </c>
      <c r="Z208" s="41">
        <f t="shared" si="19"/>
        <v>0</v>
      </c>
      <c r="AA208" s="68" t="s">
        <v>46</v>
      </c>
      <c r="AB208" s="69" t="s">
        <v>46</v>
      </c>
      <c r="AC208" s="229" t="s">
        <v>315</v>
      </c>
      <c r="AG208" s="81"/>
      <c r="AJ208" s="87" t="s">
        <v>114</v>
      </c>
      <c r="AK208" s="87">
        <v>12</v>
      </c>
      <c r="BB208" s="230" t="s">
        <v>70</v>
      </c>
      <c r="BM208" s="81">
        <f t="shared" si="20"/>
        <v>0</v>
      </c>
      <c r="BN208" s="81">
        <f t="shared" si="21"/>
        <v>0</v>
      </c>
      <c r="BO208" s="81">
        <f t="shared" si="22"/>
        <v>0</v>
      </c>
      <c r="BP208" s="81">
        <f t="shared" si="23"/>
        <v>0</v>
      </c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19" t="s">
        <v>40</v>
      </c>
      <c r="Q209" s="320"/>
      <c r="R209" s="320"/>
      <c r="S209" s="320"/>
      <c r="T209" s="320"/>
      <c r="U209" s="320"/>
      <c r="V209" s="321"/>
      <c r="W209" s="42" t="s">
        <v>39</v>
      </c>
      <c r="X209" s="43">
        <f>IFERROR(SUM(X203:X208),"0")</f>
        <v>0</v>
      </c>
      <c r="Y209" s="43">
        <f>IFERROR(SUM(Y203:Y208),"0")</f>
        <v>0</v>
      </c>
      <c r="Z209" s="43">
        <f>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3"/>
      <c r="P210" s="319" t="s">
        <v>40</v>
      </c>
      <c r="Q210" s="320"/>
      <c r="R210" s="320"/>
      <c r="S210" s="320"/>
      <c r="T210" s="320"/>
      <c r="U210" s="320"/>
      <c r="V210" s="321"/>
      <c r="W210" s="42" t="s">
        <v>0</v>
      </c>
      <c r="X210" s="43">
        <f>IFERROR(SUMPRODUCT(X203:X208*H203:H208),"0")</f>
        <v>0</v>
      </c>
      <c r="Y210" s="43">
        <f>IFERROR(SUMPRODUCT(Y203:Y208*H203:H208),"0")</f>
        <v>0</v>
      </c>
      <c r="Z210" s="42"/>
      <c r="AA210" s="67"/>
      <c r="AB210" s="67"/>
      <c r="AC210" s="67"/>
    </row>
    <row r="211" spans="1:68" ht="16.5" customHeight="1" x14ac:dyDescent="0.25">
      <c r="A211" s="354" t="s">
        <v>327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65"/>
      <c r="AB211" s="65"/>
      <c r="AC211" s="82"/>
    </row>
    <row r="212" spans="1:68" ht="14.25" customHeight="1" x14ac:dyDescent="0.25">
      <c r="A212" s="345" t="s">
        <v>82</v>
      </c>
      <c r="B212" s="345"/>
      <c r="C212" s="345"/>
      <c r="D212" s="345"/>
      <c r="E212" s="345"/>
      <c r="F212" s="345"/>
      <c r="G212" s="345"/>
      <c r="H212" s="345"/>
      <c r="I212" s="345"/>
      <c r="J212" s="345"/>
      <c r="K212" s="345"/>
      <c r="L212" s="345"/>
      <c r="M212" s="345"/>
      <c r="N212" s="345"/>
      <c r="O212" s="345"/>
      <c r="P212" s="345"/>
      <c r="Q212" s="345"/>
      <c r="R212" s="345"/>
      <c r="S212" s="345"/>
      <c r="T212" s="345"/>
      <c r="U212" s="345"/>
      <c r="V212" s="345"/>
      <c r="W212" s="345"/>
      <c r="X212" s="345"/>
      <c r="Y212" s="345"/>
      <c r="Z212" s="345"/>
      <c r="AA212" s="66"/>
      <c r="AB212" s="66"/>
      <c r="AC212" s="83"/>
    </row>
    <row r="213" spans="1:68" ht="27" customHeight="1" x14ac:dyDescent="0.25">
      <c r="A213" s="63" t="s">
        <v>328</v>
      </c>
      <c r="B213" s="63" t="s">
        <v>329</v>
      </c>
      <c r="C213" s="36">
        <v>4301070917</v>
      </c>
      <c r="D213" s="315">
        <v>4607111035912</v>
      </c>
      <c r="E213" s="315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17"/>
      <c r="R213" s="317"/>
      <c r="S213" s="317"/>
      <c r="T213" s="31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1" t="s">
        <v>330</v>
      </c>
      <c r="AG213" s="81"/>
      <c r="AJ213" s="87" t="s">
        <v>89</v>
      </c>
      <c r="AK213" s="87">
        <v>1</v>
      </c>
      <c r="BB213" s="23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331</v>
      </c>
      <c r="B214" s="63" t="s">
        <v>332</v>
      </c>
      <c r="C214" s="36">
        <v>4301070920</v>
      </c>
      <c r="D214" s="315">
        <v>4607111035929</v>
      </c>
      <c r="E214" s="315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87</v>
      </c>
      <c r="L214" s="37" t="s">
        <v>113</v>
      </c>
      <c r="M214" s="38" t="s">
        <v>86</v>
      </c>
      <c r="N214" s="38"/>
      <c r="O214" s="37">
        <v>180</v>
      </c>
      <c r="P214" s="3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17"/>
      <c r="R214" s="317"/>
      <c r="S214" s="317"/>
      <c r="T214" s="318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33" t="s">
        <v>330</v>
      </c>
      <c r="AG214" s="81"/>
      <c r="AJ214" s="87" t="s">
        <v>114</v>
      </c>
      <c r="AK214" s="87">
        <v>12</v>
      </c>
      <c r="BB214" s="23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333</v>
      </c>
      <c r="B215" s="63" t="s">
        <v>334</v>
      </c>
      <c r="C215" s="36">
        <v>4301070915</v>
      </c>
      <c r="D215" s="315">
        <v>4607111035882</v>
      </c>
      <c r="E215" s="315"/>
      <c r="F215" s="62">
        <v>0.43</v>
      </c>
      <c r="G215" s="37">
        <v>16</v>
      </c>
      <c r="H215" s="62">
        <v>6.88</v>
      </c>
      <c r="I215" s="62">
        <v>7.19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36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17"/>
      <c r="R215" s="317"/>
      <c r="S215" s="317"/>
      <c r="T215" s="318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35" t="s">
        <v>335</v>
      </c>
      <c r="AG215" s="81"/>
      <c r="AJ215" s="87" t="s">
        <v>89</v>
      </c>
      <c r="AK215" s="87">
        <v>1</v>
      </c>
      <c r="BB215" s="236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336</v>
      </c>
      <c r="B216" s="63" t="s">
        <v>337</v>
      </c>
      <c r="C216" s="36">
        <v>4301070921</v>
      </c>
      <c r="D216" s="315">
        <v>4607111035905</v>
      </c>
      <c r="E216" s="315"/>
      <c r="F216" s="62">
        <v>0.9</v>
      </c>
      <c r="G216" s="37">
        <v>8</v>
      </c>
      <c r="H216" s="62">
        <v>7.2</v>
      </c>
      <c r="I216" s="62">
        <v>7.47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3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17"/>
      <c r="R216" s="317"/>
      <c r="S216" s="317"/>
      <c r="T216" s="318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37" t="s">
        <v>335</v>
      </c>
      <c r="AG216" s="81"/>
      <c r="AJ216" s="87" t="s">
        <v>89</v>
      </c>
      <c r="AK216" s="87">
        <v>1</v>
      </c>
      <c r="BB216" s="238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3"/>
      <c r="P217" s="319" t="s">
        <v>40</v>
      </c>
      <c r="Q217" s="320"/>
      <c r="R217" s="320"/>
      <c r="S217" s="320"/>
      <c r="T217" s="320"/>
      <c r="U217" s="320"/>
      <c r="V217" s="321"/>
      <c r="W217" s="42" t="s">
        <v>39</v>
      </c>
      <c r="X217" s="43">
        <f>IFERROR(SUM(X213:X216),"0")</f>
        <v>0</v>
      </c>
      <c r="Y217" s="43">
        <f>IFERROR(SUM(Y213:Y216),"0")</f>
        <v>0</v>
      </c>
      <c r="Z217" s="43">
        <f>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322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3"/>
      <c r="P218" s="319" t="s">
        <v>40</v>
      </c>
      <c r="Q218" s="320"/>
      <c r="R218" s="320"/>
      <c r="S218" s="320"/>
      <c r="T218" s="320"/>
      <c r="U218" s="320"/>
      <c r="V218" s="321"/>
      <c r="W218" s="42" t="s">
        <v>0</v>
      </c>
      <c r="X218" s="43">
        <f>IFERROR(SUMPRODUCT(X213:X216*H213:H216),"0")</f>
        <v>0</v>
      </c>
      <c r="Y218" s="43">
        <f>IFERROR(SUMPRODUCT(Y213:Y216*H213:H216),"0")</f>
        <v>0</v>
      </c>
      <c r="Z218" s="42"/>
      <c r="AA218" s="67"/>
      <c r="AB218" s="67"/>
      <c r="AC218" s="67"/>
    </row>
    <row r="219" spans="1:68" ht="16.5" customHeight="1" x14ac:dyDescent="0.25">
      <c r="A219" s="354" t="s">
        <v>338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54"/>
      <c r="Z219" s="354"/>
      <c r="AA219" s="65"/>
      <c r="AB219" s="65"/>
      <c r="AC219" s="82"/>
    </row>
    <row r="220" spans="1:68" ht="14.25" customHeight="1" x14ac:dyDescent="0.25">
      <c r="A220" s="345" t="s">
        <v>82</v>
      </c>
      <c r="B220" s="345"/>
      <c r="C220" s="345"/>
      <c r="D220" s="345"/>
      <c r="E220" s="345"/>
      <c r="F220" s="345"/>
      <c r="G220" s="345"/>
      <c r="H220" s="345"/>
      <c r="I220" s="345"/>
      <c r="J220" s="345"/>
      <c r="K220" s="345"/>
      <c r="L220" s="345"/>
      <c r="M220" s="345"/>
      <c r="N220" s="345"/>
      <c r="O220" s="345"/>
      <c r="P220" s="345"/>
      <c r="Q220" s="345"/>
      <c r="R220" s="345"/>
      <c r="S220" s="345"/>
      <c r="T220" s="345"/>
      <c r="U220" s="345"/>
      <c r="V220" s="345"/>
      <c r="W220" s="345"/>
      <c r="X220" s="345"/>
      <c r="Y220" s="345"/>
      <c r="Z220" s="345"/>
      <c r="AA220" s="66"/>
      <c r="AB220" s="66"/>
      <c r="AC220" s="83"/>
    </row>
    <row r="221" spans="1:68" ht="27" customHeight="1" x14ac:dyDescent="0.25">
      <c r="A221" s="63" t="s">
        <v>339</v>
      </c>
      <c r="B221" s="63" t="s">
        <v>340</v>
      </c>
      <c r="C221" s="36">
        <v>4301071097</v>
      </c>
      <c r="D221" s="315">
        <v>4620207491096</v>
      </c>
      <c r="E221" s="315"/>
      <c r="F221" s="62">
        <v>1</v>
      </c>
      <c r="G221" s="37">
        <v>5</v>
      </c>
      <c r="H221" s="62">
        <v>5</v>
      </c>
      <c r="I221" s="62">
        <v>5.23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365" t="s">
        <v>341</v>
      </c>
      <c r="Q221" s="317"/>
      <c r="R221" s="317"/>
      <c r="S221" s="317"/>
      <c r="T221" s="318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9" t="s">
        <v>342</v>
      </c>
      <c r="AG221" s="81"/>
      <c r="AJ221" s="87" t="s">
        <v>89</v>
      </c>
      <c r="AK221" s="87">
        <v>1</v>
      </c>
      <c r="BB221" s="24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22"/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3"/>
      <c r="P222" s="319" t="s">
        <v>40</v>
      </c>
      <c r="Q222" s="320"/>
      <c r="R222" s="320"/>
      <c r="S222" s="320"/>
      <c r="T222" s="320"/>
      <c r="U222" s="320"/>
      <c r="V222" s="321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22"/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3"/>
      <c r="P223" s="319" t="s">
        <v>40</v>
      </c>
      <c r="Q223" s="320"/>
      <c r="R223" s="320"/>
      <c r="S223" s="320"/>
      <c r="T223" s="320"/>
      <c r="U223" s="320"/>
      <c r="V223" s="321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54" t="s">
        <v>343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54"/>
      <c r="Z224" s="354"/>
      <c r="AA224" s="65"/>
      <c r="AB224" s="65"/>
      <c r="AC224" s="82"/>
    </row>
    <row r="225" spans="1:68" ht="14.25" customHeight="1" x14ac:dyDescent="0.25">
      <c r="A225" s="345" t="s">
        <v>82</v>
      </c>
      <c r="B225" s="345"/>
      <c r="C225" s="345"/>
      <c r="D225" s="345"/>
      <c r="E225" s="345"/>
      <c r="F225" s="345"/>
      <c r="G225" s="345"/>
      <c r="H225" s="345"/>
      <c r="I225" s="345"/>
      <c r="J225" s="345"/>
      <c r="K225" s="345"/>
      <c r="L225" s="345"/>
      <c r="M225" s="345"/>
      <c r="N225" s="345"/>
      <c r="O225" s="345"/>
      <c r="P225" s="345"/>
      <c r="Q225" s="345"/>
      <c r="R225" s="345"/>
      <c r="S225" s="345"/>
      <c r="T225" s="345"/>
      <c r="U225" s="345"/>
      <c r="V225" s="345"/>
      <c r="W225" s="345"/>
      <c r="X225" s="345"/>
      <c r="Y225" s="345"/>
      <c r="Z225" s="345"/>
      <c r="AA225" s="66"/>
      <c r="AB225" s="66"/>
      <c r="AC225" s="83"/>
    </row>
    <row r="226" spans="1:68" ht="27" customHeight="1" x14ac:dyDescent="0.25">
      <c r="A226" s="63" t="s">
        <v>344</v>
      </c>
      <c r="B226" s="63" t="s">
        <v>345</v>
      </c>
      <c r="C226" s="36">
        <v>4301071093</v>
      </c>
      <c r="D226" s="315">
        <v>4620207490709</v>
      </c>
      <c r="E226" s="315"/>
      <c r="F226" s="62">
        <v>0.65</v>
      </c>
      <c r="G226" s="37">
        <v>8</v>
      </c>
      <c r="H226" s="62">
        <v>5.2</v>
      </c>
      <c r="I226" s="62">
        <v>5.47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36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17"/>
      <c r="R226" s="317"/>
      <c r="S226" s="317"/>
      <c r="T226" s="31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1" t="s">
        <v>346</v>
      </c>
      <c r="AG226" s="81"/>
      <c r="AJ226" s="87" t="s">
        <v>89</v>
      </c>
      <c r="AK226" s="87">
        <v>1</v>
      </c>
      <c r="BB226" s="242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22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3"/>
      <c r="P227" s="319" t="s">
        <v>40</v>
      </c>
      <c r="Q227" s="320"/>
      <c r="R227" s="320"/>
      <c r="S227" s="320"/>
      <c r="T227" s="320"/>
      <c r="U227" s="320"/>
      <c r="V227" s="321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22"/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3"/>
      <c r="P228" s="319" t="s">
        <v>40</v>
      </c>
      <c r="Q228" s="320"/>
      <c r="R228" s="320"/>
      <c r="S228" s="320"/>
      <c r="T228" s="320"/>
      <c r="U228" s="320"/>
      <c r="V228" s="321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4.25" customHeight="1" x14ac:dyDescent="0.25">
      <c r="A229" s="345" t="s">
        <v>145</v>
      </c>
      <c r="B229" s="345"/>
      <c r="C229" s="345"/>
      <c r="D229" s="345"/>
      <c r="E229" s="345"/>
      <c r="F229" s="345"/>
      <c r="G229" s="345"/>
      <c r="H229" s="345"/>
      <c r="I229" s="345"/>
      <c r="J229" s="345"/>
      <c r="K229" s="345"/>
      <c r="L229" s="345"/>
      <c r="M229" s="345"/>
      <c r="N229" s="345"/>
      <c r="O229" s="345"/>
      <c r="P229" s="345"/>
      <c r="Q229" s="345"/>
      <c r="R229" s="345"/>
      <c r="S229" s="345"/>
      <c r="T229" s="345"/>
      <c r="U229" s="345"/>
      <c r="V229" s="345"/>
      <c r="W229" s="345"/>
      <c r="X229" s="345"/>
      <c r="Y229" s="345"/>
      <c r="Z229" s="345"/>
      <c r="AA229" s="66"/>
      <c r="AB229" s="66"/>
      <c r="AC229" s="83"/>
    </row>
    <row r="230" spans="1:68" ht="27" customHeight="1" x14ac:dyDescent="0.25">
      <c r="A230" s="63" t="s">
        <v>347</v>
      </c>
      <c r="B230" s="63" t="s">
        <v>348</v>
      </c>
      <c r="C230" s="36">
        <v>4301135692</v>
      </c>
      <c r="D230" s="315">
        <v>4620207490570</v>
      </c>
      <c r="E230" s="315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96</v>
      </c>
      <c r="L230" s="37" t="s">
        <v>88</v>
      </c>
      <c r="M230" s="38" t="s">
        <v>86</v>
      </c>
      <c r="N230" s="38"/>
      <c r="O230" s="37">
        <v>180</v>
      </c>
      <c r="P230" s="36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17"/>
      <c r="R230" s="317"/>
      <c r="S230" s="317"/>
      <c r="T230" s="31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43" t="s">
        <v>349</v>
      </c>
      <c r="AG230" s="81"/>
      <c r="AJ230" s="87" t="s">
        <v>89</v>
      </c>
      <c r="AK230" s="87">
        <v>1</v>
      </c>
      <c r="BB230" s="244" t="s">
        <v>95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350</v>
      </c>
      <c r="B231" s="63" t="s">
        <v>351</v>
      </c>
      <c r="C231" s="36">
        <v>4301135691</v>
      </c>
      <c r="D231" s="315">
        <v>4620207490549</v>
      </c>
      <c r="E231" s="315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96</v>
      </c>
      <c r="L231" s="37" t="s">
        <v>88</v>
      </c>
      <c r="M231" s="38" t="s">
        <v>86</v>
      </c>
      <c r="N231" s="38"/>
      <c r="O231" s="37">
        <v>180</v>
      </c>
      <c r="P231" s="36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17"/>
      <c r="R231" s="317"/>
      <c r="S231" s="317"/>
      <c r="T231" s="31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45" t="s">
        <v>349</v>
      </c>
      <c r="AG231" s="81"/>
      <c r="AJ231" s="87" t="s">
        <v>89</v>
      </c>
      <c r="AK231" s="87">
        <v>1</v>
      </c>
      <c r="BB231" s="246" t="s">
        <v>95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352</v>
      </c>
      <c r="B232" s="63" t="s">
        <v>353</v>
      </c>
      <c r="C232" s="36">
        <v>4301135694</v>
      </c>
      <c r="D232" s="315">
        <v>4620207490501</v>
      </c>
      <c r="E232" s="315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96</v>
      </c>
      <c r="L232" s="37" t="s">
        <v>88</v>
      </c>
      <c r="M232" s="38" t="s">
        <v>86</v>
      </c>
      <c r="N232" s="38"/>
      <c r="O232" s="37">
        <v>180</v>
      </c>
      <c r="P232" s="36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17"/>
      <c r="R232" s="317"/>
      <c r="S232" s="317"/>
      <c r="T232" s="31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47" t="s">
        <v>349</v>
      </c>
      <c r="AG232" s="81"/>
      <c r="AJ232" s="87" t="s">
        <v>89</v>
      </c>
      <c r="AK232" s="87">
        <v>1</v>
      </c>
      <c r="BB232" s="248" t="s">
        <v>95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19" t="s">
        <v>40</v>
      </c>
      <c r="Q233" s="320"/>
      <c r="R233" s="320"/>
      <c r="S233" s="320"/>
      <c r="T233" s="320"/>
      <c r="U233" s="320"/>
      <c r="V233" s="321"/>
      <c r="W233" s="42" t="s">
        <v>39</v>
      </c>
      <c r="X233" s="43">
        <f>IFERROR(SUM(X230:X232),"0")</f>
        <v>0</v>
      </c>
      <c r="Y233" s="43">
        <f>IFERROR(SUM(Y230:Y232),"0")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3"/>
      <c r="P234" s="319" t="s">
        <v>40</v>
      </c>
      <c r="Q234" s="320"/>
      <c r="R234" s="320"/>
      <c r="S234" s="320"/>
      <c r="T234" s="320"/>
      <c r="U234" s="320"/>
      <c r="V234" s="321"/>
      <c r="W234" s="42" t="s">
        <v>0</v>
      </c>
      <c r="X234" s="43">
        <f>IFERROR(SUMPRODUCT(X230:X232*H230:H232),"0")</f>
        <v>0</v>
      </c>
      <c r="Y234" s="43">
        <f>IFERROR(SUMPRODUCT(Y230:Y232*H230:H232),"0")</f>
        <v>0</v>
      </c>
      <c r="Z234" s="42"/>
      <c r="AA234" s="67"/>
      <c r="AB234" s="67"/>
      <c r="AC234" s="67"/>
    </row>
    <row r="235" spans="1:68" ht="16.5" customHeight="1" x14ac:dyDescent="0.25">
      <c r="A235" s="354" t="s">
        <v>354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  <c r="AA235" s="65"/>
      <c r="AB235" s="65"/>
      <c r="AC235" s="82"/>
    </row>
    <row r="236" spans="1:68" ht="14.25" customHeight="1" x14ac:dyDescent="0.25">
      <c r="A236" s="345" t="s">
        <v>82</v>
      </c>
      <c r="B236" s="345"/>
      <c r="C236" s="345"/>
      <c r="D236" s="345"/>
      <c r="E236" s="345"/>
      <c r="F236" s="345"/>
      <c r="G236" s="345"/>
      <c r="H236" s="345"/>
      <c r="I236" s="345"/>
      <c r="J236" s="345"/>
      <c r="K236" s="345"/>
      <c r="L236" s="345"/>
      <c r="M236" s="345"/>
      <c r="N236" s="345"/>
      <c r="O236" s="345"/>
      <c r="P236" s="345"/>
      <c r="Q236" s="345"/>
      <c r="R236" s="345"/>
      <c r="S236" s="345"/>
      <c r="T236" s="345"/>
      <c r="U236" s="345"/>
      <c r="V236" s="345"/>
      <c r="W236" s="345"/>
      <c r="X236" s="345"/>
      <c r="Y236" s="345"/>
      <c r="Z236" s="345"/>
      <c r="AA236" s="66"/>
      <c r="AB236" s="66"/>
      <c r="AC236" s="83"/>
    </row>
    <row r="237" spans="1:68" ht="16.5" customHeight="1" x14ac:dyDescent="0.25">
      <c r="A237" s="63" t="s">
        <v>355</v>
      </c>
      <c r="B237" s="63" t="s">
        <v>356</v>
      </c>
      <c r="C237" s="36">
        <v>4301071063</v>
      </c>
      <c r="D237" s="315">
        <v>4607111039019</v>
      </c>
      <c r="E237" s="315"/>
      <c r="F237" s="62">
        <v>0.43</v>
      </c>
      <c r="G237" s="37">
        <v>16</v>
      </c>
      <c r="H237" s="62">
        <v>6.88</v>
      </c>
      <c r="I237" s="62">
        <v>7.2060000000000004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36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17"/>
      <c r="R237" s="317"/>
      <c r="S237" s="317"/>
      <c r="T237" s="31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49" t="s">
        <v>357</v>
      </c>
      <c r="AG237" s="81"/>
      <c r="AJ237" s="87" t="s">
        <v>89</v>
      </c>
      <c r="AK237" s="87">
        <v>1</v>
      </c>
      <c r="BB237" s="250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16.5" customHeight="1" x14ac:dyDescent="0.25">
      <c r="A238" s="63" t="s">
        <v>358</v>
      </c>
      <c r="B238" s="63" t="s">
        <v>359</v>
      </c>
      <c r="C238" s="36">
        <v>4301071000</v>
      </c>
      <c r="D238" s="315">
        <v>4607111038708</v>
      </c>
      <c r="E238" s="315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113</v>
      </c>
      <c r="M238" s="38" t="s">
        <v>86</v>
      </c>
      <c r="N238" s="38"/>
      <c r="O238" s="37">
        <v>180</v>
      </c>
      <c r="P238" s="3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17"/>
      <c r="R238" s="317"/>
      <c r="S238" s="317"/>
      <c r="T238" s="318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1" t="s">
        <v>357</v>
      </c>
      <c r="AG238" s="81"/>
      <c r="AJ238" s="87" t="s">
        <v>114</v>
      </c>
      <c r="AK238" s="87">
        <v>12</v>
      </c>
      <c r="BB238" s="252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19" t="s">
        <v>40</v>
      </c>
      <c r="Q239" s="320"/>
      <c r="R239" s="320"/>
      <c r="S239" s="320"/>
      <c r="T239" s="320"/>
      <c r="U239" s="320"/>
      <c r="V239" s="321"/>
      <c r="W239" s="42" t="s">
        <v>39</v>
      </c>
      <c r="X239" s="43">
        <f>IFERROR(SUM(X237:X238),"0")</f>
        <v>0</v>
      </c>
      <c r="Y239" s="43">
        <f>IFERROR(SUM(Y237:Y238),"0")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322"/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3"/>
      <c r="P240" s="319" t="s">
        <v>40</v>
      </c>
      <c r="Q240" s="320"/>
      <c r="R240" s="320"/>
      <c r="S240" s="320"/>
      <c r="T240" s="320"/>
      <c r="U240" s="320"/>
      <c r="V240" s="321"/>
      <c r="W240" s="42" t="s">
        <v>0</v>
      </c>
      <c r="X240" s="43">
        <f>IFERROR(SUMPRODUCT(X237:X238*H237:H238),"0")</f>
        <v>0</v>
      </c>
      <c r="Y240" s="43">
        <f>IFERROR(SUMPRODUCT(Y237:Y238*H237:H238),"0")</f>
        <v>0</v>
      </c>
      <c r="Z240" s="42"/>
      <c r="AA240" s="67"/>
      <c r="AB240" s="67"/>
      <c r="AC240" s="67"/>
    </row>
    <row r="241" spans="1:68" ht="27.75" customHeight="1" x14ac:dyDescent="0.2">
      <c r="A241" s="353" t="s">
        <v>360</v>
      </c>
      <c r="B241" s="353"/>
      <c r="C241" s="353"/>
      <c r="D241" s="353"/>
      <c r="E241" s="353"/>
      <c r="F241" s="353"/>
      <c r="G241" s="353"/>
      <c r="H241" s="353"/>
      <c r="I241" s="353"/>
      <c r="J241" s="353"/>
      <c r="K241" s="353"/>
      <c r="L241" s="353"/>
      <c r="M241" s="353"/>
      <c r="N241" s="353"/>
      <c r="O241" s="353"/>
      <c r="P241" s="353"/>
      <c r="Q241" s="353"/>
      <c r="R241" s="353"/>
      <c r="S241" s="353"/>
      <c r="T241" s="353"/>
      <c r="U241" s="353"/>
      <c r="V241" s="353"/>
      <c r="W241" s="353"/>
      <c r="X241" s="353"/>
      <c r="Y241" s="353"/>
      <c r="Z241" s="353"/>
      <c r="AA241" s="54"/>
      <c r="AB241" s="54"/>
      <c r="AC241" s="54"/>
    </row>
    <row r="242" spans="1:68" ht="16.5" customHeight="1" x14ac:dyDescent="0.25">
      <c r="A242" s="354" t="s">
        <v>361</v>
      </c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354"/>
      <c r="Y242" s="354"/>
      <c r="Z242" s="354"/>
      <c r="AA242" s="65"/>
      <c r="AB242" s="65"/>
      <c r="AC242" s="82"/>
    </row>
    <row r="243" spans="1:68" ht="14.25" customHeight="1" x14ac:dyDescent="0.25">
      <c r="A243" s="345" t="s">
        <v>82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66"/>
      <c r="AB243" s="66"/>
      <c r="AC243" s="83"/>
    </row>
    <row r="244" spans="1:68" ht="27" customHeight="1" x14ac:dyDescent="0.25">
      <c r="A244" s="63" t="s">
        <v>362</v>
      </c>
      <c r="B244" s="63" t="s">
        <v>363</v>
      </c>
      <c r="C244" s="36">
        <v>4301071036</v>
      </c>
      <c r="D244" s="315">
        <v>4607111036162</v>
      </c>
      <c r="E244" s="315"/>
      <c r="F244" s="62">
        <v>0.8</v>
      </c>
      <c r="G244" s="37">
        <v>8</v>
      </c>
      <c r="H244" s="62">
        <v>6.4</v>
      </c>
      <c r="I244" s="62">
        <v>6.6811999999999996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90</v>
      </c>
      <c r="P244" s="3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17"/>
      <c r="R244" s="317"/>
      <c r="S244" s="317"/>
      <c r="T244" s="318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53" t="s">
        <v>364</v>
      </c>
      <c r="AG244" s="81"/>
      <c r="AJ244" s="87" t="s">
        <v>89</v>
      </c>
      <c r="AK244" s="87">
        <v>1</v>
      </c>
      <c r="BB244" s="254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2"/>
      <c r="M245" s="322"/>
      <c r="N245" s="322"/>
      <c r="O245" s="323"/>
      <c r="P245" s="319" t="s">
        <v>40</v>
      </c>
      <c r="Q245" s="320"/>
      <c r="R245" s="320"/>
      <c r="S245" s="320"/>
      <c r="T245" s="320"/>
      <c r="U245" s="320"/>
      <c r="V245" s="321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19" t="s">
        <v>40</v>
      </c>
      <c r="Q246" s="320"/>
      <c r="R246" s="320"/>
      <c r="S246" s="320"/>
      <c r="T246" s="320"/>
      <c r="U246" s="320"/>
      <c r="V246" s="321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53" t="s">
        <v>365</v>
      </c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53"/>
      <c r="P247" s="353"/>
      <c r="Q247" s="353"/>
      <c r="R247" s="353"/>
      <c r="S247" s="353"/>
      <c r="T247" s="353"/>
      <c r="U247" s="353"/>
      <c r="V247" s="353"/>
      <c r="W247" s="353"/>
      <c r="X247" s="353"/>
      <c r="Y247" s="353"/>
      <c r="Z247" s="353"/>
      <c r="AA247" s="54"/>
      <c r="AB247" s="54"/>
      <c r="AC247" s="54"/>
    </row>
    <row r="248" spans="1:68" ht="16.5" customHeight="1" x14ac:dyDescent="0.25">
      <c r="A248" s="354" t="s">
        <v>366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54"/>
      <c r="Z248" s="354"/>
      <c r="AA248" s="65"/>
      <c r="AB248" s="65"/>
      <c r="AC248" s="82"/>
    </row>
    <row r="249" spans="1:68" ht="14.25" customHeight="1" x14ac:dyDescent="0.25">
      <c r="A249" s="345" t="s">
        <v>82</v>
      </c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45"/>
      <c r="P249" s="345"/>
      <c r="Q249" s="345"/>
      <c r="R249" s="345"/>
      <c r="S249" s="345"/>
      <c r="T249" s="345"/>
      <c r="U249" s="345"/>
      <c r="V249" s="345"/>
      <c r="W249" s="345"/>
      <c r="X249" s="345"/>
      <c r="Y249" s="345"/>
      <c r="Z249" s="345"/>
      <c r="AA249" s="66"/>
      <c r="AB249" s="66"/>
      <c r="AC249" s="83"/>
    </row>
    <row r="250" spans="1:68" ht="27" customHeight="1" x14ac:dyDescent="0.25">
      <c r="A250" s="63" t="s">
        <v>367</v>
      </c>
      <c r="B250" s="63" t="s">
        <v>368</v>
      </c>
      <c r="C250" s="36">
        <v>4301071029</v>
      </c>
      <c r="D250" s="315">
        <v>4607111035899</v>
      </c>
      <c r="E250" s="315"/>
      <c r="F250" s="62">
        <v>1</v>
      </c>
      <c r="G250" s="37">
        <v>5</v>
      </c>
      <c r="H250" s="62">
        <v>5</v>
      </c>
      <c r="I250" s="62">
        <v>5.2619999999999996</v>
      </c>
      <c r="J250" s="37">
        <v>84</v>
      </c>
      <c r="K250" s="37" t="s">
        <v>87</v>
      </c>
      <c r="L250" s="37" t="s">
        <v>117</v>
      </c>
      <c r="M250" s="38" t="s">
        <v>86</v>
      </c>
      <c r="N250" s="38"/>
      <c r="O250" s="37">
        <v>180</v>
      </c>
      <c r="P250" s="35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17"/>
      <c r="R250" s="317"/>
      <c r="S250" s="317"/>
      <c r="T250" s="318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55" t="s">
        <v>262</v>
      </c>
      <c r="AG250" s="81"/>
      <c r="AJ250" s="87" t="s">
        <v>118</v>
      </c>
      <c r="AK250" s="87">
        <v>84</v>
      </c>
      <c r="BB250" s="256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369</v>
      </c>
      <c r="B251" s="63" t="s">
        <v>370</v>
      </c>
      <c r="C251" s="36">
        <v>4301070991</v>
      </c>
      <c r="D251" s="315">
        <v>4607111038180</v>
      </c>
      <c r="E251" s="315"/>
      <c r="F251" s="62">
        <v>0.4</v>
      </c>
      <c r="G251" s="37">
        <v>16</v>
      </c>
      <c r="H251" s="62">
        <v>6.4</v>
      </c>
      <c r="I251" s="62">
        <v>6.71</v>
      </c>
      <c r="J251" s="37">
        <v>84</v>
      </c>
      <c r="K251" s="37" t="s">
        <v>87</v>
      </c>
      <c r="L251" s="37" t="s">
        <v>113</v>
      </c>
      <c r="M251" s="38" t="s">
        <v>86</v>
      </c>
      <c r="N251" s="38"/>
      <c r="O251" s="37">
        <v>180</v>
      </c>
      <c r="P251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17"/>
      <c r="R251" s="317"/>
      <c r="S251" s="317"/>
      <c r="T251" s="318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57" t="s">
        <v>371</v>
      </c>
      <c r="AG251" s="81"/>
      <c r="AJ251" s="87" t="s">
        <v>114</v>
      </c>
      <c r="AK251" s="87">
        <v>12</v>
      </c>
      <c r="BB251" s="258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22"/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3"/>
      <c r="P252" s="319" t="s">
        <v>40</v>
      </c>
      <c r="Q252" s="320"/>
      <c r="R252" s="320"/>
      <c r="S252" s="320"/>
      <c r="T252" s="320"/>
      <c r="U252" s="320"/>
      <c r="V252" s="321"/>
      <c r="W252" s="42" t="s">
        <v>39</v>
      </c>
      <c r="X252" s="43">
        <f>IFERROR(SUM(X250:X251),"0")</f>
        <v>0</v>
      </c>
      <c r="Y252" s="43">
        <f>IFERROR(SUM(Y250:Y251),"0")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322"/>
      <c r="B253" s="322"/>
      <c r="C253" s="322"/>
      <c r="D253" s="322"/>
      <c r="E253" s="322"/>
      <c r="F253" s="322"/>
      <c r="G253" s="322"/>
      <c r="H253" s="322"/>
      <c r="I253" s="322"/>
      <c r="J253" s="322"/>
      <c r="K253" s="322"/>
      <c r="L253" s="322"/>
      <c r="M253" s="322"/>
      <c r="N253" s="322"/>
      <c r="O253" s="323"/>
      <c r="P253" s="319" t="s">
        <v>40</v>
      </c>
      <c r="Q253" s="320"/>
      <c r="R253" s="320"/>
      <c r="S253" s="320"/>
      <c r="T253" s="320"/>
      <c r="U253" s="320"/>
      <c r="V253" s="321"/>
      <c r="W253" s="42" t="s">
        <v>0</v>
      </c>
      <c r="X253" s="43">
        <f>IFERROR(SUMPRODUCT(X250:X251*H250:H251),"0")</f>
        <v>0</v>
      </c>
      <c r="Y253" s="43">
        <f>IFERROR(SUMPRODUCT(Y250:Y251*H250:H251),"0")</f>
        <v>0</v>
      </c>
      <c r="Z253" s="42"/>
      <c r="AA253" s="67"/>
      <c r="AB253" s="67"/>
      <c r="AC253" s="67"/>
    </row>
    <row r="254" spans="1:68" ht="27.75" customHeight="1" x14ac:dyDescent="0.2">
      <c r="A254" s="353" t="s">
        <v>372</v>
      </c>
      <c r="B254" s="353"/>
      <c r="C254" s="353"/>
      <c r="D254" s="353"/>
      <c r="E254" s="353"/>
      <c r="F254" s="353"/>
      <c r="G254" s="353"/>
      <c r="H254" s="353"/>
      <c r="I254" s="353"/>
      <c r="J254" s="353"/>
      <c r="K254" s="353"/>
      <c r="L254" s="353"/>
      <c r="M254" s="353"/>
      <c r="N254" s="353"/>
      <c r="O254" s="353"/>
      <c r="P254" s="353"/>
      <c r="Q254" s="353"/>
      <c r="R254" s="353"/>
      <c r="S254" s="353"/>
      <c r="T254" s="353"/>
      <c r="U254" s="353"/>
      <c r="V254" s="353"/>
      <c r="W254" s="353"/>
      <c r="X254" s="353"/>
      <c r="Y254" s="353"/>
      <c r="Z254" s="353"/>
      <c r="AA254" s="54"/>
      <c r="AB254" s="54"/>
      <c r="AC254" s="54"/>
    </row>
    <row r="255" spans="1:68" ht="16.5" customHeight="1" x14ac:dyDescent="0.25">
      <c r="A255" s="354" t="s">
        <v>373</v>
      </c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54"/>
      <c r="Z255" s="354"/>
      <c r="AA255" s="65"/>
      <c r="AB255" s="65"/>
      <c r="AC255" s="82"/>
    </row>
    <row r="256" spans="1:68" ht="14.25" customHeight="1" x14ac:dyDescent="0.25">
      <c r="A256" s="345" t="s">
        <v>374</v>
      </c>
      <c r="B256" s="345"/>
      <c r="C256" s="345"/>
      <c r="D256" s="345"/>
      <c r="E256" s="345"/>
      <c r="F256" s="345"/>
      <c r="G256" s="345"/>
      <c r="H256" s="345"/>
      <c r="I256" s="345"/>
      <c r="J256" s="345"/>
      <c r="K256" s="345"/>
      <c r="L256" s="345"/>
      <c r="M256" s="345"/>
      <c r="N256" s="345"/>
      <c r="O256" s="345"/>
      <c r="P256" s="345"/>
      <c r="Q256" s="345"/>
      <c r="R256" s="345"/>
      <c r="S256" s="345"/>
      <c r="T256" s="345"/>
      <c r="U256" s="345"/>
      <c r="V256" s="345"/>
      <c r="W256" s="345"/>
      <c r="X256" s="345"/>
      <c r="Y256" s="345"/>
      <c r="Z256" s="345"/>
      <c r="AA256" s="66"/>
      <c r="AB256" s="66"/>
      <c r="AC256" s="83"/>
    </row>
    <row r="257" spans="1:68" ht="27" customHeight="1" x14ac:dyDescent="0.25">
      <c r="A257" s="63" t="s">
        <v>375</v>
      </c>
      <c r="B257" s="63" t="s">
        <v>376</v>
      </c>
      <c r="C257" s="36">
        <v>4301133004</v>
      </c>
      <c r="D257" s="315">
        <v>4607111039774</v>
      </c>
      <c r="E257" s="315"/>
      <c r="F257" s="62">
        <v>0.25</v>
      </c>
      <c r="G257" s="37">
        <v>12</v>
      </c>
      <c r="H257" s="62">
        <v>3</v>
      </c>
      <c r="I257" s="62">
        <v>3.22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35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17"/>
      <c r="R257" s="317"/>
      <c r="S257" s="317"/>
      <c r="T257" s="318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59" t="s">
        <v>377</v>
      </c>
      <c r="AG257" s="81"/>
      <c r="AJ257" s="87" t="s">
        <v>89</v>
      </c>
      <c r="AK257" s="87">
        <v>1</v>
      </c>
      <c r="BB257" s="260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22"/>
      <c r="B258" s="322"/>
      <c r="C258" s="322"/>
      <c r="D258" s="322"/>
      <c r="E258" s="322"/>
      <c r="F258" s="322"/>
      <c r="G258" s="322"/>
      <c r="H258" s="322"/>
      <c r="I258" s="322"/>
      <c r="J258" s="322"/>
      <c r="K258" s="322"/>
      <c r="L258" s="322"/>
      <c r="M258" s="322"/>
      <c r="N258" s="322"/>
      <c r="O258" s="323"/>
      <c r="P258" s="319" t="s">
        <v>40</v>
      </c>
      <c r="Q258" s="320"/>
      <c r="R258" s="320"/>
      <c r="S258" s="320"/>
      <c r="T258" s="320"/>
      <c r="U258" s="320"/>
      <c r="V258" s="321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2"/>
      <c r="M259" s="322"/>
      <c r="N259" s="322"/>
      <c r="O259" s="323"/>
      <c r="P259" s="319" t="s">
        <v>40</v>
      </c>
      <c r="Q259" s="320"/>
      <c r="R259" s="320"/>
      <c r="S259" s="320"/>
      <c r="T259" s="320"/>
      <c r="U259" s="320"/>
      <c r="V259" s="321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45" t="s">
        <v>145</v>
      </c>
      <c r="B260" s="345"/>
      <c r="C260" s="345"/>
      <c r="D260" s="345"/>
      <c r="E260" s="345"/>
      <c r="F260" s="345"/>
      <c r="G260" s="345"/>
      <c r="H260" s="345"/>
      <c r="I260" s="345"/>
      <c r="J260" s="345"/>
      <c r="K260" s="345"/>
      <c r="L260" s="345"/>
      <c r="M260" s="345"/>
      <c r="N260" s="345"/>
      <c r="O260" s="345"/>
      <c r="P260" s="345"/>
      <c r="Q260" s="345"/>
      <c r="R260" s="345"/>
      <c r="S260" s="345"/>
      <c r="T260" s="345"/>
      <c r="U260" s="345"/>
      <c r="V260" s="345"/>
      <c r="W260" s="345"/>
      <c r="X260" s="345"/>
      <c r="Y260" s="345"/>
      <c r="Z260" s="345"/>
      <c r="AA260" s="66"/>
      <c r="AB260" s="66"/>
      <c r="AC260" s="83"/>
    </row>
    <row r="261" spans="1:68" ht="37.5" customHeight="1" x14ac:dyDescent="0.25">
      <c r="A261" s="63" t="s">
        <v>378</v>
      </c>
      <c r="B261" s="63" t="s">
        <v>379</v>
      </c>
      <c r="C261" s="36">
        <v>4301135400</v>
      </c>
      <c r="D261" s="315">
        <v>4607111039361</v>
      </c>
      <c r="E261" s="315"/>
      <c r="F261" s="62">
        <v>0.25</v>
      </c>
      <c r="G261" s="37">
        <v>12</v>
      </c>
      <c r="H261" s="62">
        <v>3</v>
      </c>
      <c r="I261" s="62">
        <v>3.7035999999999998</v>
      </c>
      <c r="J261" s="37">
        <v>70</v>
      </c>
      <c r="K261" s="37" t="s">
        <v>96</v>
      </c>
      <c r="L261" s="37" t="s">
        <v>88</v>
      </c>
      <c r="M261" s="38" t="s">
        <v>86</v>
      </c>
      <c r="N261" s="38"/>
      <c r="O261" s="37">
        <v>180</v>
      </c>
      <c r="P261" s="35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17"/>
      <c r="R261" s="317"/>
      <c r="S261" s="317"/>
      <c r="T261" s="31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IFERROR(IF(X261="","",X261*0.01788),"")</f>
        <v>0</v>
      </c>
      <c r="AA261" s="68" t="s">
        <v>46</v>
      </c>
      <c r="AB261" s="69" t="s">
        <v>46</v>
      </c>
      <c r="AC261" s="261" t="s">
        <v>377</v>
      </c>
      <c r="AG261" s="81"/>
      <c r="AJ261" s="87" t="s">
        <v>89</v>
      </c>
      <c r="AK261" s="87">
        <v>1</v>
      </c>
      <c r="BB261" s="262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19" t="s">
        <v>40</v>
      </c>
      <c r="Q262" s="320"/>
      <c r="R262" s="320"/>
      <c r="S262" s="320"/>
      <c r="T262" s="320"/>
      <c r="U262" s="320"/>
      <c r="V262" s="321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322"/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3"/>
      <c r="P263" s="319" t="s">
        <v>40</v>
      </c>
      <c r="Q263" s="320"/>
      <c r="R263" s="320"/>
      <c r="S263" s="320"/>
      <c r="T263" s="320"/>
      <c r="U263" s="320"/>
      <c r="V263" s="321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353" t="s">
        <v>380</v>
      </c>
      <c r="B264" s="353"/>
      <c r="C264" s="353"/>
      <c r="D264" s="353"/>
      <c r="E264" s="353"/>
      <c r="F264" s="353"/>
      <c r="G264" s="353"/>
      <c r="H264" s="353"/>
      <c r="I264" s="353"/>
      <c r="J264" s="353"/>
      <c r="K264" s="353"/>
      <c r="L264" s="353"/>
      <c r="M264" s="353"/>
      <c r="N264" s="353"/>
      <c r="O264" s="353"/>
      <c r="P264" s="353"/>
      <c r="Q264" s="353"/>
      <c r="R264" s="353"/>
      <c r="S264" s="353"/>
      <c r="T264" s="353"/>
      <c r="U264" s="353"/>
      <c r="V264" s="353"/>
      <c r="W264" s="353"/>
      <c r="X264" s="353"/>
      <c r="Y264" s="353"/>
      <c r="Z264" s="353"/>
      <c r="AA264" s="54"/>
      <c r="AB264" s="54"/>
      <c r="AC264" s="54"/>
    </row>
    <row r="265" spans="1:68" ht="16.5" customHeight="1" x14ac:dyDescent="0.25">
      <c r="A265" s="354" t="s">
        <v>380</v>
      </c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4"/>
      <c r="N265" s="354"/>
      <c r="O265" s="354"/>
      <c r="P265" s="354"/>
      <c r="Q265" s="354"/>
      <c r="R265" s="354"/>
      <c r="S265" s="354"/>
      <c r="T265" s="354"/>
      <c r="U265" s="354"/>
      <c r="V265" s="354"/>
      <c r="W265" s="354"/>
      <c r="X265" s="354"/>
      <c r="Y265" s="354"/>
      <c r="Z265" s="354"/>
      <c r="AA265" s="65"/>
      <c r="AB265" s="65"/>
      <c r="AC265" s="82"/>
    </row>
    <row r="266" spans="1:68" ht="14.25" customHeight="1" x14ac:dyDescent="0.25">
      <c r="A266" s="345" t="s">
        <v>82</v>
      </c>
      <c r="B266" s="345"/>
      <c r="C266" s="345"/>
      <c r="D266" s="345"/>
      <c r="E266" s="345"/>
      <c r="F266" s="345"/>
      <c r="G266" s="345"/>
      <c r="H266" s="345"/>
      <c r="I266" s="345"/>
      <c r="J266" s="345"/>
      <c r="K266" s="345"/>
      <c r="L266" s="345"/>
      <c r="M266" s="345"/>
      <c r="N266" s="345"/>
      <c r="O266" s="345"/>
      <c r="P266" s="345"/>
      <c r="Q266" s="345"/>
      <c r="R266" s="345"/>
      <c r="S266" s="345"/>
      <c r="T266" s="345"/>
      <c r="U266" s="345"/>
      <c r="V266" s="345"/>
      <c r="W266" s="345"/>
      <c r="X266" s="345"/>
      <c r="Y266" s="345"/>
      <c r="Z266" s="345"/>
      <c r="AA266" s="66"/>
      <c r="AB266" s="66"/>
      <c r="AC266" s="83"/>
    </row>
    <row r="267" spans="1:68" ht="27" customHeight="1" x14ac:dyDescent="0.25">
      <c r="A267" s="63" t="s">
        <v>381</v>
      </c>
      <c r="B267" s="63" t="s">
        <v>382</v>
      </c>
      <c r="C267" s="36">
        <v>4301071014</v>
      </c>
      <c r="D267" s="315">
        <v>4640242181264</v>
      </c>
      <c r="E267" s="315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87</v>
      </c>
      <c r="L267" s="37" t="s">
        <v>113</v>
      </c>
      <c r="M267" s="38" t="s">
        <v>86</v>
      </c>
      <c r="N267" s="38"/>
      <c r="O267" s="37">
        <v>180</v>
      </c>
      <c r="P267" s="349" t="s">
        <v>383</v>
      </c>
      <c r="Q267" s="317"/>
      <c r="R267" s="317"/>
      <c r="S267" s="317"/>
      <c r="T267" s="318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63" t="s">
        <v>384</v>
      </c>
      <c r="AG267" s="81"/>
      <c r="AJ267" s="87" t="s">
        <v>114</v>
      </c>
      <c r="AK267" s="87">
        <v>12</v>
      </c>
      <c r="BB267" s="264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385</v>
      </c>
      <c r="B268" s="63" t="s">
        <v>386</v>
      </c>
      <c r="C268" s="36">
        <v>4301071021</v>
      </c>
      <c r="D268" s="315">
        <v>4640242181325</v>
      </c>
      <c r="E268" s="315"/>
      <c r="F268" s="62">
        <v>0.7</v>
      </c>
      <c r="G268" s="37">
        <v>10</v>
      </c>
      <c r="H268" s="62">
        <v>7</v>
      </c>
      <c r="I268" s="62">
        <v>7.28</v>
      </c>
      <c r="J268" s="37">
        <v>84</v>
      </c>
      <c r="K268" s="37" t="s">
        <v>87</v>
      </c>
      <c r="L268" s="37" t="s">
        <v>113</v>
      </c>
      <c r="M268" s="38" t="s">
        <v>86</v>
      </c>
      <c r="N268" s="38"/>
      <c r="O268" s="37">
        <v>180</v>
      </c>
      <c r="P268" s="350" t="s">
        <v>387</v>
      </c>
      <c r="Q268" s="317"/>
      <c r="R268" s="317"/>
      <c r="S268" s="317"/>
      <c r="T268" s="31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65" t="s">
        <v>384</v>
      </c>
      <c r="AG268" s="81"/>
      <c r="AJ268" s="87" t="s">
        <v>114</v>
      </c>
      <c r="AK268" s="87">
        <v>12</v>
      </c>
      <c r="BB268" s="266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388</v>
      </c>
      <c r="B269" s="63" t="s">
        <v>389</v>
      </c>
      <c r="C269" s="36">
        <v>4301070993</v>
      </c>
      <c r="D269" s="315">
        <v>4640242180670</v>
      </c>
      <c r="E269" s="315"/>
      <c r="F269" s="62">
        <v>1</v>
      </c>
      <c r="G269" s="37">
        <v>6</v>
      </c>
      <c r="H269" s="62">
        <v>6</v>
      </c>
      <c r="I269" s="62">
        <v>6.23</v>
      </c>
      <c r="J269" s="37">
        <v>84</v>
      </c>
      <c r="K269" s="37" t="s">
        <v>87</v>
      </c>
      <c r="L269" s="37" t="s">
        <v>113</v>
      </c>
      <c r="M269" s="38" t="s">
        <v>86</v>
      </c>
      <c r="N269" s="38"/>
      <c r="O269" s="37">
        <v>180</v>
      </c>
      <c r="P269" s="351" t="s">
        <v>390</v>
      </c>
      <c r="Q269" s="317"/>
      <c r="R269" s="317"/>
      <c r="S269" s="317"/>
      <c r="T269" s="31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67" t="s">
        <v>391</v>
      </c>
      <c r="AG269" s="81"/>
      <c r="AJ269" s="87" t="s">
        <v>114</v>
      </c>
      <c r="AK269" s="87">
        <v>12</v>
      </c>
      <c r="BB269" s="268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22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2"/>
      <c r="N270" s="322"/>
      <c r="O270" s="323"/>
      <c r="P270" s="319" t="s">
        <v>40</v>
      </c>
      <c r="Q270" s="320"/>
      <c r="R270" s="320"/>
      <c r="S270" s="320"/>
      <c r="T270" s="320"/>
      <c r="U270" s="320"/>
      <c r="V270" s="321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3"/>
      <c r="P271" s="319" t="s">
        <v>40</v>
      </c>
      <c r="Q271" s="320"/>
      <c r="R271" s="320"/>
      <c r="S271" s="320"/>
      <c r="T271" s="320"/>
      <c r="U271" s="320"/>
      <c r="V271" s="321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45" t="s">
        <v>91</v>
      </c>
      <c r="B272" s="345"/>
      <c r="C272" s="345"/>
      <c r="D272" s="345"/>
      <c r="E272" s="345"/>
      <c r="F272" s="345"/>
      <c r="G272" s="345"/>
      <c r="H272" s="345"/>
      <c r="I272" s="345"/>
      <c r="J272" s="345"/>
      <c r="K272" s="345"/>
      <c r="L272" s="345"/>
      <c r="M272" s="345"/>
      <c r="N272" s="345"/>
      <c r="O272" s="345"/>
      <c r="P272" s="345"/>
      <c r="Q272" s="345"/>
      <c r="R272" s="345"/>
      <c r="S272" s="345"/>
      <c r="T272" s="345"/>
      <c r="U272" s="345"/>
      <c r="V272" s="345"/>
      <c r="W272" s="345"/>
      <c r="X272" s="345"/>
      <c r="Y272" s="345"/>
      <c r="Z272" s="345"/>
      <c r="AA272" s="66"/>
      <c r="AB272" s="66"/>
      <c r="AC272" s="83"/>
    </row>
    <row r="273" spans="1:68" ht="27" customHeight="1" x14ac:dyDescent="0.25">
      <c r="A273" s="63" t="s">
        <v>392</v>
      </c>
      <c r="B273" s="63" t="s">
        <v>393</v>
      </c>
      <c r="C273" s="36">
        <v>4301132080</v>
      </c>
      <c r="D273" s="315">
        <v>4640242180397</v>
      </c>
      <c r="E273" s="315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117</v>
      </c>
      <c r="M273" s="38" t="s">
        <v>86</v>
      </c>
      <c r="N273" s="38"/>
      <c r="O273" s="37">
        <v>180</v>
      </c>
      <c r="P273" s="3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17"/>
      <c r="R273" s="317"/>
      <c r="S273" s="317"/>
      <c r="T273" s="31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9" t="s">
        <v>394</v>
      </c>
      <c r="AG273" s="81"/>
      <c r="AJ273" s="87" t="s">
        <v>118</v>
      </c>
      <c r="AK273" s="87">
        <v>84</v>
      </c>
      <c r="BB273" s="270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22"/>
      <c r="B274" s="322"/>
      <c r="C274" s="322"/>
      <c r="D274" s="322"/>
      <c r="E274" s="322"/>
      <c r="F274" s="322"/>
      <c r="G274" s="322"/>
      <c r="H274" s="322"/>
      <c r="I274" s="322"/>
      <c r="J274" s="322"/>
      <c r="K274" s="322"/>
      <c r="L274" s="322"/>
      <c r="M274" s="322"/>
      <c r="N274" s="322"/>
      <c r="O274" s="323"/>
      <c r="P274" s="319" t="s">
        <v>40</v>
      </c>
      <c r="Q274" s="320"/>
      <c r="R274" s="320"/>
      <c r="S274" s="320"/>
      <c r="T274" s="320"/>
      <c r="U274" s="320"/>
      <c r="V274" s="321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2"/>
      <c r="N275" s="322"/>
      <c r="O275" s="323"/>
      <c r="P275" s="319" t="s">
        <v>40</v>
      </c>
      <c r="Q275" s="320"/>
      <c r="R275" s="320"/>
      <c r="S275" s="320"/>
      <c r="T275" s="320"/>
      <c r="U275" s="320"/>
      <c r="V275" s="321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345" t="s">
        <v>139</v>
      </c>
      <c r="B276" s="345"/>
      <c r="C276" s="345"/>
      <c r="D276" s="345"/>
      <c r="E276" s="345"/>
      <c r="F276" s="345"/>
      <c r="G276" s="345"/>
      <c r="H276" s="345"/>
      <c r="I276" s="345"/>
      <c r="J276" s="345"/>
      <c r="K276" s="345"/>
      <c r="L276" s="345"/>
      <c r="M276" s="345"/>
      <c r="N276" s="345"/>
      <c r="O276" s="345"/>
      <c r="P276" s="345"/>
      <c r="Q276" s="345"/>
      <c r="R276" s="345"/>
      <c r="S276" s="345"/>
      <c r="T276" s="345"/>
      <c r="U276" s="345"/>
      <c r="V276" s="345"/>
      <c r="W276" s="345"/>
      <c r="X276" s="345"/>
      <c r="Y276" s="345"/>
      <c r="Z276" s="345"/>
      <c r="AA276" s="66"/>
      <c r="AB276" s="66"/>
      <c r="AC276" s="83"/>
    </row>
    <row r="277" spans="1:68" ht="27" customHeight="1" x14ac:dyDescent="0.25">
      <c r="A277" s="63" t="s">
        <v>395</v>
      </c>
      <c r="B277" s="63" t="s">
        <v>396</v>
      </c>
      <c r="C277" s="36">
        <v>4301136051</v>
      </c>
      <c r="D277" s="315">
        <v>4640242180304</v>
      </c>
      <c r="E277" s="315"/>
      <c r="F277" s="62">
        <v>2.7</v>
      </c>
      <c r="G277" s="37">
        <v>1</v>
      </c>
      <c r="H277" s="62">
        <v>2.7</v>
      </c>
      <c r="I277" s="62">
        <v>2.8906000000000001</v>
      </c>
      <c r="J277" s="37">
        <v>126</v>
      </c>
      <c r="K277" s="37" t="s">
        <v>96</v>
      </c>
      <c r="L277" s="37" t="s">
        <v>113</v>
      </c>
      <c r="M277" s="38" t="s">
        <v>86</v>
      </c>
      <c r="N277" s="38"/>
      <c r="O277" s="37">
        <v>180</v>
      </c>
      <c r="P277" s="348" t="s">
        <v>397</v>
      </c>
      <c r="Q277" s="317"/>
      <c r="R277" s="317"/>
      <c r="S277" s="317"/>
      <c r="T277" s="318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71" t="s">
        <v>398</v>
      </c>
      <c r="AG277" s="81"/>
      <c r="AJ277" s="87" t="s">
        <v>114</v>
      </c>
      <c r="AK277" s="87">
        <v>14</v>
      </c>
      <c r="BB277" s="272" t="s">
        <v>95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399</v>
      </c>
      <c r="B278" s="63" t="s">
        <v>400</v>
      </c>
      <c r="C278" s="36">
        <v>4301136053</v>
      </c>
      <c r="D278" s="315">
        <v>4640242180236</v>
      </c>
      <c r="E278" s="315"/>
      <c r="F278" s="62">
        <v>5</v>
      </c>
      <c r="G278" s="37">
        <v>1</v>
      </c>
      <c r="H278" s="62">
        <v>5</v>
      </c>
      <c r="I278" s="62">
        <v>5.2350000000000003</v>
      </c>
      <c r="J278" s="37">
        <v>84</v>
      </c>
      <c r="K278" s="37" t="s">
        <v>87</v>
      </c>
      <c r="L278" s="37" t="s">
        <v>117</v>
      </c>
      <c r="M278" s="38" t="s">
        <v>86</v>
      </c>
      <c r="N278" s="38"/>
      <c r="O278" s="37">
        <v>180</v>
      </c>
      <c r="P278" s="34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8" s="317"/>
      <c r="R278" s="317"/>
      <c r="S278" s="317"/>
      <c r="T278" s="31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3" t="s">
        <v>398</v>
      </c>
      <c r="AG278" s="81"/>
      <c r="AJ278" s="87" t="s">
        <v>118</v>
      </c>
      <c r="AK278" s="87">
        <v>84</v>
      </c>
      <c r="BB278" s="274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401</v>
      </c>
      <c r="B279" s="63" t="s">
        <v>402</v>
      </c>
      <c r="C279" s="36">
        <v>4301136052</v>
      </c>
      <c r="D279" s="315">
        <v>4640242180410</v>
      </c>
      <c r="E279" s="315"/>
      <c r="F279" s="62">
        <v>2.2400000000000002</v>
      </c>
      <c r="G279" s="37">
        <v>1</v>
      </c>
      <c r="H279" s="62">
        <v>2.2400000000000002</v>
      </c>
      <c r="I279" s="62">
        <v>2.4319999999999999</v>
      </c>
      <c r="J279" s="37">
        <v>126</v>
      </c>
      <c r="K279" s="37" t="s">
        <v>96</v>
      </c>
      <c r="L279" s="37" t="s">
        <v>113</v>
      </c>
      <c r="M279" s="38" t="s">
        <v>86</v>
      </c>
      <c r="N279" s="38"/>
      <c r="O279" s="37">
        <v>180</v>
      </c>
      <c r="P279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317"/>
      <c r="R279" s="317"/>
      <c r="S279" s="317"/>
      <c r="T279" s="31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75" t="s">
        <v>398</v>
      </c>
      <c r="AG279" s="81"/>
      <c r="AJ279" s="87" t="s">
        <v>114</v>
      </c>
      <c r="AK279" s="87">
        <v>14</v>
      </c>
      <c r="BB279" s="276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2"/>
      <c r="N280" s="322"/>
      <c r="O280" s="323"/>
      <c r="P280" s="319" t="s">
        <v>40</v>
      </c>
      <c r="Q280" s="320"/>
      <c r="R280" s="320"/>
      <c r="S280" s="320"/>
      <c r="T280" s="320"/>
      <c r="U280" s="320"/>
      <c r="V280" s="321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322"/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3"/>
      <c r="P281" s="319" t="s">
        <v>40</v>
      </c>
      <c r="Q281" s="320"/>
      <c r="R281" s="320"/>
      <c r="S281" s="320"/>
      <c r="T281" s="320"/>
      <c r="U281" s="320"/>
      <c r="V281" s="321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345" t="s">
        <v>145</v>
      </c>
      <c r="B282" s="345"/>
      <c r="C282" s="345"/>
      <c r="D282" s="345"/>
      <c r="E282" s="345"/>
      <c r="F282" s="345"/>
      <c r="G282" s="345"/>
      <c r="H282" s="345"/>
      <c r="I282" s="345"/>
      <c r="J282" s="345"/>
      <c r="K282" s="345"/>
      <c r="L282" s="345"/>
      <c r="M282" s="345"/>
      <c r="N282" s="345"/>
      <c r="O282" s="345"/>
      <c r="P282" s="345"/>
      <c r="Q282" s="345"/>
      <c r="R282" s="345"/>
      <c r="S282" s="345"/>
      <c r="T282" s="345"/>
      <c r="U282" s="345"/>
      <c r="V282" s="345"/>
      <c r="W282" s="345"/>
      <c r="X282" s="345"/>
      <c r="Y282" s="345"/>
      <c r="Z282" s="345"/>
      <c r="AA282" s="66"/>
      <c r="AB282" s="66"/>
      <c r="AC282" s="83"/>
    </row>
    <row r="283" spans="1:68" ht="37.5" customHeight="1" x14ac:dyDescent="0.25">
      <c r="A283" s="63" t="s">
        <v>403</v>
      </c>
      <c r="B283" s="63" t="s">
        <v>404</v>
      </c>
      <c r="C283" s="36">
        <v>4301135504</v>
      </c>
      <c r="D283" s="315">
        <v>4640242181554</v>
      </c>
      <c r="E283" s="315"/>
      <c r="F283" s="62">
        <v>3</v>
      </c>
      <c r="G283" s="37">
        <v>1</v>
      </c>
      <c r="H283" s="62">
        <v>3</v>
      </c>
      <c r="I283" s="62">
        <v>3.1920000000000002</v>
      </c>
      <c r="J283" s="37">
        <v>126</v>
      </c>
      <c r="K283" s="37" t="s">
        <v>96</v>
      </c>
      <c r="L283" s="37" t="s">
        <v>88</v>
      </c>
      <c r="M283" s="38" t="s">
        <v>86</v>
      </c>
      <c r="N283" s="38"/>
      <c r="O283" s="37">
        <v>180</v>
      </c>
      <c r="P283" s="346" t="s">
        <v>405</v>
      </c>
      <c r="Q283" s="317"/>
      <c r="R283" s="317"/>
      <c r="S283" s="317"/>
      <c r="T283" s="31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ref="Y283:Y299" si="24">IFERROR(IF(X283="","",X283),"")</f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77" t="s">
        <v>406</v>
      </c>
      <c r="AG283" s="81"/>
      <c r="AJ283" s="87" t="s">
        <v>89</v>
      </c>
      <c r="AK283" s="87">
        <v>1</v>
      </c>
      <c r="BB283" s="278" t="s">
        <v>95</v>
      </c>
      <c r="BM283" s="81">
        <f t="shared" ref="BM283:BM299" si="25">IFERROR(X283*I283,"0")</f>
        <v>0</v>
      </c>
      <c r="BN283" s="81">
        <f t="shared" ref="BN283:BN299" si="26">IFERROR(Y283*I283,"0")</f>
        <v>0</v>
      </c>
      <c r="BO283" s="81">
        <f t="shared" ref="BO283:BO299" si="27">IFERROR(X283/J283,"0")</f>
        <v>0</v>
      </c>
      <c r="BP283" s="81">
        <f t="shared" ref="BP283:BP299" si="28">IFERROR(Y283/J283,"0")</f>
        <v>0</v>
      </c>
    </row>
    <row r="284" spans="1:68" ht="27" customHeight="1" x14ac:dyDescent="0.25">
      <c r="A284" s="63" t="s">
        <v>407</v>
      </c>
      <c r="B284" s="63" t="s">
        <v>408</v>
      </c>
      <c r="C284" s="36">
        <v>4301135518</v>
      </c>
      <c r="D284" s="315">
        <v>4640242181561</v>
      </c>
      <c r="E284" s="315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96</v>
      </c>
      <c r="L284" s="37" t="s">
        <v>113</v>
      </c>
      <c r="M284" s="38" t="s">
        <v>86</v>
      </c>
      <c r="N284" s="38"/>
      <c r="O284" s="37">
        <v>180</v>
      </c>
      <c r="P284" s="338" t="s">
        <v>409</v>
      </c>
      <c r="Q284" s="317"/>
      <c r="R284" s="317"/>
      <c r="S284" s="317"/>
      <c r="T284" s="31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79" t="s">
        <v>410</v>
      </c>
      <c r="AG284" s="81"/>
      <c r="AJ284" s="87" t="s">
        <v>114</v>
      </c>
      <c r="AK284" s="87">
        <v>14</v>
      </c>
      <c r="BB284" s="280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411</v>
      </c>
      <c r="B285" s="63" t="s">
        <v>412</v>
      </c>
      <c r="C285" s="36">
        <v>4301135374</v>
      </c>
      <c r="D285" s="315">
        <v>4640242181424</v>
      </c>
      <c r="E285" s="315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87</v>
      </c>
      <c r="L285" s="37" t="s">
        <v>113</v>
      </c>
      <c r="M285" s="38" t="s">
        <v>86</v>
      </c>
      <c r="N285" s="38"/>
      <c r="O285" s="37">
        <v>180</v>
      </c>
      <c r="P285" s="33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5" s="317"/>
      <c r="R285" s="317"/>
      <c r="S285" s="317"/>
      <c r="T285" s="31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1" t="s">
        <v>406</v>
      </c>
      <c r="AG285" s="81"/>
      <c r="AJ285" s="87" t="s">
        <v>114</v>
      </c>
      <c r="AK285" s="87">
        <v>12</v>
      </c>
      <c r="BB285" s="282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37.5" customHeight="1" x14ac:dyDescent="0.25">
      <c r="A286" s="63" t="s">
        <v>413</v>
      </c>
      <c r="B286" s="63" t="s">
        <v>414</v>
      </c>
      <c r="C286" s="36">
        <v>4301135552</v>
      </c>
      <c r="D286" s="315">
        <v>4640242181431</v>
      </c>
      <c r="E286" s="315"/>
      <c r="F286" s="62">
        <v>3.5</v>
      </c>
      <c r="G286" s="37">
        <v>1</v>
      </c>
      <c r="H286" s="62">
        <v>3.5</v>
      </c>
      <c r="I286" s="62">
        <v>3.6920000000000002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340" t="s">
        <v>415</v>
      </c>
      <c r="Q286" s="317"/>
      <c r="R286" s="317"/>
      <c r="S286" s="317"/>
      <c r="T286" s="31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283" t="s">
        <v>416</v>
      </c>
      <c r="AG286" s="81"/>
      <c r="AJ286" s="87" t="s">
        <v>89</v>
      </c>
      <c r="AK286" s="87">
        <v>1</v>
      </c>
      <c r="BB286" s="284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417</v>
      </c>
      <c r="B287" s="63" t="s">
        <v>418</v>
      </c>
      <c r="C287" s="36">
        <v>4301135405</v>
      </c>
      <c r="D287" s="315">
        <v>4640242181523</v>
      </c>
      <c r="E287" s="315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96</v>
      </c>
      <c r="L287" s="37" t="s">
        <v>113</v>
      </c>
      <c r="M287" s="38" t="s">
        <v>86</v>
      </c>
      <c r="N287" s="38"/>
      <c r="O287" s="37">
        <v>180</v>
      </c>
      <c r="P287" s="3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7" s="317"/>
      <c r="R287" s="317"/>
      <c r="S287" s="317"/>
      <c r="T287" s="31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85" t="s">
        <v>410</v>
      </c>
      <c r="AG287" s="81"/>
      <c r="AJ287" s="87" t="s">
        <v>114</v>
      </c>
      <c r="AK287" s="87">
        <v>14</v>
      </c>
      <c r="BB287" s="286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37.5" customHeight="1" x14ac:dyDescent="0.25">
      <c r="A288" s="63" t="s">
        <v>419</v>
      </c>
      <c r="B288" s="63" t="s">
        <v>420</v>
      </c>
      <c r="C288" s="36">
        <v>4301135404</v>
      </c>
      <c r="D288" s="315">
        <v>4640242181516</v>
      </c>
      <c r="E288" s="315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342" t="s">
        <v>421</v>
      </c>
      <c r="Q288" s="317"/>
      <c r="R288" s="317"/>
      <c r="S288" s="317"/>
      <c r="T288" s="31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87" t="s">
        <v>416</v>
      </c>
      <c r="AG288" s="81"/>
      <c r="AJ288" s="87" t="s">
        <v>89</v>
      </c>
      <c r="AK288" s="87">
        <v>1</v>
      </c>
      <c r="BB288" s="288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422</v>
      </c>
      <c r="B289" s="63" t="s">
        <v>423</v>
      </c>
      <c r="C289" s="36">
        <v>4301135375</v>
      </c>
      <c r="D289" s="315">
        <v>4640242181486</v>
      </c>
      <c r="E289" s="315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113</v>
      </c>
      <c r="M289" s="38" t="s">
        <v>86</v>
      </c>
      <c r="N289" s="38"/>
      <c r="O289" s="37">
        <v>180</v>
      </c>
      <c r="P289" s="33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9" s="317"/>
      <c r="R289" s="317"/>
      <c r="S289" s="317"/>
      <c r="T289" s="31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289" t="s">
        <v>406</v>
      </c>
      <c r="AG289" s="81"/>
      <c r="AJ289" s="87" t="s">
        <v>114</v>
      </c>
      <c r="AK289" s="87">
        <v>14</v>
      </c>
      <c r="BB289" s="290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37.5" customHeight="1" x14ac:dyDescent="0.25">
      <c r="A290" s="63" t="s">
        <v>424</v>
      </c>
      <c r="B290" s="63" t="s">
        <v>425</v>
      </c>
      <c r="C290" s="36">
        <v>4301135402</v>
      </c>
      <c r="D290" s="315">
        <v>4640242181493</v>
      </c>
      <c r="E290" s="315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334" t="s">
        <v>426</v>
      </c>
      <c r="Q290" s="317"/>
      <c r="R290" s="317"/>
      <c r="S290" s="317"/>
      <c r="T290" s="31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291" t="s">
        <v>406</v>
      </c>
      <c r="AG290" s="81"/>
      <c r="AJ290" s="87" t="s">
        <v>89</v>
      </c>
      <c r="AK290" s="87">
        <v>1</v>
      </c>
      <c r="BB290" s="292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37.5" customHeight="1" x14ac:dyDescent="0.25">
      <c r="A291" s="63" t="s">
        <v>427</v>
      </c>
      <c r="B291" s="63" t="s">
        <v>428</v>
      </c>
      <c r="C291" s="36">
        <v>4301135403</v>
      </c>
      <c r="D291" s="315">
        <v>4640242181509</v>
      </c>
      <c r="E291" s="315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96</v>
      </c>
      <c r="L291" s="37" t="s">
        <v>113</v>
      </c>
      <c r="M291" s="38" t="s">
        <v>86</v>
      </c>
      <c r="N291" s="38"/>
      <c r="O291" s="37">
        <v>180</v>
      </c>
      <c r="P291" s="33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1" s="317"/>
      <c r="R291" s="317"/>
      <c r="S291" s="317"/>
      <c r="T291" s="31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293" t="s">
        <v>406</v>
      </c>
      <c r="AG291" s="81"/>
      <c r="AJ291" s="87" t="s">
        <v>114</v>
      </c>
      <c r="AK291" s="87">
        <v>14</v>
      </c>
      <c r="BB291" s="294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429</v>
      </c>
      <c r="B292" s="63" t="s">
        <v>430</v>
      </c>
      <c r="C292" s="36">
        <v>4301135304</v>
      </c>
      <c r="D292" s="315">
        <v>4640242181240</v>
      </c>
      <c r="E292" s="315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96</v>
      </c>
      <c r="L292" s="37" t="s">
        <v>113</v>
      </c>
      <c r="M292" s="38" t="s">
        <v>86</v>
      </c>
      <c r="N292" s="38"/>
      <c r="O292" s="37">
        <v>180</v>
      </c>
      <c r="P292" s="336" t="s">
        <v>431</v>
      </c>
      <c r="Q292" s="317"/>
      <c r="R292" s="317"/>
      <c r="S292" s="317"/>
      <c r="T292" s="31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295" t="s">
        <v>406</v>
      </c>
      <c r="AG292" s="81"/>
      <c r="AJ292" s="87" t="s">
        <v>114</v>
      </c>
      <c r="AK292" s="87">
        <v>14</v>
      </c>
      <c r="BB292" s="296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432</v>
      </c>
      <c r="B293" s="63" t="s">
        <v>433</v>
      </c>
      <c r="C293" s="36">
        <v>4301135610</v>
      </c>
      <c r="D293" s="315">
        <v>4640242181318</v>
      </c>
      <c r="E293" s="315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96</v>
      </c>
      <c r="L293" s="37" t="s">
        <v>113</v>
      </c>
      <c r="M293" s="38" t="s">
        <v>86</v>
      </c>
      <c r="N293" s="38"/>
      <c r="O293" s="37">
        <v>180</v>
      </c>
      <c r="P293" s="337" t="s">
        <v>434</v>
      </c>
      <c r="Q293" s="317"/>
      <c r="R293" s="317"/>
      <c r="S293" s="317"/>
      <c r="T293" s="31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297" t="s">
        <v>410</v>
      </c>
      <c r="AG293" s="81"/>
      <c r="AJ293" s="87" t="s">
        <v>114</v>
      </c>
      <c r="AK293" s="87">
        <v>14</v>
      </c>
      <c r="BB293" s="298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435</v>
      </c>
      <c r="B294" s="63" t="s">
        <v>436</v>
      </c>
      <c r="C294" s="36">
        <v>4301135306</v>
      </c>
      <c r="D294" s="315">
        <v>4640242181387</v>
      </c>
      <c r="E294" s="315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157</v>
      </c>
      <c r="L294" s="37" t="s">
        <v>113</v>
      </c>
      <c r="M294" s="38" t="s">
        <v>86</v>
      </c>
      <c r="N294" s="38"/>
      <c r="O294" s="37">
        <v>180</v>
      </c>
      <c r="P294" s="328" t="s">
        <v>437</v>
      </c>
      <c r="Q294" s="317"/>
      <c r="R294" s="317"/>
      <c r="S294" s="317"/>
      <c r="T294" s="31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9" t="s">
        <v>406</v>
      </c>
      <c r="AG294" s="81"/>
      <c r="AJ294" s="87" t="s">
        <v>114</v>
      </c>
      <c r="AK294" s="87">
        <v>18</v>
      </c>
      <c r="BB294" s="300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438</v>
      </c>
      <c r="B295" s="63" t="s">
        <v>439</v>
      </c>
      <c r="C295" s="36">
        <v>4301135305</v>
      </c>
      <c r="D295" s="315">
        <v>4640242181394</v>
      </c>
      <c r="E295" s="315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157</v>
      </c>
      <c r="L295" s="37" t="s">
        <v>113</v>
      </c>
      <c r="M295" s="38" t="s">
        <v>86</v>
      </c>
      <c r="N295" s="38"/>
      <c r="O295" s="37">
        <v>180</v>
      </c>
      <c r="P295" s="329" t="s">
        <v>440</v>
      </c>
      <c r="Q295" s="317"/>
      <c r="R295" s="317"/>
      <c r="S295" s="317"/>
      <c r="T295" s="318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01" t="s">
        <v>406</v>
      </c>
      <c r="AG295" s="81"/>
      <c r="AJ295" s="87" t="s">
        <v>114</v>
      </c>
      <c r="AK295" s="87">
        <v>18</v>
      </c>
      <c r="BB295" s="302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441</v>
      </c>
      <c r="B296" s="63" t="s">
        <v>442</v>
      </c>
      <c r="C296" s="36">
        <v>4301135309</v>
      </c>
      <c r="D296" s="315">
        <v>4640242181332</v>
      </c>
      <c r="E296" s="315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157</v>
      </c>
      <c r="L296" s="37" t="s">
        <v>88</v>
      </c>
      <c r="M296" s="38" t="s">
        <v>86</v>
      </c>
      <c r="N296" s="38"/>
      <c r="O296" s="37">
        <v>180</v>
      </c>
      <c r="P296" s="330" t="s">
        <v>443</v>
      </c>
      <c r="Q296" s="317"/>
      <c r="R296" s="317"/>
      <c r="S296" s="317"/>
      <c r="T296" s="31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03" t="s">
        <v>406</v>
      </c>
      <c r="AG296" s="81"/>
      <c r="AJ296" s="87" t="s">
        <v>89</v>
      </c>
      <c r="AK296" s="87">
        <v>1</v>
      </c>
      <c r="BB296" s="304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444</v>
      </c>
      <c r="B297" s="63" t="s">
        <v>445</v>
      </c>
      <c r="C297" s="36">
        <v>4301135308</v>
      </c>
      <c r="D297" s="315">
        <v>4640242181349</v>
      </c>
      <c r="E297" s="315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157</v>
      </c>
      <c r="L297" s="37" t="s">
        <v>113</v>
      </c>
      <c r="M297" s="38" t="s">
        <v>86</v>
      </c>
      <c r="N297" s="38"/>
      <c r="O297" s="37">
        <v>180</v>
      </c>
      <c r="P297" s="331" t="s">
        <v>446</v>
      </c>
      <c r="Q297" s="317"/>
      <c r="R297" s="317"/>
      <c r="S297" s="317"/>
      <c r="T297" s="31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05" t="s">
        <v>406</v>
      </c>
      <c r="AG297" s="81"/>
      <c r="AJ297" s="87" t="s">
        <v>114</v>
      </c>
      <c r="AK297" s="87">
        <v>18</v>
      </c>
      <c r="BB297" s="306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447</v>
      </c>
      <c r="B298" s="63" t="s">
        <v>448</v>
      </c>
      <c r="C298" s="36">
        <v>4301135307</v>
      </c>
      <c r="D298" s="315">
        <v>4640242181370</v>
      </c>
      <c r="E298" s="315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157</v>
      </c>
      <c r="L298" s="37" t="s">
        <v>88</v>
      </c>
      <c r="M298" s="38" t="s">
        <v>86</v>
      </c>
      <c r="N298" s="38"/>
      <c r="O298" s="37">
        <v>180</v>
      </c>
      <c r="P298" s="332" t="s">
        <v>449</v>
      </c>
      <c r="Q298" s="317"/>
      <c r="R298" s="317"/>
      <c r="S298" s="317"/>
      <c r="T298" s="31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07" t="s">
        <v>450</v>
      </c>
      <c r="AG298" s="81"/>
      <c r="AJ298" s="87" t="s">
        <v>89</v>
      </c>
      <c r="AK298" s="87">
        <v>1</v>
      </c>
      <c r="BB298" s="308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451</v>
      </c>
      <c r="B299" s="63" t="s">
        <v>452</v>
      </c>
      <c r="C299" s="36">
        <v>4301135198</v>
      </c>
      <c r="D299" s="315">
        <v>4640242180663</v>
      </c>
      <c r="E299" s="315"/>
      <c r="F299" s="62">
        <v>0.9</v>
      </c>
      <c r="G299" s="37">
        <v>4</v>
      </c>
      <c r="H299" s="62">
        <v>3.6</v>
      </c>
      <c r="I299" s="62">
        <v>3.83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316" t="s">
        <v>453</v>
      </c>
      <c r="Q299" s="317"/>
      <c r="R299" s="317"/>
      <c r="S299" s="317"/>
      <c r="T299" s="31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9" t="s">
        <v>454</v>
      </c>
      <c r="AG299" s="81"/>
      <c r="AJ299" s="87" t="s">
        <v>89</v>
      </c>
      <c r="AK299" s="87">
        <v>1</v>
      </c>
      <c r="BB299" s="310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x14ac:dyDescent="0.2">
      <c r="A300" s="322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2"/>
      <c r="N300" s="322"/>
      <c r="O300" s="323"/>
      <c r="P300" s="319" t="s">
        <v>40</v>
      </c>
      <c r="Q300" s="320"/>
      <c r="R300" s="320"/>
      <c r="S300" s="320"/>
      <c r="T300" s="320"/>
      <c r="U300" s="320"/>
      <c r="V300" s="321"/>
      <c r="W300" s="42" t="s">
        <v>39</v>
      </c>
      <c r="X300" s="43">
        <f>IFERROR(SUM(X283:X299),"0")</f>
        <v>0</v>
      </c>
      <c r="Y300" s="43">
        <f>IFERROR(SUM(Y283:Y299),"0")</f>
        <v>0</v>
      </c>
      <c r="Z300" s="43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2"/>
      <c r="N301" s="322"/>
      <c r="O301" s="323"/>
      <c r="P301" s="319" t="s">
        <v>40</v>
      </c>
      <c r="Q301" s="320"/>
      <c r="R301" s="320"/>
      <c r="S301" s="320"/>
      <c r="T301" s="320"/>
      <c r="U301" s="320"/>
      <c r="V301" s="321"/>
      <c r="W301" s="42" t="s">
        <v>0</v>
      </c>
      <c r="X301" s="43">
        <f>IFERROR(SUMPRODUCT(X283:X299*H283:H299),"0")</f>
        <v>0</v>
      </c>
      <c r="Y301" s="43">
        <f>IFERROR(SUMPRODUCT(Y283:Y299*H283:H299),"0")</f>
        <v>0</v>
      </c>
      <c r="Z301" s="42"/>
      <c r="AA301" s="67"/>
      <c r="AB301" s="67"/>
      <c r="AC301" s="67"/>
    </row>
    <row r="302" spans="1:68" ht="15" customHeight="1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7"/>
      <c r="P302" s="324" t="s">
        <v>33</v>
      </c>
      <c r="Q302" s="325"/>
      <c r="R302" s="325"/>
      <c r="S302" s="325"/>
      <c r="T302" s="325"/>
      <c r="U302" s="325"/>
      <c r="V302" s="326"/>
      <c r="W302" s="42" t="s">
        <v>0</v>
      </c>
      <c r="X302" s="43">
        <f>IFERROR(X24+X31+X38+X48+X53+X57+X61+X66+X72+X78+X84+X90+X100+X105+X115+X119+X125+X131+X137+X142+X147+X152+X157+X164+X169+X177+X181+X187+X194+X200+X210+X218+X223+X228+X234+X240+X246+X253+X259+X263+X271+X275+X281+X301,"0")</f>
        <v>0</v>
      </c>
      <c r="Y302" s="43">
        <f>IFERROR(Y24+Y31+Y38+Y48+Y53+Y57+Y61+Y66+Y72+Y78+Y84+Y90+Y100+Y105+Y115+Y119+Y125+Y131+Y137+Y142+Y147+Y152+Y157+Y164+Y169+Y177+Y181+Y187+Y194+Y200+Y210+Y218+Y223+Y228+Y234+Y240+Y246+Y253+Y259+Y263+Y271+Y275+Y281+Y301,"0")</f>
        <v>0</v>
      </c>
      <c r="Z302" s="42"/>
      <c r="AA302" s="67"/>
      <c r="AB302" s="67"/>
      <c r="AC302" s="67"/>
    </row>
    <row r="303" spans="1:68" x14ac:dyDescent="0.2">
      <c r="A303" s="322"/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7"/>
      <c r="P303" s="324" t="s">
        <v>34</v>
      </c>
      <c r="Q303" s="325"/>
      <c r="R303" s="325"/>
      <c r="S303" s="325"/>
      <c r="T303" s="325"/>
      <c r="U303" s="325"/>
      <c r="V303" s="326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322"/>
      <c r="B304" s="322"/>
      <c r="C304" s="322"/>
      <c r="D304" s="322"/>
      <c r="E304" s="322"/>
      <c r="F304" s="322"/>
      <c r="G304" s="322"/>
      <c r="H304" s="322"/>
      <c r="I304" s="322"/>
      <c r="J304" s="322"/>
      <c r="K304" s="322"/>
      <c r="L304" s="322"/>
      <c r="M304" s="322"/>
      <c r="N304" s="322"/>
      <c r="O304" s="327"/>
      <c r="P304" s="324" t="s">
        <v>35</v>
      </c>
      <c r="Q304" s="325"/>
      <c r="R304" s="325"/>
      <c r="S304" s="325"/>
      <c r="T304" s="325"/>
      <c r="U304" s="325"/>
      <c r="V304" s="326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3" x14ac:dyDescent="0.2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2"/>
      <c r="M305" s="322"/>
      <c r="N305" s="322"/>
      <c r="O305" s="327"/>
      <c r="P305" s="324" t="s">
        <v>36</v>
      </c>
      <c r="Q305" s="325"/>
      <c r="R305" s="325"/>
      <c r="S305" s="325"/>
      <c r="T305" s="325"/>
      <c r="U305" s="325"/>
      <c r="V305" s="326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3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2"/>
      <c r="N306" s="322"/>
      <c r="O306" s="327"/>
      <c r="P306" s="324" t="s">
        <v>37</v>
      </c>
      <c r="Q306" s="325"/>
      <c r="R306" s="325"/>
      <c r="S306" s="325"/>
      <c r="T306" s="325"/>
      <c r="U306" s="325"/>
      <c r="V306" s="326"/>
      <c r="W306" s="42" t="s">
        <v>20</v>
      </c>
      <c r="X306" s="43">
        <f>IFERROR(X23+X30+X37+X47+X52+X56+X60+X65+X71+X77+X83+X89+X99+X104+X114+X118+X124+X130+X136+X141+X146+X151+X156+X163+X168+X176+X180+X186+X193+X199+X209+X217+X222+X227+X233+X239+X245+X252+X258+X262+X270+X274+X280+X300,"0")</f>
        <v>0</v>
      </c>
      <c r="Y306" s="43">
        <f>IFERROR(Y23+Y30+Y37+Y47+Y52+Y56+Y60+Y65+Y71+Y77+Y83+Y89+Y99+Y104+Y114+Y118+Y124+Y130+Y136+Y141+Y146+Y151+Y156+Y163+Y168+Y176+Y180+Y186+Y193+Y199+Y209+Y217+Y222+Y227+Y233+Y239+Y245+Y252+Y258+Y262+Y270+Y274+Y280+Y300,"0")</f>
        <v>0</v>
      </c>
      <c r="Z306" s="42"/>
      <c r="AA306" s="67"/>
      <c r="AB306" s="67"/>
      <c r="AC306" s="67"/>
    </row>
    <row r="307" spans="1:33" ht="14.25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7"/>
      <c r="P307" s="324" t="s">
        <v>38</v>
      </c>
      <c r="Q307" s="325"/>
      <c r="R307" s="325"/>
      <c r="S307" s="325"/>
      <c r="T307" s="325"/>
      <c r="U307" s="325"/>
      <c r="V307" s="326"/>
      <c r="W307" s="45" t="s">
        <v>52</v>
      </c>
      <c r="X307" s="42"/>
      <c r="Y307" s="42"/>
      <c r="Z307" s="42">
        <f>IFERROR(Z23+Z30+Z37+Z47+Z52+Z56+Z60+Z65+Z71+Z77+Z83+Z89+Z99+Z104+Z114+Z118+Z124+Z130+Z136+Z141+Z146+Z151+Z156+Z163+Z168+Z176+Z180+Z186+Z193+Z199+Z209+Z217+Z222+Z227+Z233+Z239+Z245+Z252+Z258+Z262+Z270+Z274+Z280+Z300,"0")</f>
        <v>0</v>
      </c>
      <c r="AA307" s="67"/>
      <c r="AB307" s="67"/>
      <c r="AC307" s="67"/>
    </row>
    <row r="308" spans="1:33" ht="13.5" thickBot="1" x14ac:dyDescent="0.25"/>
    <row r="309" spans="1:33" ht="27" thickTop="1" thickBot="1" x14ac:dyDescent="0.25">
      <c r="A309" s="46" t="s">
        <v>9</v>
      </c>
      <c r="B309" s="88" t="s">
        <v>81</v>
      </c>
      <c r="C309" s="311" t="s">
        <v>45</v>
      </c>
      <c r="D309" s="311" t="s">
        <v>45</v>
      </c>
      <c r="E309" s="311" t="s">
        <v>45</v>
      </c>
      <c r="F309" s="311" t="s">
        <v>45</v>
      </c>
      <c r="G309" s="311" t="s">
        <v>45</v>
      </c>
      <c r="H309" s="311" t="s">
        <v>45</v>
      </c>
      <c r="I309" s="311" t="s">
        <v>45</v>
      </c>
      <c r="J309" s="311" t="s">
        <v>45</v>
      </c>
      <c r="K309" s="311" t="s">
        <v>45</v>
      </c>
      <c r="L309" s="311" t="s">
        <v>45</v>
      </c>
      <c r="M309" s="311" t="s">
        <v>45</v>
      </c>
      <c r="N309" s="312"/>
      <c r="O309" s="311" t="s">
        <v>45</v>
      </c>
      <c r="P309" s="311" t="s">
        <v>45</v>
      </c>
      <c r="Q309" s="311" t="s">
        <v>45</v>
      </c>
      <c r="R309" s="311" t="s">
        <v>45</v>
      </c>
      <c r="S309" s="311" t="s">
        <v>45</v>
      </c>
      <c r="T309" s="311" t="s">
        <v>45</v>
      </c>
      <c r="U309" s="88" t="s">
        <v>254</v>
      </c>
      <c r="V309" s="88" t="s">
        <v>269</v>
      </c>
      <c r="W309" s="311" t="s">
        <v>288</v>
      </c>
      <c r="X309" s="311" t="s">
        <v>288</v>
      </c>
      <c r="Y309" s="311" t="s">
        <v>288</v>
      </c>
      <c r="Z309" s="311" t="s">
        <v>288</v>
      </c>
      <c r="AA309" s="311" t="s">
        <v>288</v>
      </c>
      <c r="AB309" s="311" t="s">
        <v>288</v>
      </c>
      <c r="AC309" s="311" t="s">
        <v>288</v>
      </c>
      <c r="AD309" s="88" t="s">
        <v>360</v>
      </c>
      <c r="AE309" s="88" t="s">
        <v>365</v>
      </c>
      <c r="AF309" s="88" t="s">
        <v>372</v>
      </c>
      <c r="AG309" s="88" t="s">
        <v>380</v>
      </c>
    </row>
    <row r="310" spans="1:33" ht="14.25" customHeight="1" thickTop="1" x14ac:dyDescent="0.2">
      <c r="A310" s="313" t="s">
        <v>10</v>
      </c>
      <c r="B310" s="311" t="s">
        <v>81</v>
      </c>
      <c r="C310" s="311" t="s">
        <v>90</v>
      </c>
      <c r="D310" s="311" t="s">
        <v>99</v>
      </c>
      <c r="E310" s="311" t="s">
        <v>109</v>
      </c>
      <c r="F310" s="311" t="s">
        <v>128</v>
      </c>
      <c r="G310" s="311" t="s">
        <v>153</v>
      </c>
      <c r="H310" s="311" t="s">
        <v>160</v>
      </c>
      <c r="I310" s="311" t="s">
        <v>166</v>
      </c>
      <c r="J310" s="311" t="s">
        <v>174</v>
      </c>
      <c r="K310" s="311" t="s">
        <v>194</v>
      </c>
      <c r="L310" s="311" t="s">
        <v>198</v>
      </c>
      <c r="M310" s="311" t="s">
        <v>217</v>
      </c>
      <c r="N310" s="1"/>
      <c r="O310" s="311" t="s">
        <v>223</v>
      </c>
      <c r="P310" s="311" t="s">
        <v>230</v>
      </c>
      <c r="Q310" s="311" t="s">
        <v>237</v>
      </c>
      <c r="R310" s="311" t="s">
        <v>241</v>
      </c>
      <c r="S310" s="311" t="s">
        <v>244</v>
      </c>
      <c r="T310" s="311" t="s">
        <v>250</v>
      </c>
      <c r="U310" s="311" t="s">
        <v>255</v>
      </c>
      <c r="V310" s="311" t="s">
        <v>270</v>
      </c>
      <c r="W310" s="311" t="s">
        <v>289</v>
      </c>
      <c r="X310" s="311" t="s">
        <v>305</v>
      </c>
      <c r="Y310" s="311" t="s">
        <v>312</v>
      </c>
      <c r="Z310" s="311" t="s">
        <v>327</v>
      </c>
      <c r="AA310" s="311" t="s">
        <v>338</v>
      </c>
      <c r="AB310" s="311" t="s">
        <v>343</v>
      </c>
      <c r="AC310" s="311" t="s">
        <v>354</v>
      </c>
      <c r="AD310" s="311" t="s">
        <v>361</v>
      </c>
      <c r="AE310" s="311" t="s">
        <v>366</v>
      </c>
      <c r="AF310" s="311" t="s">
        <v>373</v>
      </c>
      <c r="AG310" s="311" t="s">
        <v>380</v>
      </c>
    </row>
    <row r="311" spans="1:33" ht="13.5" thickBot="1" x14ac:dyDescent="0.25">
      <c r="A311" s="314"/>
      <c r="B311" s="311"/>
      <c r="C311" s="311"/>
      <c r="D311" s="311"/>
      <c r="E311" s="311"/>
      <c r="F311" s="311"/>
      <c r="G311" s="311"/>
      <c r="H311" s="311"/>
      <c r="I311" s="311"/>
      <c r="J311" s="311"/>
      <c r="K311" s="311"/>
      <c r="L311" s="311"/>
      <c r="M311" s="311"/>
      <c r="N311" s="1"/>
      <c r="O311" s="311"/>
      <c r="P311" s="311"/>
      <c r="Q311" s="311"/>
      <c r="R311" s="311"/>
      <c r="S311" s="311"/>
      <c r="T311" s="311"/>
      <c r="U311" s="311"/>
      <c r="V311" s="311"/>
      <c r="W311" s="311"/>
      <c r="X311" s="311"/>
      <c r="Y311" s="311"/>
      <c r="Z311" s="311"/>
      <c r="AA311" s="311"/>
      <c r="AB311" s="311"/>
      <c r="AC311" s="311"/>
      <c r="AD311" s="311"/>
      <c r="AE311" s="311"/>
      <c r="AF311" s="311"/>
      <c r="AG311" s="311"/>
    </row>
    <row r="312" spans="1:33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</f>
        <v>0</v>
      </c>
      <c r="D312" s="52">
        <f>IFERROR(X34*H34,"0")+IFERROR(X35*H35,"0")+IFERROR(X36*H36,"0")</f>
        <v>0</v>
      </c>
      <c r="E312" s="52">
        <f>IFERROR(X41*H41,"0")+IFERROR(X42*H42,"0")+IFERROR(X43*H43,"0")+IFERROR(X44*H44,"0")+IFERROR(X45*H45,"0")+IFERROR(X46*H46,"0")</f>
        <v>0</v>
      </c>
      <c r="F312" s="52">
        <f>IFERROR(X51*H51,"0")+IFERROR(X55*H55,"0")+IFERROR(X59*H59,"0")+IFERROR(X63*H63,"0")+IFERROR(X64*H64,"0")+IFERROR(X68*H68,"0")+IFERROR(X69*H69,"0")+IFERROR(X70*H70,"0")</f>
        <v>0</v>
      </c>
      <c r="G312" s="52">
        <f>IFERROR(X75*H75,"0")+IFERROR(X76*H76,"0")</f>
        <v>0</v>
      </c>
      <c r="H312" s="52">
        <f>IFERROR(X81*H81,"0")+IFERROR(X82*H82,"0")</f>
        <v>0</v>
      </c>
      <c r="I312" s="52">
        <f>IFERROR(X87*H87,"0")+IFERROR(X88*H88,"0")</f>
        <v>0</v>
      </c>
      <c r="J312" s="52">
        <f>IFERROR(X93*H93,"0")+IFERROR(X94*H94,"0")+IFERROR(X95*H95,"0")+IFERROR(X96*H96,"0")+IFERROR(X97*H97,"0")+IFERROR(X98*H98,"0")</f>
        <v>0</v>
      </c>
      <c r="K312" s="52">
        <f>IFERROR(X103*H103,"0")</f>
        <v>0</v>
      </c>
      <c r="L312" s="52">
        <f>IFERROR(X108*H108,"0")+IFERROR(X109*H109,"0")+IFERROR(X110*H110,"0")+IFERROR(X111*H111,"0")+IFERROR(X112*H112,"0")+IFERROR(X113*H113,"0")+IFERROR(X117*H117,"0")</f>
        <v>0</v>
      </c>
      <c r="M312" s="52">
        <f>IFERROR(X122*H122,"0")+IFERROR(X123*H123,"0")</f>
        <v>0</v>
      </c>
      <c r="N312" s="1"/>
      <c r="O312" s="52">
        <f>IFERROR(X128*H128,"0")+IFERROR(X129*H129,"0")</f>
        <v>0</v>
      </c>
      <c r="P312" s="52">
        <f>IFERROR(X134*H134,"0")+IFERROR(X135*H135,"0")</f>
        <v>0</v>
      </c>
      <c r="Q312" s="52">
        <f>IFERROR(X140*H140,"0")</f>
        <v>0</v>
      </c>
      <c r="R312" s="52">
        <f>IFERROR(X145*H145,"0")</f>
        <v>0</v>
      </c>
      <c r="S312" s="52">
        <f>IFERROR(X150*H150,"0")</f>
        <v>0</v>
      </c>
      <c r="T312" s="52">
        <f>IFERROR(X155*H155,"0")</f>
        <v>0</v>
      </c>
      <c r="U312" s="52">
        <f>IFERROR(X161*H161,"0")+IFERROR(X162*H162,"0")+IFERROR(X166*H166,"0")+IFERROR(X167*H167,"0")</f>
        <v>0</v>
      </c>
      <c r="V312" s="52">
        <f>IFERROR(X173*H173,"0")+IFERROR(X174*H174,"0")+IFERROR(X175*H175,"0")+IFERROR(X179*H179,"0")</f>
        <v>0</v>
      </c>
      <c r="W312" s="52">
        <f>IFERROR(X185*H185,"0")+IFERROR(X189*H189,"0")+IFERROR(X190*H190,"0")+IFERROR(X191*H191,"0")+IFERROR(X192*H192,"0")</f>
        <v>0</v>
      </c>
      <c r="X312" s="52">
        <f>IFERROR(X197*H197,"0")+IFERROR(X198*H198,"0")</f>
        <v>0</v>
      </c>
      <c r="Y312" s="52">
        <f>IFERROR(X203*H203,"0")+IFERROR(X204*H204,"0")+IFERROR(X205*H205,"0")+IFERROR(X206*H206,"0")+IFERROR(X207*H207,"0")+IFERROR(X208*H208,"0")</f>
        <v>0</v>
      </c>
      <c r="Z312" s="52">
        <f>IFERROR(X213*H213,"0")+IFERROR(X214*H214,"0")+IFERROR(X215*H215,"0")+IFERROR(X216*H216,"0")</f>
        <v>0</v>
      </c>
      <c r="AA312" s="52">
        <f>IFERROR(X221*H221,"0")</f>
        <v>0</v>
      </c>
      <c r="AB312" s="52">
        <f>IFERROR(X226*H226,"0")+IFERROR(X230*H230,"0")+IFERROR(X231*H231,"0")+IFERROR(X232*H232,"0")</f>
        <v>0</v>
      </c>
      <c r="AC312" s="52">
        <f>IFERROR(X237*H237,"0")+IFERROR(X238*H238,"0")</f>
        <v>0</v>
      </c>
      <c r="AD312" s="52">
        <f>IFERROR(X244*H244,"0")</f>
        <v>0</v>
      </c>
      <c r="AE312" s="52">
        <f>IFERROR(X250*H250,"0")+IFERROR(X251*H251,"0")</f>
        <v>0</v>
      </c>
      <c r="AF312" s="52">
        <f>IFERROR(X257*H257,"0")+IFERROR(X261*H261,"0")</f>
        <v>0</v>
      </c>
      <c r="AG312" s="52">
        <f>IFERROR(X267*H267,"0")+IFERROR(X268*H268,"0")+IFERROR(X269*H269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3" ht="13.5" thickTop="1" x14ac:dyDescent="0.2">
      <c r="C313" s="1"/>
    </row>
    <row r="314" spans="1:33" ht="19.5" customHeight="1" x14ac:dyDescent="0.2">
      <c r="A314" s="70" t="s">
        <v>62</v>
      </c>
      <c r="B314" s="70" t="s">
        <v>63</v>
      </c>
      <c r="C314" s="70" t="s">
        <v>65</v>
      </c>
    </row>
    <row r="315" spans="1:33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PRo3UJkeKK9B9KlcK0G50ZUp2CcoudlSwBpxAwGtnCStHqyBjvExj8ZM+urZbriZZG/ylnEDwTDlLKSo0W1Kow==" saltValue="xshXiVph+Bk6sbSg6hS1V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A249:Z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C309:T309"/>
    <mergeCell ref="W309:AC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T310:T311"/>
    <mergeCell ref="U310:U311"/>
    <mergeCell ref="V310:V311"/>
    <mergeCell ref="W310:W311"/>
    <mergeCell ref="AG310:AG311"/>
    <mergeCell ref="X310:X311"/>
    <mergeCell ref="Y310:Y311"/>
    <mergeCell ref="Z310:Z311"/>
    <mergeCell ref="AA310:AA311"/>
    <mergeCell ref="AB310:AB311"/>
    <mergeCell ref="AC310:AC311"/>
    <mergeCell ref="AD310:AD311"/>
    <mergeCell ref="AE310:AE311"/>
    <mergeCell ref="AF310:AF31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28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">
      <formula1>IF(AK41&gt;0,OR(X41=0,AND(IF(X41-AK41&gt;=0,TRUE,FALSE),X41&gt;0,IF(X41/K41=ROUND(X41/K41,0),TRUE,FALSE))),FALSE)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IF(AK42&gt;0,OR(X42=0,AND(IF(X42-AK42&gt;=0,TRUE,FALSE),X42&gt;0,IF(X42/J42=ROUND(X42/J42,0),TRUE,FALSE))),FALSE)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">
      <formula1>IF(AK43&gt;0,OR(X43=0,AND(IF(X43-AK43&gt;=0,TRUE,FALSE),X43&gt;0,IF(X43/J43=ROUND(X43/J43,0),TRUE,FALSE))),FALSE)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">
      <formula1>IF(AK44&gt;0,OR(X44=0,AND(IF(X44-AK44&gt;=0,TRUE,FALSE),X44&gt;0,IF(X44/K44=ROUND(X44/K44,0),TRUE,FALSE))),FALSE)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">
      <formula1>IF(AK46&gt;0,OR(X46=0,AND(IF(X46-AK46&gt;=0,TRUE,FALSE),X46&gt;0,IF(X46/K46=ROUND(X46/K46,0),TRUE,FALSE))),FALSE)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5">
      <formula1>IF(AK75&gt;0,OR(X75=0,AND(IF(X75-AK75&gt;=0,TRUE,FALSE),X75&gt;0,IF(X75/K75=ROUND(X75/K75,0),TRUE,FALSE))),FALSE)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6">
      <formula1>IF(AK76&gt;0,OR(X76=0,AND(IF(X76-AK76&gt;=0,TRUE,FALSE),X76&gt;0,IF(X76/J76=ROUND(X76/J76,0),TRUE,FALSE))),FALSE)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3">
      <formula1>IF(AK93&gt;0,OR(X93=0,AND(IF(X93-AK93&gt;=0,TRUE,FALSE),X93&gt;0)),FALSE)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">
      <formula1>IF(AK98&gt;0,OR(X98=0,AND(IF(X98-AK98&gt;=0,TRUE,FALSE),X98&gt;0,IF(X98/K98=ROUND(X98/K98,0),TRUE,FALSE))),FALSE)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IF(AK103&gt;0,OR(X103=0,AND(IF(X103-AK103&gt;=0,TRUE,FALSE),X103&gt;0,IF(X103/K103=ROUND(X103/K103,0),TRUE,FALSE))),FALSE)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9">
      <formula1>IF(AK109&gt;0,OR(X109=0,AND(IF(X109-AK109&gt;=0,TRUE,FALSE),X109&gt;0,IF(X109/K109=ROUND(X109/K109,0),TRUE,FALSE))),FALSE)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0">
      <formula1>IF(AK110&gt;0,OR(X110=0,AND(IF(X110-AK110&gt;=0,TRUE,FALSE),X110&gt;0,IF(X110/J110=ROUND(X110/J110,0),TRUE,FALSE))),FALSE)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1">
      <formula1>IF(AK111&gt;0,OR(X111=0,AND(IF(X111-AK111&gt;=0,TRUE,FALSE),X111&gt;0,IF(X111/K111=ROUND(X111/K111,0),TRUE,FALSE))),FALSE)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2">
      <formula1>IF(AK112&gt;0,OR(X112=0,AND(IF(X112-AK112&gt;=0,TRUE,FALSE),X112&gt;0,IF(X112/J112=ROUND(X112/J112,0),TRUE,FALSE))),FALSE)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3">
      <formula1>IF(AK113&gt;0,OR(X113=0,AND(IF(X113-AK113&gt;=0,TRUE,FALSE),X113&gt;0)),FALSE)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">
      <formula1>IF(AK122&gt;0,OR(X122=0,AND(IF(X122-AK122&gt;=0,TRUE,FALSE),X122&gt;0,IF(X122/J122=ROUND(X122/J122,0),TRUE,FALSE))),FALSE)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3">
      <formula1>IF(AK123&gt;0,OR(X123=0,AND(IF(X123-AK123&gt;=0,TRUE,FALSE),X123&gt;0,IF(X123/J123=ROUND(X123/J123,0),TRUE,FALSE))),FALSE)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8">
      <formula1>IF(AK128&gt;0,OR(X128=0,AND(IF(X128-AK128&gt;=0,TRUE,FALSE),X128&gt;0,IF(X128/K128=ROUND(X128/K128,0),TRUE,FALSE))),FALSE)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9">
      <formula1>IF(AK129&gt;0,OR(X129=0,AND(IF(X129-AK129&gt;=0,TRUE,FALSE),X129&gt;0)),FALSE)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4">
      <formula1>IF(AK134&gt;0,OR(X134=0,AND(IF(X134-AK134&gt;=0,TRUE,FALSE),X134&gt;0)),FALSE)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5">
      <formula1>IF(AK135&gt;0,OR(X135=0,AND(IF(X135-AK135&gt;=0,TRUE,FALSE),X135&gt;0)),FALSE)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0">
      <formula1>IF(AK140&gt;0,OR(X140=0,AND(IF(X140-AK140&gt;=0,TRUE,FALSE),X140&gt;0)),FALSE)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5">
      <formula1>IF(AK145&gt;0,OR(X145=0,AND(IF(X145-AK145&gt;=0,TRUE,FALSE),X145&gt;0)),FALSE)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0">
      <formula1>IF(AK150&gt;0,OR(X150=0,AND(IF(X150-AK150&gt;=0,TRUE,FALSE),X150&gt;0)),FALSE)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2">
      <formula1>IF(AK162&gt;0,OR(X162=0,AND(IF(X162-AK162&gt;=0,TRUE,FALSE),X162&gt;0,IF(X162/K162=ROUND(X162/K162,0),TRUE,FALSE))),FALSE)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6">
      <formula1>IF(AK166&gt;0,OR(X166=0,AND(IF(X166-AK166&gt;=0,TRUE,FALSE),X166&gt;0)),FALSE)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7">
      <formula1>IF(AK167&gt;0,OR(X167=0,AND(IF(X167-AK167&gt;=0,TRUE,FALSE),X167&gt;0)),FALSE)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5">
      <formula1>IF(AK175&gt;0,OR(X175=0,AND(IF(X175-AK175&gt;=0,TRUE,FALSE),X175&gt;0)),FALSE)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9">
      <formula1>IF(AK179&gt;0,OR(X179=0,AND(IF(X179-AK179&gt;=0,TRUE,FALSE),X179&gt;0)),FALSE)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9">
      <formula1>IF(AK189&gt;0,OR(X189=0,AND(IF(X189-AK189&gt;=0,TRUE,FALSE),X189&gt;0,IF(X189/K189=ROUND(X189/K189,0),TRUE,FALSE))),FALSE)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0">
      <formula1>IF(AK190&gt;0,OR(X190=0,AND(IF(X190-AK190&gt;=0,TRUE,FALSE),X190&gt;0,IF(X190/K190=ROUND(X190/K190,0),TRUE,FALSE))),FALSE)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1">
      <formula1>IF(AK191&gt;0,OR(X191=0,AND(IF(X191-AK191&gt;=0,TRUE,FALSE),X191&gt;0,IF(X191/K191=ROUND(X191/K191,0),TRUE,FALSE))),FALSE)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7">
      <formula1>IF(AK197&gt;0,OR(X197=0,AND(IF(X197-AK197&gt;=0,TRUE,FALSE),X197&gt;0)),FALSE)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8">
      <formula1>IF(AK198&gt;0,OR(X198=0,AND(IF(X198-AK198&gt;=0,TRUE,FALSE),X198&gt;0,IF(X198/K198=ROUND(X198/K198,0),TRUE,FALSE))),FALSE)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4">
      <formula1>IF(AK204&gt;0,OR(X204=0,AND(IF(X204-AK204&gt;=0,TRUE,FALSE),X204&gt;0,IF(X204/K204=ROUND(X204/K204,0),TRUE,FALSE))),FALSE)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6">
      <formula1>IF(AK206&gt;0,OR(X206=0,AND(IF(X206-AK206&gt;=0,TRUE,FALSE),X206&gt;0)),FALSE)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8">
      <formula1>IF(AK208&gt;0,OR(X208=0,AND(IF(X208-AK208&gt;=0,TRUE,FALSE),X208&gt;0,IF(X208/K208=ROUND(X208/K208,0),TRUE,FALSE))),FALSE)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4">
      <formula1>IF(AK214&gt;0,OR(X214=0,AND(IF(X214-AK214&gt;=0,TRUE,FALSE),X214&gt;0,IF(X214/K214=ROUND(X214/K214,0),TRUE,FALSE))),FALSE)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5">
      <formula1>IF(AK215&gt;0,OR(X215=0,AND(IF(X215-AK215&gt;=0,TRUE,FALSE),X215&gt;0)),FALSE)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1">
      <formula1>IF(AK221&gt;0,OR(X221=0,AND(IF(X221-AK221&gt;=0,TRUE,FALSE),X221&gt;0)),FALSE)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2">
      <formula1>IF(AK232&gt;0,OR(X232=0,AND(IF(X232-AK232&gt;=0,TRUE,FALSE),X232&gt;0)),FALSE)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7">
      <formula1>IF(AK237&gt;0,OR(X237=0,AND(IF(X237-AK237&gt;=0,TRUE,FALSE),X237&gt;0)),FALSE)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8">
      <formula1>IF(AK238&gt;0,OR(X238=0,AND(IF(X238-AK238&gt;=0,TRUE,FALSE),X238&gt;0,IF(X238/K238=ROUND(X238/K238,0),TRUE,FALSE))),FALSE)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0">
      <formula1>IF(AK250&gt;0,OR(X250=0,AND(IF(X250-AK250&gt;=0,TRUE,FALSE),X250&gt;0,IF(X250/J250=ROUND(X250/J250,0),TRUE,FALSE))),FALSE)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1">
      <formula1>IF(AK251&gt;0,OR(X251=0,AND(IF(X251-AK251&gt;=0,TRUE,FALSE),X251&gt;0,IF(X251/K251=ROUND(X251/K251,0),TRUE,FALSE))),FALSE)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">
      <formula1>IF(AK267&gt;0,OR(X267=0,AND(IF(X267-AK267&gt;=0,TRUE,FALSE),X267&gt;0,IF(X267/K267=ROUND(X267/K267,0),TRUE,FALSE))),FALSE)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">
      <formula1>IF(AK268&gt;0,OR(X268=0,AND(IF(X268-AK268&gt;=0,TRUE,FALSE),X268&gt;0,IF(X268/K268=ROUND(X268/K268,0),TRUE,FALSE))),FALSE)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9">
      <formula1>IF(AK269&gt;0,OR(X269=0,AND(IF(X269-AK269&gt;=0,TRUE,FALSE),X269&gt;0,IF(X269/K269=ROUND(X269/K269,0),TRUE,FALSE))),FALSE)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">
      <formula1>IF(AK273&gt;0,OR(X273=0,AND(IF(X273-AK273&gt;=0,TRUE,FALSE),X273&gt;0,IF(X273/J273=ROUND(X273/J273,0),TRUE,FALSE))),FALSE)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7">
      <formula1>IF(AK277&gt;0,OR(X277=0,AND(IF(X277-AK277&gt;=0,TRUE,FALSE),X277&gt;0,IF(X277/K277=ROUND(X277/K277,0),TRUE,FALSE))),FALSE)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">
      <formula1>IF(AK278&gt;0,OR(X278=0,AND(IF(X278-AK278&gt;=0,TRUE,FALSE),X278&gt;0,IF(X278/J278=ROUND(X278/J278,0),TRUE,FALSE))),FALSE)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4">
      <formula1>IF(AK284&gt;0,OR(X284=0,AND(IF(X284-AK284&gt;=0,TRUE,FALSE),X284&gt;0,IF(X284/K284=ROUND(X284/K284,0),TRUE,FALSE))),FALSE)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5">
      <formula1>IF(AK285&gt;0,OR(X285=0,AND(IF(X285-AK285&gt;=0,TRUE,FALSE),X285&gt;0,IF(X285/K285=ROUND(X285/K285,0),TRUE,FALSE))),FALSE)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7">
      <formula1>IF(AK287&gt;0,OR(X287=0,AND(IF(X287-AK287&gt;=0,TRUE,FALSE),X287&gt;0,IF(X287/K287=ROUND(X287/K287,0),TRUE,FALSE))),FALSE)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9">
      <formula1>IF(AK289&gt;0,OR(X289=0,AND(IF(X289-AK289&gt;=0,TRUE,FALSE),X289&gt;0,IF(X289/K289=ROUND(X289/K289,0),TRUE,FALSE))),FALSE)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">
      <formula1>IF(AK291&gt;0,OR(X291=0,AND(IF(X291-AK291&gt;=0,TRUE,FALSE),X291&gt;0,IF(X291/K291=ROUND(X291/K291,0),TRUE,FALSE))),FALSE)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2">
      <formula1>IF(AK292&gt;0,OR(X292=0,AND(IF(X292-AK292&gt;=0,TRUE,FALSE),X292&gt;0,IF(X292/K292=ROUND(X292/K292,0),TRUE,FALSE))),FALSE)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3">
      <formula1>IF(AK293&gt;0,OR(X293=0,AND(IF(X293-AK293&gt;=0,TRUE,FALSE),X293&gt;0,IF(X293/K293=ROUND(X293/K293,0),TRUE,FALSE))),FALSE)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4">
      <formula1>IF(AK294&gt;0,OR(X294=0,AND(IF(X294-AK294&gt;=0,TRUE,FALSE),X294&gt;0,IF(X294/K294=ROUND(X294/K294,0),TRUE,FALSE))),FALSE)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5">
      <formula1>IF(AK295&gt;0,OR(X295=0,AND(IF(X295-AK295&gt;=0,TRUE,FALSE),X295&gt;0,IF(X295/K295=ROUND(X295/K295,0),TRUE,FALSE))),FALSE)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6">
      <formula1>IF(AK296&gt;0,OR(X296=0,AND(IF(X296-AK296&gt;=0,TRUE,FALSE),X296&gt;0)),FALSE)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7">
      <formula1>IF(AK297&gt;0,OR(X297=0,AND(IF(X297-AK297&gt;=0,TRUE,FALSE),X297&gt;0,IF(X297/K297=ROUND(X297/K297,0),TRUE,FALSE))),FALSE)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455</v>
      </c>
      <c r="H1" s="9"/>
    </row>
    <row r="3" spans="2:8" x14ac:dyDescent="0.2">
      <c r="B3" s="53" t="s">
        <v>456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457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458</v>
      </c>
      <c r="D6" s="53" t="s">
        <v>459</v>
      </c>
      <c r="E6" s="53" t="s">
        <v>46</v>
      </c>
    </row>
    <row r="8" spans="2:8" x14ac:dyDescent="0.2">
      <c r="B8" s="53" t="s">
        <v>80</v>
      </c>
      <c r="C8" s="53" t="s">
        <v>458</v>
      </c>
      <c r="D8" s="53" t="s">
        <v>46</v>
      </c>
      <c r="E8" s="53" t="s">
        <v>46</v>
      </c>
    </row>
    <row r="10" spans="2:8" x14ac:dyDescent="0.2">
      <c r="B10" s="53" t="s">
        <v>460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461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462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463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464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465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466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467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468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469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470</v>
      </c>
      <c r="C20" s="53" t="s">
        <v>46</v>
      </c>
      <c r="D20" s="53" t="s">
        <v>46</v>
      </c>
      <c r="E20" s="53" t="s">
        <v>46</v>
      </c>
    </row>
  </sheetData>
  <sheetProtection algorithmName="SHA-512" hashValue="PQHPj3N4S9QfqqG7hfjN8n3c17J4VStxrD43HVvQI18JMuLyw0pQsUYGxxsiHZSyOEbcfBXIwOhrYNO/BPqM8A==" saltValue="AiZMut0tIAcPfhS8KvCE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486</vt:i4>
      </vt:variant>
    </vt:vector>
  </HeadingPairs>
  <TitlesOfParts>
    <vt:vector size="4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2025-07-17T11:47:50Z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