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B4206BC-8C77-4D9D-BE30-FA65232AD2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Y246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Y36" i="1" l="1"/>
  <c r="Y63" i="1"/>
  <c r="BP73" i="1"/>
  <c r="BN73" i="1"/>
  <c r="BP75" i="1"/>
  <c r="BN75" i="1"/>
  <c r="Z75" i="1"/>
  <c r="BP88" i="1"/>
  <c r="BN88" i="1"/>
  <c r="Z88" i="1"/>
  <c r="BP102" i="1"/>
  <c r="BN102" i="1"/>
  <c r="Z102" i="1"/>
  <c r="BP163" i="1"/>
  <c r="BN163" i="1"/>
  <c r="Z163" i="1"/>
  <c r="BP171" i="1"/>
  <c r="BN171" i="1"/>
  <c r="Z171" i="1"/>
  <c r="BP192" i="1"/>
  <c r="BN192" i="1"/>
  <c r="Z192" i="1"/>
  <c r="Z199" i="1" s="1"/>
  <c r="BP204" i="1"/>
  <c r="BN204" i="1"/>
  <c r="Z204" i="1"/>
  <c r="BP227" i="1"/>
  <c r="BN227" i="1"/>
  <c r="Z227" i="1"/>
  <c r="BP253" i="1"/>
  <c r="BN253" i="1"/>
  <c r="Z253" i="1"/>
  <c r="M509" i="1"/>
  <c r="Y263" i="1"/>
  <c r="BP258" i="1"/>
  <c r="BN258" i="1"/>
  <c r="Z258" i="1"/>
  <c r="Y262" i="1"/>
  <c r="Z269" i="1"/>
  <c r="BP267" i="1"/>
  <c r="BN267" i="1"/>
  <c r="Z267" i="1"/>
  <c r="O509" i="1"/>
  <c r="Y269" i="1"/>
  <c r="H9" i="1"/>
  <c r="A10" i="1"/>
  <c r="Y24" i="1"/>
  <c r="Y32" i="1"/>
  <c r="Y44" i="1"/>
  <c r="Y48" i="1"/>
  <c r="Y57" i="1"/>
  <c r="Y69" i="1"/>
  <c r="Y90" i="1"/>
  <c r="BP93" i="1"/>
  <c r="BN93" i="1"/>
  <c r="Z93" i="1"/>
  <c r="Z96" i="1" s="1"/>
  <c r="BP114" i="1"/>
  <c r="BN114" i="1"/>
  <c r="Z114" i="1"/>
  <c r="Z117" i="1" s="1"/>
  <c r="BP131" i="1"/>
  <c r="BN131" i="1"/>
  <c r="Z131" i="1"/>
  <c r="Z132" i="1" s="1"/>
  <c r="Y138" i="1"/>
  <c r="BP135" i="1"/>
  <c r="BN135" i="1"/>
  <c r="Z135" i="1"/>
  <c r="Z137" i="1" s="1"/>
  <c r="BP159" i="1"/>
  <c r="BN159" i="1"/>
  <c r="Z159" i="1"/>
  <c r="Y167" i="1"/>
  <c r="Z173" i="1"/>
  <c r="BP196" i="1"/>
  <c r="BN196" i="1"/>
  <c r="Z196" i="1"/>
  <c r="BP208" i="1"/>
  <c r="BN208" i="1"/>
  <c r="Z208" i="1"/>
  <c r="BP222" i="1"/>
  <c r="BN222" i="1"/>
  <c r="Z222" i="1"/>
  <c r="BP244" i="1"/>
  <c r="BN244" i="1"/>
  <c r="Z244" i="1"/>
  <c r="L509" i="1"/>
  <c r="Y254" i="1"/>
  <c r="BP249" i="1"/>
  <c r="BN249" i="1"/>
  <c r="Z249" i="1"/>
  <c r="Y255" i="1"/>
  <c r="BP343" i="1"/>
  <c r="BN343" i="1"/>
  <c r="Z343" i="1"/>
  <c r="Z349" i="1" s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BP461" i="1"/>
  <c r="BN461" i="1"/>
  <c r="Z461" i="1"/>
  <c r="Z463" i="1" s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42" i="1" l="1"/>
  <c r="Z457" i="1"/>
  <c r="Y501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54" i="1"/>
  <c r="Y499" i="1"/>
  <c r="Z262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<sst xmlns="http://schemas.openxmlformats.org/spreadsheetml/2006/main" count="2185" uniqueCount="791">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</sst>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0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1050</v>
      </c>
      <c r="Y342" s="546">
        <f t="shared" ref="Y342:Y348" si="37">IFERROR(IF(X342="",0,CEILING((X342/$H342),1)*$H342),"")</f>
        <v>1050</v>
      </c>
      <c r="Z342" s="36">
        <f>IFERROR(IF(Y342=0,"",ROUNDUP(Y342/H342,0)*0.02175),"")</f>
        <v>1.5225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1083.5999999999999</v>
      </c>
      <c r="BN342" s="64">
        <f t="shared" ref="BN342:BN348" si="39">IFERROR(Y342*I342/H342,"0")</f>
        <v>1083.5999999999999</v>
      </c>
      <c r="BO342" s="64">
        <f t="shared" ref="BO342:BO348" si="40">IFERROR(1/J342*(X342/H342),"0")</f>
        <v>1.4583333333333333</v>
      </c>
      <c r="BP342" s="64">
        <f t="shared" ref="BP342:BP348" si="41">IFERROR(1/J342*(Y342/H342),"0")</f>
        <v>1.4583333333333333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1050</v>
      </c>
      <c r="Y343" s="546">
        <f t="shared" si="37"/>
        <v>1050</v>
      </c>
      <c r="Z343" s="36">
        <f>IFERROR(IF(Y343=0,"",ROUNDUP(Y343/H343,0)*0.02175),"")</f>
        <v>1.5225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1083.5999999999999</v>
      </c>
      <c r="BN343" s="64">
        <f t="shared" si="39"/>
        <v>1083.5999999999999</v>
      </c>
      <c r="BO343" s="64">
        <f t="shared" si="40"/>
        <v>1.4583333333333333</v>
      </c>
      <c r="BP343" s="64">
        <f t="shared" si="41"/>
        <v>1.4583333333333333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1050</v>
      </c>
      <c r="Y344" s="546">
        <f t="shared" si="37"/>
        <v>1050</v>
      </c>
      <c r="Z344" s="36">
        <f>IFERROR(IF(Y344=0,"",ROUNDUP(Y344/H344,0)*0.02175),"")</f>
        <v>1.5225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1083.5999999999999</v>
      </c>
      <c r="BN344" s="64">
        <f t="shared" si="39"/>
        <v>1083.5999999999999</v>
      </c>
      <c r="BO344" s="64">
        <f t="shared" si="40"/>
        <v>1.4583333333333333</v>
      </c>
      <c r="BP344" s="64">
        <f t="shared" si="41"/>
        <v>1.4583333333333333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210</v>
      </c>
      <c r="Y349" s="547">
        <f>IFERROR(Y342/H342,"0")+IFERROR(Y343/H343,"0")+IFERROR(Y344/H344,"0")+IFERROR(Y345/H345,"0")+IFERROR(Y346/H346,"0")+IFERROR(Y347/H347,"0")+IFERROR(Y348/H348,"0")</f>
        <v>210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4.5674999999999999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3150</v>
      </c>
      <c r="Y350" s="547">
        <f>IFERROR(SUM(Y342:Y348),"0")</f>
        <v>3150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4150</v>
      </c>
      <c r="Y377" s="546">
        <f>IFERROR(IF(X377="",0,CEILING((X377/$H377),1)*$H377),"")</f>
        <v>4158</v>
      </c>
      <c r="Z377" s="36">
        <f>IFERROR(IF(Y377=0,"",ROUNDUP(Y377/H377,0)*0.01898),"")</f>
        <v>8.7687600000000003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4389.3166666666666</v>
      </c>
      <c r="BN377" s="64">
        <f>IFERROR(Y377*I377/H377,"0")</f>
        <v>4397.7780000000002</v>
      </c>
      <c r="BO377" s="64">
        <f>IFERROR(1/J377*(X377/H377),"0")</f>
        <v>7.2048611111111107</v>
      </c>
      <c r="BP377" s="64">
        <f>IFERROR(1/J377*(Y377/H377),"0")</f>
        <v>7.21875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461.11111111111109</v>
      </c>
      <c r="Y379" s="547">
        <f>IFERROR(Y377/H377,"0")+IFERROR(Y378/H378,"0")</f>
        <v>462</v>
      </c>
      <c r="Z379" s="547">
        <f>IFERROR(IF(Z377="",0,Z377),"0")+IFERROR(IF(Z378="",0,Z378),"0")</f>
        <v>8.7687600000000003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4150</v>
      </c>
      <c r="Y380" s="547">
        <f>IFERROR(SUM(Y377:Y378),"0")</f>
        <v>4158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4150</v>
      </c>
      <c r="Y432" s="546">
        <f t="shared" si="48"/>
        <v>4150.08</v>
      </c>
      <c r="Z432" s="36">
        <f t="shared" si="49"/>
        <v>9.4005600000000005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4432.954545454545</v>
      </c>
      <c r="BN432" s="64">
        <f t="shared" si="51"/>
        <v>4433.04</v>
      </c>
      <c r="BO432" s="64">
        <f t="shared" si="52"/>
        <v>7.5575466200466206</v>
      </c>
      <c r="BP432" s="64">
        <f t="shared" si="53"/>
        <v>7.5576923076923084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48"/>
        <v>0</v>
      </c>
      <c r="Z435" s="36" t="str">
        <f t="shared" si="4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785.9848484848485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786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9.4005600000000005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4150</v>
      </c>
      <c r="Y443" s="547">
        <f>IFERROR(SUM(Y430:Y441),"0")</f>
        <v>4150.08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1050</v>
      </c>
      <c r="Y445" s="546">
        <f>IFERROR(IF(X445="",0,CEILING((X445/$H445),1)*$H445),"")</f>
        <v>1050.72</v>
      </c>
      <c r="Z445" s="36">
        <f>IFERROR(IF(Y445=0,"",ROUNDUP(Y445/H445,0)*0.01196),"")</f>
        <v>2.3800400000000002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1121.590909090909</v>
      </c>
      <c r="BN445" s="64">
        <f>IFERROR(Y445*I445/H445,"0")</f>
        <v>1122.3599999999999</v>
      </c>
      <c r="BO445" s="64">
        <f>IFERROR(1/J445*(X445/H445),"0")</f>
        <v>1.9121503496503496</v>
      </c>
      <c r="BP445" s="64">
        <f>IFERROR(1/J445*(Y445/H445),"0")</f>
        <v>1.9134615384615385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198.86363636363635</v>
      </c>
      <c r="Y448" s="547">
        <f>IFERROR(Y445/H445,"0")+IFERROR(Y446/H446,"0")+IFERROR(Y447/H447,"0")</f>
        <v>199</v>
      </c>
      <c r="Z448" s="547">
        <f>IFERROR(IF(Z445="",0,Z445),"0")+IFERROR(IF(Z446="",0,Z446),"0")+IFERROR(IF(Z447="",0,Z447),"0")</f>
        <v>2.3800400000000002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1050</v>
      </c>
      <c r="Y449" s="547">
        <f>IFERROR(SUM(Y445:Y447),"0")</f>
        <v>1050.72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500</v>
      </c>
      <c r="Y451" s="546">
        <f t="shared" ref="Y451:Y456" si="54">IFERROR(IF(X451="",0,CEILING((X451/$H451),1)*$H451),"")</f>
        <v>501.6</v>
      </c>
      <c r="Z451" s="36">
        <f>IFERROR(IF(Y451=0,"",ROUNDUP(Y451/H451,0)*0.01196),"")</f>
        <v>1.1362000000000001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534.09090909090912</v>
      </c>
      <c r="BN451" s="64">
        <f t="shared" ref="BN451:BN456" si="56">IFERROR(Y451*I451/H451,"0")</f>
        <v>535.79999999999995</v>
      </c>
      <c r="BO451" s="64">
        <f t="shared" ref="BO451:BO456" si="57">IFERROR(1/J451*(X451/H451),"0")</f>
        <v>0.91054778554778548</v>
      </c>
      <c r="BP451" s="64">
        <f t="shared" ref="BP451:BP456" si="58">IFERROR(1/J451*(Y451/H451),"0")</f>
        <v>0.91346153846153855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500</v>
      </c>
      <c r="Y452" s="546">
        <f t="shared" si="54"/>
        <v>501.6</v>
      </c>
      <c r="Z452" s="36">
        <f>IFERROR(IF(Y452=0,"",ROUNDUP(Y452/H452,0)*0.01196),"")</f>
        <v>1.1362000000000001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534.09090909090912</v>
      </c>
      <c r="BN452" s="64">
        <f t="shared" si="56"/>
        <v>535.79999999999995</v>
      </c>
      <c r="BO452" s="64">
        <f t="shared" si="57"/>
        <v>0.91054778554778548</v>
      </c>
      <c r="BP452" s="64">
        <f t="shared" si="58"/>
        <v>0.91346153846153855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500</v>
      </c>
      <c r="Y453" s="546">
        <f t="shared" si="54"/>
        <v>501.6</v>
      </c>
      <c r="Z453" s="36">
        <f>IFERROR(IF(Y453=0,"",ROUNDUP(Y453/H453,0)*0.01196),"")</f>
        <v>1.1362000000000001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534.09090909090912</v>
      </c>
      <c r="BN453" s="64">
        <f t="shared" si="56"/>
        <v>535.79999999999995</v>
      </c>
      <c r="BO453" s="64">
        <f t="shared" si="57"/>
        <v>0.91054778554778548</v>
      </c>
      <c r="BP453" s="64">
        <f t="shared" si="58"/>
        <v>0.91346153846153855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284.09090909090907</v>
      </c>
      <c r="Y457" s="547">
        <f>IFERROR(Y451/H451,"0")+IFERROR(Y452/H452,"0")+IFERROR(Y453/H453,"0")+IFERROR(Y454/H454,"0")+IFERROR(Y455/H455,"0")+IFERROR(Y456/H456,"0")</f>
        <v>285</v>
      </c>
      <c r="Z457" s="547">
        <f>IFERROR(IF(Z451="",0,Z451),"0")+IFERROR(IF(Z452="",0,Z452),"0")+IFERROR(IF(Z453="",0,Z453),"0")+IFERROR(IF(Z454="",0,Z454),"0")+IFERROR(IF(Z455="",0,Z455),"0")+IFERROR(IF(Z456="",0,Z456),"0")</f>
        <v>3.4086000000000003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1500</v>
      </c>
      <c r="Y458" s="547">
        <f>IFERROR(SUM(Y451:Y456),"0")</f>
        <v>1504.8000000000002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14000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14013.599999999999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14796.934848484851</v>
      </c>
      <c r="Y500" s="547">
        <f>IFERROR(SUM(BN22:BN496),"0")</f>
        <v>14811.377999999997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24</v>
      </c>
      <c r="Y501" s="38">
        <f>ROUNDUP(SUM(BP22:BP496),0)</f>
        <v>24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15396.934848484851</v>
      </c>
      <c r="Y502" s="547">
        <f>GrossWeightTotalR+PalletQtyTotalR*25</f>
        <v>15411.377999999997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1940.0505050505049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1942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28.525460000000002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9" s="46">
        <f>IFERROR(Y86*1,"0")+IFERROR(Y87*1,"0")+IFERROR(Y88*1,"0")+IFERROR(Y92*1,"0")+IFERROR(Y93*1,"0")+IFERROR(Y94*1,"0")+IFERROR(Y95*1,"0")</f>
        <v>0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3150</v>
      </c>
      <c r="U509" s="46">
        <f>IFERROR(Y367*1,"0")+IFERROR(Y368*1,"0")+IFERROR(Y369*1,"0")+IFERROR(Y373*1,"0")+IFERROR(Y377*1,"0")+IFERROR(Y378*1,"0")+IFERROR(Y382*1,"0")</f>
        <v>4158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6705.6000000000013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