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F20A68D-E51F-4E5F-8CCF-31E13197379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Y463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O268" i="1"/>
  <c r="BM268" i="1"/>
  <c r="Y268" i="1"/>
  <c r="Z268" i="1" s="1"/>
  <c r="P268" i="1"/>
  <c r="BO267" i="1"/>
  <c r="BM267" i="1"/>
  <c r="Y267" i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52" i="1" l="1"/>
  <c r="BN52" i="1"/>
  <c r="Z52" i="1"/>
  <c r="BP74" i="1"/>
  <c r="BN74" i="1"/>
  <c r="Z74" i="1"/>
  <c r="BP136" i="1"/>
  <c r="BN136" i="1"/>
  <c r="Z136" i="1"/>
  <c r="BP166" i="1"/>
  <c r="BN166" i="1"/>
  <c r="Z166" i="1"/>
  <c r="BP203" i="1"/>
  <c r="BN203" i="1"/>
  <c r="Z203" i="1"/>
  <c r="BP226" i="1"/>
  <c r="BN226" i="1"/>
  <c r="Z226" i="1"/>
  <c r="BP307" i="1"/>
  <c r="BN307" i="1"/>
  <c r="Z307" i="1"/>
  <c r="BP342" i="1"/>
  <c r="BN342" i="1"/>
  <c r="Z342" i="1"/>
  <c r="BP368" i="1"/>
  <c r="BN368" i="1"/>
  <c r="Z368" i="1"/>
  <c r="BP413" i="1"/>
  <c r="BN413" i="1"/>
  <c r="Z413" i="1"/>
  <c r="BP452" i="1"/>
  <c r="BN452" i="1"/>
  <c r="Z452" i="1"/>
  <c r="BP62" i="1"/>
  <c r="BN62" i="1"/>
  <c r="Z62" i="1"/>
  <c r="F509" i="1"/>
  <c r="BP107" i="1"/>
  <c r="BN107" i="1"/>
  <c r="Z107" i="1"/>
  <c r="BP148" i="1"/>
  <c r="BN148" i="1"/>
  <c r="Z148" i="1"/>
  <c r="Y155" i="1"/>
  <c r="BP154" i="1"/>
  <c r="BN154" i="1"/>
  <c r="Z154" i="1"/>
  <c r="Z155" i="1" s="1"/>
  <c r="BP158" i="1"/>
  <c r="BN158" i="1"/>
  <c r="Z158" i="1"/>
  <c r="BP187" i="1"/>
  <c r="BN187" i="1"/>
  <c r="Z187" i="1"/>
  <c r="BP191" i="1"/>
  <c r="BN191" i="1"/>
  <c r="Z191" i="1"/>
  <c r="BP221" i="1"/>
  <c r="BN221" i="1"/>
  <c r="Z221" i="1"/>
  <c r="BP243" i="1"/>
  <c r="BN243" i="1"/>
  <c r="Z243" i="1"/>
  <c r="BP291" i="1"/>
  <c r="BN291" i="1"/>
  <c r="Z291" i="1"/>
  <c r="BP329" i="1"/>
  <c r="BN329" i="1"/>
  <c r="Z329" i="1"/>
  <c r="BP352" i="1"/>
  <c r="BN352" i="1"/>
  <c r="Z352" i="1"/>
  <c r="BP392" i="1"/>
  <c r="BN392" i="1"/>
  <c r="Z392" i="1"/>
  <c r="BP436" i="1"/>
  <c r="BN436" i="1"/>
  <c r="Z436" i="1"/>
  <c r="BP462" i="1"/>
  <c r="BN462" i="1"/>
  <c r="Z462" i="1"/>
  <c r="B509" i="1"/>
  <c r="X501" i="1"/>
  <c r="Y31" i="1"/>
  <c r="X500" i="1"/>
  <c r="X502" i="1" s="1"/>
  <c r="X503" i="1"/>
  <c r="Z27" i="1"/>
  <c r="BN27" i="1"/>
  <c r="Z41" i="1"/>
  <c r="BN41" i="1"/>
  <c r="D509" i="1"/>
  <c r="Z54" i="1"/>
  <c r="BN54" i="1"/>
  <c r="Z60" i="1"/>
  <c r="BN60" i="1"/>
  <c r="BP60" i="1"/>
  <c r="Z66" i="1"/>
  <c r="BN66" i="1"/>
  <c r="BP66" i="1"/>
  <c r="Z72" i="1"/>
  <c r="BN72" i="1"/>
  <c r="Z76" i="1"/>
  <c r="BN76" i="1"/>
  <c r="Y82" i="1"/>
  <c r="Z87" i="1"/>
  <c r="BN87" i="1"/>
  <c r="Z92" i="1"/>
  <c r="BN92" i="1"/>
  <c r="Z101" i="1"/>
  <c r="BN101" i="1"/>
  <c r="BP103" i="1"/>
  <c r="BN103" i="1"/>
  <c r="Z103" i="1"/>
  <c r="BP126" i="1"/>
  <c r="BN126" i="1"/>
  <c r="Z126" i="1"/>
  <c r="BP130" i="1"/>
  <c r="BN130" i="1"/>
  <c r="Z130" i="1"/>
  <c r="BP142" i="1"/>
  <c r="BN142" i="1"/>
  <c r="Z142" i="1"/>
  <c r="Y150" i="1"/>
  <c r="BP146" i="1"/>
  <c r="BN146" i="1"/>
  <c r="Z146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7" i="1"/>
  <c r="BN197" i="1"/>
  <c r="Z197" i="1"/>
  <c r="BP209" i="1"/>
  <c r="BN209" i="1"/>
  <c r="Z209" i="1"/>
  <c r="BP224" i="1"/>
  <c r="BN224" i="1"/>
  <c r="Z224" i="1"/>
  <c r="BP241" i="1"/>
  <c r="BN241" i="1"/>
  <c r="Z241" i="1"/>
  <c r="BP266" i="1"/>
  <c r="BN266" i="1"/>
  <c r="Z266" i="1"/>
  <c r="BP348" i="1"/>
  <c r="BN348" i="1"/>
  <c r="Z348" i="1"/>
  <c r="BP390" i="1"/>
  <c r="BN390" i="1"/>
  <c r="Z390" i="1"/>
  <c r="BP109" i="1"/>
  <c r="BN109" i="1"/>
  <c r="Z109" i="1"/>
  <c r="BP113" i="1"/>
  <c r="BN113" i="1"/>
  <c r="Z113" i="1"/>
  <c r="Y143" i="1"/>
  <c r="BP141" i="1"/>
  <c r="BN141" i="1"/>
  <c r="Z141" i="1"/>
  <c r="Z143" i="1" s="1"/>
  <c r="BP160" i="1"/>
  <c r="BN160" i="1"/>
  <c r="Z160" i="1"/>
  <c r="BP170" i="1"/>
  <c r="BN170" i="1"/>
  <c r="Z170" i="1"/>
  <c r="Z173" i="1" s="1"/>
  <c r="BP193" i="1"/>
  <c r="BN193" i="1"/>
  <c r="Z193" i="1"/>
  <c r="BP205" i="1"/>
  <c r="BN205" i="1"/>
  <c r="Z205" i="1"/>
  <c r="BP223" i="1"/>
  <c r="BN223" i="1"/>
  <c r="Z223" i="1"/>
  <c r="Y238" i="1"/>
  <c r="Y237" i="1"/>
  <c r="BP236" i="1"/>
  <c r="BN236" i="1"/>
  <c r="Z236" i="1"/>
  <c r="Z237" i="1" s="1"/>
  <c r="Y245" i="1"/>
  <c r="BP240" i="1"/>
  <c r="BN240" i="1"/>
  <c r="Z240" i="1"/>
  <c r="BP250" i="1"/>
  <c r="BN250" i="1"/>
  <c r="Z250" i="1"/>
  <c r="BP297" i="1"/>
  <c r="BN297" i="1"/>
  <c r="Z297" i="1"/>
  <c r="BP309" i="1"/>
  <c r="BN309" i="1"/>
  <c r="Z309" i="1"/>
  <c r="S509" i="1"/>
  <c r="BP334" i="1"/>
  <c r="BN334" i="1"/>
  <c r="Z334" i="1"/>
  <c r="Y337" i="1"/>
  <c r="Y111" i="1"/>
  <c r="Y110" i="1"/>
  <c r="BP268" i="1"/>
  <c r="BN268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BP344" i="1"/>
  <c r="BN344" i="1"/>
  <c r="Z344" i="1"/>
  <c r="BP358" i="1"/>
  <c r="BN358" i="1"/>
  <c r="Z358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6" i="1"/>
  <c r="BN446" i="1"/>
  <c r="Z446" i="1"/>
  <c r="Y464" i="1"/>
  <c r="BP460" i="1"/>
  <c r="BN460" i="1"/>
  <c r="Z460" i="1"/>
  <c r="BP477" i="1"/>
  <c r="BN477" i="1"/>
  <c r="Z477" i="1"/>
  <c r="Y325" i="1"/>
  <c r="Y324" i="1"/>
  <c r="Y354" i="1"/>
  <c r="Y483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BP343" i="1"/>
  <c r="BN343" i="1"/>
  <c r="Z343" i="1"/>
  <c r="Y349" i="1"/>
  <c r="BP347" i="1"/>
  <c r="BN347" i="1"/>
  <c r="Z347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Y78" i="1"/>
  <c r="Z73" i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Y117" i="1"/>
  <c r="BP116" i="1"/>
  <c r="BN116" i="1"/>
  <c r="Z116" i="1"/>
  <c r="Z117" i="1" s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Y132" i="1"/>
  <c r="Y137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Z330" i="1"/>
  <c r="BP328" i="1"/>
  <c r="BN328" i="1"/>
  <c r="Z328" i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BP335" i="1"/>
  <c r="BN335" i="1"/>
  <c r="Z335" i="1"/>
  <c r="Z337" i="1" s="1"/>
  <c r="BP345" i="1"/>
  <c r="BN345" i="1"/>
  <c r="Z345" i="1"/>
  <c r="Z349" i="1" s="1"/>
  <c r="BP353" i="1"/>
  <c r="BN353" i="1"/>
  <c r="Z353" i="1"/>
  <c r="Z354" i="1" s="1"/>
  <c r="Y355" i="1"/>
  <c r="Y360" i="1"/>
  <c r="BP357" i="1"/>
  <c r="BN357" i="1"/>
  <c r="Z357" i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415" i="1" l="1"/>
  <c r="Z403" i="1"/>
  <c r="Z359" i="1"/>
  <c r="Z127" i="1"/>
  <c r="Z77" i="1"/>
  <c r="Z137" i="1"/>
  <c r="Z472" i="1"/>
  <c r="Z293" i="1"/>
  <c r="Z43" i="1"/>
  <c r="Z31" i="1"/>
  <c r="Z398" i="1"/>
  <c r="Z370" i="1"/>
  <c r="Z311" i="1"/>
  <c r="Z216" i="1"/>
  <c r="Z199" i="1"/>
  <c r="Z167" i="1"/>
  <c r="Z96" i="1"/>
  <c r="Z229" i="1"/>
  <c r="Z317" i="1"/>
  <c r="Z211" i="1"/>
  <c r="Y503" i="1"/>
  <c r="Y500" i="1"/>
  <c r="Z254" i="1"/>
  <c r="Z478" i="1"/>
  <c r="Z442" i="1"/>
  <c r="Z303" i="1"/>
  <c r="Z245" i="1"/>
  <c r="Z457" i="1"/>
  <c r="Z104" i="1"/>
  <c r="Z57" i="1"/>
  <c r="Y501" i="1"/>
  <c r="Z262" i="1"/>
  <c r="Y499" i="1"/>
  <c r="Z504" i="1" l="1"/>
  <c r="Y502" i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<sst xmlns="http://schemas.openxmlformats.org/spreadsheetml/2006/main" count="2186" uniqueCount="792">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</sst>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45943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0.54166666666666663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3700</v>
      </c>
      <c r="Y52" s="546">
        <f t="shared" si="0"/>
        <v>3704.4</v>
      </c>
      <c r="Z52" s="36">
        <f>IFERROR(IF(Y52=0,"",ROUNDUP(Y52/H52,0)*0.01898),"")</f>
        <v>6.5101399999999998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3849.0277777777774</v>
      </c>
      <c r="BN52" s="64">
        <f t="shared" si="2"/>
        <v>3853.605</v>
      </c>
      <c r="BO52" s="64">
        <f t="shared" si="3"/>
        <v>5.3530092592592586</v>
      </c>
      <c r="BP52" s="64">
        <f t="shared" si="4"/>
        <v>5.359375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342.59259259259255</v>
      </c>
      <c r="Y57" s="547">
        <f>IFERROR(Y51/H51,"0")+IFERROR(Y52/H52,"0")+IFERROR(Y53/H53,"0")+IFERROR(Y54/H54,"0")+IFERROR(Y55/H55,"0")+IFERROR(Y56/H56,"0")</f>
        <v>343</v>
      </c>
      <c r="Z57" s="547">
        <f>IFERROR(IF(Z51="",0,Z51),"0")+IFERROR(IF(Z52="",0,Z52),"0")+IFERROR(IF(Z53="",0,Z53),"0")+IFERROR(IF(Z54="",0,Z54),"0")+IFERROR(IF(Z55="",0,Z55),"0")+IFERROR(IF(Z56="",0,Z56),"0")</f>
        <v>6.5101399999999998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3700</v>
      </c>
      <c r="Y58" s="547">
        <f>IFERROR(SUM(Y51:Y56),"0")</f>
        <v>3704.4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2200</v>
      </c>
      <c r="Y60" s="546">
        <f>IFERROR(IF(X60="",0,CEILING((X60/$H60),1)*$H60),"")</f>
        <v>2203.2000000000003</v>
      </c>
      <c r="Z60" s="36">
        <f>IFERROR(IF(Y60=0,"",ROUNDUP(Y60/H60,0)*0.01898),"")</f>
        <v>3.8719200000000003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2288.6111111111109</v>
      </c>
      <c r="BN60" s="64">
        <f>IFERROR(Y60*I60/H60,"0")</f>
        <v>2291.94</v>
      </c>
      <c r="BO60" s="64">
        <f>IFERROR(1/J60*(X60/H60),"0")</f>
        <v>3.1828703703703702</v>
      </c>
      <c r="BP60" s="64">
        <f>IFERROR(1/J60*(Y60/H60),"0")</f>
        <v>3.1875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203.7037037037037</v>
      </c>
      <c r="Y63" s="547">
        <f>IFERROR(Y60/H60,"0")+IFERROR(Y61/H61,"0")+IFERROR(Y62/H62,"0")</f>
        <v>204</v>
      </c>
      <c r="Z63" s="547">
        <f>IFERROR(IF(Z60="",0,Z60),"0")+IFERROR(IF(Z61="",0,Z61),"0")+IFERROR(IF(Z62="",0,Z62),"0")</f>
        <v>3.8719200000000003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2200</v>
      </c>
      <c r="Y64" s="547">
        <f>IFERROR(SUM(Y60:Y62),"0")</f>
        <v>2203.2000000000003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500</v>
      </c>
      <c r="Y92" s="546">
        <f>IFERROR(IF(X92="",0,CEILING((X92/$H92),1)*$H92),"")</f>
        <v>502.2</v>
      </c>
      <c r="Z92" s="36">
        <f>IFERROR(IF(Y92=0,"",ROUNDUP(Y92/H92,0)*0.01898),"")</f>
        <v>1.17676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532.03703703703707</v>
      </c>
      <c r="BN92" s="64">
        <f>IFERROR(Y92*I92/H92,"0")</f>
        <v>534.37800000000004</v>
      </c>
      <c r="BO92" s="64">
        <f>IFERROR(1/J92*(X92/H92),"0")</f>
        <v>0.96450617283950624</v>
      </c>
      <c r="BP92" s="64">
        <f>IFERROR(1/J92*(Y92/H92),"0")</f>
        <v>0.96875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61.728395061728399</v>
      </c>
      <c r="Y96" s="547">
        <f>IFERROR(Y92/H92,"0")+IFERROR(Y93/H93,"0")+IFERROR(Y94/H94,"0")+IFERROR(Y95/H95,"0")</f>
        <v>62</v>
      </c>
      <c r="Z96" s="547">
        <f>IFERROR(IF(Z92="",0,Z92),"0")+IFERROR(IF(Z93="",0,Z93),"0")+IFERROR(IF(Z94="",0,Z94),"0")+IFERROR(IF(Z95="",0,Z95),"0")</f>
        <v>1.17676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500</v>
      </c>
      <c r="Y97" s="547">
        <f>IFERROR(SUM(Y92:Y95),"0")</f>
        <v>502.2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hidden="1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1500</v>
      </c>
      <c r="Y113" s="546">
        <f>IFERROR(IF(X113="",0,CEILING((X113/$H113),1)*$H113),"")</f>
        <v>1506.6</v>
      </c>
      <c r="Z113" s="36">
        <f>IFERROR(IF(Y113=0,"",ROUNDUP(Y113/H113,0)*0.01898),"")</f>
        <v>3.5302799999999999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1595</v>
      </c>
      <c r="BN113" s="64">
        <f>IFERROR(Y113*I113/H113,"0")</f>
        <v>1602.018</v>
      </c>
      <c r="BO113" s="64">
        <f>IFERROR(1/J113*(X113/H113),"0")</f>
        <v>2.8935185185185186</v>
      </c>
      <c r="BP113" s="64">
        <f>IFERROR(1/J113*(Y113/H113),"0")</f>
        <v>2.90625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185.18518518518519</v>
      </c>
      <c r="Y117" s="547">
        <f>IFERROR(Y113/H113,"0")+IFERROR(Y114/H114,"0")+IFERROR(Y115/H115,"0")+IFERROR(Y116/H116,"0")</f>
        <v>186</v>
      </c>
      <c r="Z117" s="547">
        <f>IFERROR(IF(Z113="",0,Z113),"0")+IFERROR(IF(Z114="",0,Z114),"0")+IFERROR(IF(Z115="",0,Z115),"0")+IFERROR(IF(Z116="",0,Z116),"0")</f>
        <v>3.5302799999999999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1500</v>
      </c>
      <c r="Y118" s="547">
        <f>IFERROR(SUM(Y113:Y116),"0")</f>
        <v>1506.6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120</v>
      </c>
      <c r="Y191" s="546">
        <f t="shared" ref="Y191:Y198" si="10">IFERROR(IF(X191="",0,CEILING((X191/$H191),1)*$H191),"")</f>
        <v>124.2</v>
      </c>
      <c r="Z191" s="36">
        <f>IFERROR(IF(Y191=0,"",ROUNDUP(Y191/H191,0)*0.00902),"")</f>
        <v>0.20746000000000001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124.66666666666667</v>
      </c>
      <c r="BN191" s="64">
        <f t="shared" ref="BN191:BN198" si="12">IFERROR(Y191*I191/H191,"0")</f>
        <v>129.03</v>
      </c>
      <c r="BO191" s="64">
        <f t="shared" ref="BO191:BO198" si="13">IFERROR(1/J191*(X191/H191),"0")</f>
        <v>0.16835016835016836</v>
      </c>
      <c r="BP191" s="64">
        <f t="shared" ref="BP191:BP198" si="14">IFERROR(1/J191*(Y191/H191),"0")</f>
        <v>0.17424242424242425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120</v>
      </c>
      <c r="Y192" s="546">
        <f t="shared" si="10"/>
        <v>124.2</v>
      </c>
      <c r="Z192" s="36">
        <f>IFERROR(IF(Y192=0,"",ROUNDUP(Y192/H192,0)*0.00902),"")</f>
        <v>0.20746000000000001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124.66666666666667</v>
      </c>
      <c r="BN192" s="64">
        <f t="shared" si="12"/>
        <v>129.03</v>
      </c>
      <c r="BO192" s="64">
        <f t="shared" si="13"/>
        <v>0.16835016835016836</v>
      </c>
      <c r="BP192" s="64">
        <f t="shared" si="14"/>
        <v>0.17424242424242425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120</v>
      </c>
      <c r="Y193" s="546">
        <f t="shared" si="10"/>
        <v>124.2</v>
      </c>
      <c r="Z193" s="36">
        <f>IFERROR(IF(Y193=0,"",ROUNDUP(Y193/H193,0)*0.00902),"")</f>
        <v>0.20746000000000001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124.66666666666667</v>
      </c>
      <c r="BN193" s="64">
        <f t="shared" si="12"/>
        <v>129.03</v>
      </c>
      <c r="BO193" s="64">
        <f t="shared" si="13"/>
        <v>0.16835016835016836</v>
      </c>
      <c r="BP193" s="64">
        <f t="shared" si="14"/>
        <v>0.17424242424242425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120</v>
      </c>
      <c r="Y194" s="546">
        <f t="shared" si="10"/>
        <v>124.2</v>
      </c>
      <c r="Z194" s="36">
        <f>IFERROR(IF(Y194=0,"",ROUNDUP(Y194/H194,0)*0.00902),"")</f>
        <v>0.20746000000000001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124.66666666666667</v>
      </c>
      <c r="BN194" s="64">
        <f t="shared" si="12"/>
        <v>129.03</v>
      </c>
      <c r="BO194" s="64">
        <f t="shared" si="13"/>
        <v>0.16835016835016836</v>
      </c>
      <c r="BP194" s="64">
        <f t="shared" si="14"/>
        <v>0.17424242424242425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88.888888888888886</v>
      </c>
      <c r="Y199" s="547">
        <f>IFERROR(Y191/H191,"0")+IFERROR(Y192/H192,"0")+IFERROR(Y193/H193,"0")+IFERROR(Y194/H194,"0")+IFERROR(Y195/H195,"0")+IFERROR(Y196/H196,"0")+IFERROR(Y197/H197,"0")+IFERROR(Y198/H198,"0")</f>
        <v>92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0.82984000000000002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480</v>
      </c>
      <c r="Y200" s="547">
        <f>IFERROR(SUM(Y191:Y198),"0")</f>
        <v>496.8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100</v>
      </c>
      <c r="Y204" s="546">
        <f t="shared" si="15"/>
        <v>104.39999999999999</v>
      </c>
      <c r="Z204" s="36">
        <f>IFERROR(IF(Y204=0,"",ROUNDUP(Y204/H204,0)*0.01898),"")</f>
        <v>0.22776000000000002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105.96551724137932</v>
      </c>
      <c r="BN204" s="64">
        <f t="shared" si="17"/>
        <v>110.62799999999999</v>
      </c>
      <c r="BO204" s="64">
        <f t="shared" si="18"/>
        <v>0.1795977011494253</v>
      </c>
      <c r="BP204" s="64">
        <f t="shared" si="19"/>
        <v>0.1875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11.494252873563219</v>
      </c>
      <c r="Y211" s="547">
        <f>IFERROR(Y202/H202,"0")+IFERROR(Y203/H203,"0")+IFERROR(Y204/H204,"0")+IFERROR(Y205/H205,"0")+IFERROR(Y206/H206,"0")+IFERROR(Y207/H207,"0")+IFERROR(Y208/H208,"0")+IFERROR(Y209/H209,"0")+IFERROR(Y210/H210,"0")</f>
        <v>12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0.22776000000000002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100</v>
      </c>
      <c r="Y212" s="547">
        <f>IFERROR(SUM(Y202:Y210),"0")</f>
        <v>104.39999999999999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hidden="1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500</v>
      </c>
      <c r="Y251" s="546">
        <f>IFERROR(IF(X251="",0,CEILING((X251/$H251),1)*$H251),"")</f>
        <v>507.6</v>
      </c>
      <c r="Z251" s="36">
        <f>IFERROR(IF(Y251=0,"",ROUNDUP(Y251/H251,0)*0.01898),"")</f>
        <v>0.89205999999999996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520.1388888888888</v>
      </c>
      <c r="BN251" s="64">
        <f>IFERROR(Y251*I251/H251,"0")</f>
        <v>528.04499999999996</v>
      </c>
      <c r="BO251" s="64">
        <f>IFERROR(1/J251*(X251/H251),"0")</f>
        <v>0.72337962962962954</v>
      </c>
      <c r="BP251" s="64">
        <f>IFERROR(1/J251*(Y251/H251),"0")</f>
        <v>0.734375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46.296296296296291</v>
      </c>
      <c r="Y254" s="547">
        <f>IFERROR(Y249/H249,"0")+IFERROR(Y250/H250,"0")+IFERROR(Y251/H251,"0")+IFERROR(Y252/H252,"0")+IFERROR(Y253/H253,"0")</f>
        <v>47</v>
      </c>
      <c r="Z254" s="547">
        <f>IFERROR(IF(Z249="",0,Z249),"0")+IFERROR(IF(Z250="",0,Z250),"0")+IFERROR(IF(Z251="",0,Z251),"0")+IFERROR(IF(Z252="",0,Z252),"0")+IFERROR(IF(Z253="",0,Z253),"0")</f>
        <v>0.89205999999999996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500</v>
      </c>
      <c r="Y255" s="547">
        <f>IFERROR(SUM(Y249:Y253),"0")</f>
        <v>507.6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hidden="1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hidden="1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hidden="1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idden="1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hidden="1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idden="1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hidden="1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hidden="1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150</v>
      </c>
      <c r="Y315" s="546">
        <f>IFERROR(IF(X315="",0,CEILING((X315/$H315),1)*$H315),"")</f>
        <v>156</v>
      </c>
      <c r="Z315" s="36">
        <f>IFERROR(IF(Y315=0,"",ROUNDUP(Y315/H315,0)*0.01898),"")</f>
        <v>0.37959999999999999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159.98076923076925</v>
      </c>
      <c r="BN315" s="64">
        <f>IFERROR(Y315*I315/H315,"0")</f>
        <v>166.38000000000002</v>
      </c>
      <c r="BO315" s="64">
        <f>IFERROR(1/J315*(X315/H315),"0")</f>
        <v>0.30048076923076922</v>
      </c>
      <c r="BP315" s="64">
        <f>IFERROR(1/J315*(Y315/H315),"0")</f>
        <v>0.3125</v>
      </c>
    </row>
    <row r="316" spans="1:68" ht="16.5" hidden="1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19.23076923076923</v>
      </c>
      <c r="Y317" s="547">
        <f>IFERROR(Y314/H314,"0")+IFERROR(Y315/H315,"0")+IFERROR(Y316/H316,"0")</f>
        <v>20</v>
      </c>
      <c r="Z317" s="547">
        <f>IFERROR(IF(Z314="",0,Z314),"0")+IFERROR(IF(Z315="",0,Z315),"0")+IFERROR(IF(Z316="",0,Z316),"0")</f>
        <v>0.37959999999999999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150</v>
      </c>
      <c r="Y318" s="547">
        <f>IFERROR(SUM(Y314:Y316),"0")</f>
        <v>156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hidden="1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hidden="1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0</v>
      </c>
      <c r="Y342" s="546">
        <f t="shared" ref="Y342:Y348" si="37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0</v>
      </c>
      <c r="BN342" s="64">
        <f t="shared" ref="BN342:BN348" si="39">IFERROR(Y342*I342/H342,"0")</f>
        <v>0</v>
      </c>
      <c r="BO342" s="64">
        <f t="shared" ref="BO342:BO348" si="40">IFERROR(1/J342*(X342/H342),"0")</f>
        <v>0</v>
      </c>
      <c r="BP342" s="64">
        <f t="shared" ref="BP342:BP348" si="41">IFERROR(1/J342*(Y342/H342),"0")</f>
        <v>0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0</v>
      </c>
      <c r="Y343" s="546">
        <f t="shared" si="37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0</v>
      </c>
      <c r="BN343" s="64">
        <f t="shared" si="39"/>
        <v>0</v>
      </c>
      <c r="BO343" s="64">
        <f t="shared" si="40"/>
        <v>0</v>
      </c>
      <c r="BP343" s="64">
        <f t="shared" si="41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500</v>
      </c>
      <c r="Y344" s="546">
        <f t="shared" si="37"/>
        <v>510</v>
      </c>
      <c r="Z344" s="36">
        <f>IFERROR(IF(Y344=0,"",ROUNDUP(Y344/H344,0)*0.02175),"")</f>
        <v>0.73949999999999994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516</v>
      </c>
      <c r="BN344" s="64">
        <f t="shared" si="39"/>
        <v>526.32000000000005</v>
      </c>
      <c r="BO344" s="64">
        <f t="shared" si="40"/>
        <v>0.69444444444444442</v>
      </c>
      <c r="BP344" s="64">
        <f t="shared" si="41"/>
        <v>0.70833333333333326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33.333333333333336</v>
      </c>
      <c r="Y349" s="547">
        <f>IFERROR(Y342/H342,"0")+IFERROR(Y343/H343,"0")+IFERROR(Y344/H344,"0")+IFERROR(Y345/H345,"0")+IFERROR(Y346/H346,"0")+IFERROR(Y347/H347,"0")+IFERROR(Y348/H348,"0")</f>
        <v>34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0.73949999999999994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500</v>
      </c>
      <c r="Y350" s="547">
        <f>IFERROR(SUM(Y342:Y348),"0")</f>
        <v>510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600</v>
      </c>
      <c r="Y352" s="546">
        <f>IFERROR(IF(X352="",0,CEILING((X352/$H352),1)*$H352),"")</f>
        <v>600</v>
      </c>
      <c r="Z352" s="36">
        <f>IFERROR(IF(Y352=0,"",ROUNDUP(Y352/H352,0)*0.02175),"")</f>
        <v>0.86999999999999988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619.20000000000005</v>
      </c>
      <c r="BN352" s="64">
        <f>IFERROR(Y352*I352/H352,"0")</f>
        <v>619.20000000000005</v>
      </c>
      <c r="BO352" s="64">
        <f>IFERROR(1/J352*(X352/H352),"0")</f>
        <v>0.83333333333333326</v>
      </c>
      <c r="BP352" s="64">
        <f>IFERROR(1/J352*(Y352/H352),"0")</f>
        <v>0.83333333333333326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40</v>
      </c>
      <c r="Y354" s="547">
        <f>IFERROR(Y352/H352,"0")+IFERROR(Y353/H353,"0")</f>
        <v>40</v>
      </c>
      <c r="Z354" s="547">
        <f>IFERROR(IF(Z352="",0,Z352),"0")+IFERROR(IF(Z353="",0,Z353),"0")</f>
        <v>0.86999999999999988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600</v>
      </c>
      <c r="Y355" s="547">
        <f>IFERROR(SUM(Y352:Y353),"0")</f>
        <v>600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200</v>
      </c>
      <c r="Y358" s="546">
        <f>IFERROR(IF(X358="",0,CEILING((X358/$H358),1)*$H358),"")</f>
        <v>207</v>
      </c>
      <c r="Z358" s="36">
        <f>IFERROR(IF(Y358=0,"",ROUNDUP(Y358/H358,0)*0.01898),"")</f>
        <v>0.43653999999999998</v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211.53333333333333</v>
      </c>
      <c r="BN358" s="64">
        <f>IFERROR(Y358*I358/H358,"0")</f>
        <v>218.93700000000001</v>
      </c>
      <c r="BO358" s="64">
        <f>IFERROR(1/J358*(X358/H358),"0")</f>
        <v>0.34722222222222221</v>
      </c>
      <c r="BP358" s="64">
        <f>IFERROR(1/J358*(Y358/H358),"0")</f>
        <v>0.359375</v>
      </c>
    </row>
    <row r="359" spans="1:68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22.222222222222221</v>
      </c>
      <c r="Y359" s="547">
        <f>IFERROR(Y357/H357,"0")+IFERROR(Y358/H358,"0")</f>
        <v>23</v>
      </c>
      <c r="Z359" s="547">
        <f>IFERROR(IF(Z357="",0,Z357),"0")+IFERROR(IF(Z358="",0,Z358),"0")</f>
        <v>0.43653999999999998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200</v>
      </c>
      <c r="Y360" s="547">
        <f>IFERROR(SUM(Y357:Y358),"0")</f>
        <v>207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hidden="1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1400</v>
      </c>
      <c r="Y377" s="546">
        <f>IFERROR(IF(X377="",0,CEILING((X377/$H377),1)*$H377),"")</f>
        <v>1404</v>
      </c>
      <c r="Z377" s="36">
        <f>IFERROR(IF(Y377=0,"",ROUNDUP(Y377/H377,0)*0.01898),"")</f>
        <v>2.96088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1480.7333333333333</v>
      </c>
      <c r="BN377" s="64">
        <f>IFERROR(Y377*I377/H377,"0")</f>
        <v>1484.9639999999999</v>
      </c>
      <c r="BO377" s="64">
        <f>IFERROR(1/J377*(X377/H377),"0")</f>
        <v>2.4305555555555554</v>
      </c>
      <c r="BP377" s="64">
        <f>IFERROR(1/J377*(Y377/H377),"0")</f>
        <v>2.4375</v>
      </c>
    </row>
    <row r="378" spans="1:68" ht="27" hidden="1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155.55555555555554</v>
      </c>
      <c r="Y379" s="547">
        <f>IFERROR(Y377/H377,"0")+IFERROR(Y378/H378,"0")</f>
        <v>156</v>
      </c>
      <c r="Z379" s="547">
        <f>IFERROR(IF(Z377="",0,Z377),"0")+IFERROR(IF(Z378="",0,Z378),"0")</f>
        <v>2.96088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1400</v>
      </c>
      <c r="Y380" s="547">
        <f>IFERROR(SUM(Y377:Y378),"0")</f>
        <v>1404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hidden="1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hidden="1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idden="1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hidden="1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hidden="1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hidden="1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hidden="1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1400</v>
      </c>
      <c r="Y432" s="546">
        <f t="shared" si="48"/>
        <v>1404.48</v>
      </c>
      <c r="Z432" s="36">
        <f t="shared" si="49"/>
        <v>3.1813600000000002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1495.4545454545455</v>
      </c>
      <c r="BN432" s="64">
        <f t="shared" si="51"/>
        <v>1500.2399999999998</v>
      </c>
      <c r="BO432" s="64">
        <f t="shared" si="52"/>
        <v>2.5495337995337994</v>
      </c>
      <c r="BP432" s="64">
        <f t="shared" si="53"/>
        <v>2.5576923076923079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1300</v>
      </c>
      <c r="Y435" s="546">
        <f t="shared" si="48"/>
        <v>1304.1600000000001</v>
      </c>
      <c r="Z435" s="36">
        <f t="shared" si="49"/>
        <v>2.9541200000000001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1388.6363636363635</v>
      </c>
      <c r="BN435" s="64">
        <f t="shared" si="51"/>
        <v>1393.08</v>
      </c>
      <c r="BO435" s="64">
        <f t="shared" si="52"/>
        <v>2.3674242424242422</v>
      </c>
      <c r="BP435" s="64">
        <f t="shared" si="53"/>
        <v>2.375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511.36363636363632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513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6.1354800000000003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2700</v>
      </c>
      <c r="Y443" s="547">
        <f>IFERROR(SUM(Y430:Y441),"0")</f>
        <v>2708.6400000000003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1300</v>
      </c>
      <c r="Y445" s="546">
        <f>IFERROR(IF(X445="",0,CEILING((X445/$H445),1)*$H445),"")</f>
        <v>1304.1600000000001</v>
      </c>
      <c r="Z445" s="36">
        <f>IFERROR(IF(Y445=0,"",ROUNDUP(Y445/H445,0)*0.01196),"")</f>
        <v>2.9541200000000001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1388.6363636363635</v>
      </c>
      <c r="BN445" s="64">
        <f>IFERROR(Y445*I445/H445,"0")</f>
        <v>1393.08</v>
      </c>
      <c r="BO445" s="64">
        <f>IFERROR(1/J445*(X445/H445),"0")</f>
        <v>2.3674242424242422</v>
      </c>
      <c r="BP445" s="64">
        <f>IFERROR(1/J445*(Y445/H445),"0")</f>
        <v>2.375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246.21212121212119</v>
      </c>
      <c r="Y448" s="547">
        <f>IFERROR(Y445/H445,"0")+IFERROR(Y446/H446,"0")+IFERROR(Y447/H447,"0")</f>
        <v>247</v>
      </c>
      <c r="Z448" s="547">
        <f>IFERROR(IF(Z445="",0,Z445),"0")+IFERROR(IF(Z446="",0,Z446),"0")+IFERROR(IF(Z447="",0,Z447),"0")</f>
        <v>2.9541200000000001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1300</v>
      </c>
      <c r="Y449" s="547">
        <f>IFERROR(SUM(Y445:Y447),"0")</f>
        <v>1304.1600000000001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400</v>
      </c>
      <c r="Y451" s="546">
        <f t="shared" ref="Y451:Y456" si="54">IFERROR(IF(X451="",0,CEILING((X451/$H451),1)*$H451),"")</f>
        <v>401.28000000000003</v>
      </c>
      <c r="Z451" s="36">
        <f>IFERROR(IF(Y451=0,"",ROUNDUP(Y451/H451,0)*0.01196),"")</f>
        <v>0.90895999999999999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427.27272727272725</v>
      </c>
      <c r="BN451" s="64">
        <f t="shared" ref="BN451:BN456" si="56">IFERROR(Y451*I451/H451,"0")</f>
        <v>428.64</v>
      </c>
      <c r="BO451" s="64">
        <f t="shared" ref="BO451:BO456" si="57">IFERROR(1/J451*(X451/H451),"0")</f>
        <v>0.72843822843822836</v>
      </c>
      <c r="BP451" s="64">
        <f t="shared" ref="BP451:BP456" si="58">IFERROR(1/J451*(Y451/H451),"0")</f>
        <v>0.73076923076923084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600</v>
      </c>
      <c r="Y452" s="546">
        <f t="shared" si="54"/>
        <v>601.92000000000007</v>
      </c>
      <c r="Z452" s="36">
        <f>IFERROR(IF(Y452=0,"",ROUNDUP(Y452/H452,0)*0.01196),"")</f>
        <v>1.36344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640.90909090909088</v>
      </c>
      <c r="BN452" s="64">
        <f t="shared" si="56"/>
        <v>642.96</v>
      </c>
      <c r="BO452" s="64">
        <f t="shared" si="57"/>
        <v>1.0926573426573427</v>
      </c>
      <c r="BP452" s="64">
        <f t="shared" si="58"/>
        <v>1.0961538461538463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600</v>
      </c>
      <c r="Y453" s="546">
        <f t="shared" si="54"/>
        <v>601.92000000000007</v>
      </c>
      <c r="Z453" s="36">
        <f>IFERROR(IF(Y453=0,"",ROUNDUP(Y453/H453,0)*0.01196),"")</f>
        <v>1.36344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640.90909090909088</v>
      </c>
      <c r="BN453" s="64">
        <f t="shared" si="56"/>
        <v>642.96</v>
      </c>
      <c r="BO453" s="64">
        <f t="shared" si="57"/>
        <v>1.0926573426573427</v>
      </c>
      <c r="BP453" s="64">
        <f t="shared" si="58"/>
        <v>1.0961538461538463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hidden="1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303.030303030303</v>
      </c>
      <c r="Y457" s="547">
        <f>IFERROR(Y451/H451,"0")+IFERROR(Y452/H452,"0")+IFERROR(Y453/H453,"0")+IFERROR(Y454/H454,"0")+IFERROR(Y455/H455,"0")+IFERROR(Y456/H456,"0")</f>
        <v>304</v>
      </c>
      <c r="Z457" s="547">
        <f>IFERROR(IF(Z451="",0,Z451),"0")+IFERROR(IF(Z452="",0,Z452),"0")+IFERROR(IF(Z453="",0,Z453),"0")+IFERROR(IF(Z454="",0,Z454),"0")+IFERROR(IF(Z455="",0,Z455),"0")+IFERROR(IF(Z456="",0,Z456),"0")</f>
        <v>3.63584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1600</v>
      </c>
      <c r="Y458" s="547">
        <f>IFERROR(SUM(Y451:Y456),"0")</f>
        <v>1605.1200000000001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200</v>
      </c>
      <c r="Y470" s="546">
        <f>IFERROR(IF(X470="",0,CEILING((X470/$H470),1)*$H470),"")</f>
        <v>204</v>
      </c>
      <c r="Z470" s="36">
        <f>IFERROR(IF(Y470=0,"",ROUNDUP(Y470/H470,0)*0.01898),"")</f>
        <v>0.32266</v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207.25</v>
      </c>
      <c r="BN470" s="64">
        <f>IFERROR(Y470*I470/H470,"0")</f>
        <v>211.39500000000001</v>
      </c>
      <c r="BO470" s="64">
        <f>IFERROR(1/J470*(X470/H470),"0")</f>
        <v>0.26041666666666669</v>
      </c>
      <c r="BP470" s="64">
        <f>IFERROR(1/J470*(Y470/H470),"0")</f>
        <v>0.265625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16.666666666666668</v>
      </c>
      <c r="Y472" s="547">
        <f>IFERROR(Y468/H468,"0")+IFERROR(Y469/H469,"0")+IFERROR(Y470/H470,"0")+IFERROR(Y471/H471,"0")</f>
        <v>17</v>
      </c>
      <c r="Z472" s="547">
        <f>IFERROR(IF(Z468="",0,Z468),"0")+IFERROR(IF(Z469="",0,Z469),"0")+IFERROR(IF(Z470="",0,Z470),"0")+IFERROR(IF(Z471="",0,Z471),"0")</f>
        <v>0.32266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200</v>
      </c>
      <c r="Y473" s="547">
        <f>IFERROR(SUM(Y468:Y471),"0")</f>
        <v>204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hidden="1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100</v>
      </c>
      <c r="Y482" s="546">
        <f>IFERROR(IF(X482="",0,CEILING((X482/$H482),1)*$H482),"")</f>
        <v>100.80000000000001</v>
      </c>
      <c r="Z482" s="36">
        <f>IFERROR(IF(Y482=0,"",ROUNDUP(Y482/H482,0)*0.00902),"")</f>
        <v>0.21648000000000001</v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106.42857142857143</v>
      </c>
      <c r="BN482" s="64">
        <f>IFERROR(Y482*I482/H482,"0")</f>
        <v>107.28</v>
      </c>
      <c r="BO482" s="64">
        <f>IFERROR(1/J482*(X482/H482),"0")</f>
        <v>0.18037518037518038</v>
      </c>
      <c r="BP482" s="64">
        <f>IFERROR(1/J482*(Y482/H482),"0")</f>
        <v>0.18181818181818182</v>
      </c>
    </row>
    <row r="483" spans="1:68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23.80952380952381</v>
      </c>
      <c r="Y483" s="547">
        <f>IFERROR(Y481/H481,"0")+IFERROR(Y482/H482,"0")</f>
        <v>24</v>
      </c>
      <c r="Z483" s="547">
        <f>IFERROR(IF(Z481="",0,Z481),"0")+IFERROR(IF(Z482="",0,Z482),"0")</f>
        <v>0.21648000000000001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100</v>
      </c>
      <c r="Y484" s="547">
        <f>IFERROR(SUM(Y481:Y482),"0")</f>
        <v>100.80000000000001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hidden="1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17730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17824.919999999998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18672.391187867051</v>
      </c>
      <c r="Y500" s="547">
        <f>IFERROR(SUM(BN22:BN496),"0")</f>
        <v>18772.169999999998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30</v>
      </c>
      <c r="Y501" s="38">
        <f>ROUNDUP(SUM(BP22:BP496),0)</f>
        <v>30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19422.391187867051</v>
      </c>
      <c r="Y502" s="547">
        <f>GrossWeightTotalR+PalletQtyTotalR*25</f>
        <v>19522.169999999998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2311.3134460260899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2324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35.689859999999996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0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5907.6</v>
      </c>
      <c r="E509" s="46">
        <f>IFERROR(Y86*1,"0")+IFERROR(Y87*1,"0")+IFERROR(Y88*1,"0")+IFERROR(Y92*1,"0")+IFERROR(Y93*1,"0")+IFERROR(Y94*1,"0")+IFERROR(Y95*1,"0")</f>
        <v>502.2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1506.6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601.20000000000005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507.6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156</v>
      </c>
      <c r="S509" s="46">
        <f>IFERROR(Y334*1,"0")+IFERROR(Y335*1,"0")+IFERROR(Y336*1,"0")</f>
        <v>0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1317</v>
      </c>
      <c r="U509" s="46">
        <f>IFERROR(Y367*1,"0")+IFERROR(Y368*1,"0")+IFERROR(Y369*1,"0")+IFERROR(Y373*1,"0")+IFERROR(Y377*1,"0")+IFERROR(Y378*1,"0")+IFERROR(Y382*1,"0")</f>
        <v>1404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5617.92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304.8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400,00"/>
        <filter val="1 500,00"/>
        <filter val="1 600,00"/>
        <filter val="100,00"/>
        <filter val="11,49"/>
        <filter val="120,00"/>
        <filter val="150,00"/>
        <filter val="155,56"/>
        <filter val="16,67"/>
        <filter val="17 730,00"/>
        <filter val="18 672,39"/>
        <filter val="185,19"/>
        <filter val="19 422,39"/>
        <filter val="19,23"/>
        <filter val="2 200,00"/>
        <filter val="2 311,31"/>
        <filter val="2 700,00"/>
        <filter val="200,00"/>
        <filter val="203,70"/>
        <filter val="22,22"/>
        <filter val="23,81"/>
        <filter val="246,21"/>
        <filter val="3 700,00"/>
        <filter val="30"/>
        <filter val="303,03"/>
        <filter val="33,33"/>
        <filter val="342,59"/>
        <filter val="40,00"/>
        <filter val="400,00"/>
        <filter val="46,30"/>
        <filter val="480,00"/>
        <filter val="500,00"/>
        <filter val="511,36"/>
        <filter val="600,00"/>
        <filter val="61,73"/>
        <filter val="88,89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