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3FD07D-8FB0-48DE-A694-4B0A087A7B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BP387" i="1" s="1"/>
  <c r="P387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BO141" i="1"/>
  <c r="BM141" i="1"/>
  <c r="Y141" i="1"/>
  <c r="Y143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508" i="1" l="1"/>
  <c r="X500" i="1"/>
  <c r="Y31" i="1"/>
  <c r="Z52" i="1"/>
  <c r="BN52" i="1"/>
  <c r="Z62" i="1"/>
  <c r="BN62" i="1"/>
  <c r="Z74" i="1"/>
  <c r="BN74" i="1"/>
  <c r="Y96" i="1"/>
  <c r="Z103" i="1"/>
  <c r="BN103" i="1"/>
  <c r="Z115" i="1"/>
  <c r="BN115" i="1"/>
  <c r="Z160" i="1"/>
  <c r="BN160" i="1"/>
  <c r="Z170" i="1"/>
  <c r="BN170" i="1"/>
  <c r="Z193" i="1"/>
  <c r="BN193" i="1"/>
  <c r="Z205" i="1"/>
  <c r="BN205" i="1"/>
  <c r="Z220" i="1"/>
  <c r="BN220" i="1"/>
  <c r="Z227" i="1"/>
  <c r="BN227" i="1"/>
  <c r="Z228" i="1"/>
  <c r="BN228" i="1"/>
  <c r="Z251" i="1"/>
  <c r="BN251" i="1"/>
  <c r="Z290" i="1"/>
  <c r="BN290" i="1"/>
  <c r="Z306" i="1"/>
  <c r="BN306" i="1"/>
  <c r="Z328" i="1"/>
  <c r="BN328" i="1"/>
  <c r="Z345" i="1"/>
  <c r="BN345" i="1"/>
  <c r="Z381" i="1"/>
  <c r="Z382" i="1" s="1"/>
  <c r="BN381" i="1"/>
  <c r="BP381" i="1"/>
  <c r="Y382" i="1"/>
  <c r="Z387" i="1"/>
  <c r="BN387" i="1"/>
  <c r="Z395" i="1"/>
  <c r="BN395" i="1"/>
  <c r="Z439" i="1"/>
  <c r="BN439" i="1"/>
  <c r="Z455" i="1"/>
  <c r="BN455" i="1"/>
  <c r="BP253" i="1"/>
  <c r="BN253" i="1"/>
  <c r="BP288" i="1"/>
  <c r="BN288" i="1"/>
  <c r="Z288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X499" i="1"/>
  <c r="X501" i="1" s="1"/>
  <c r="X502" i="1"/>
  <c r="Z27" i="1"/>
  <c r="BN27" i="1"/>
  <c r="Z41" i="1"/>
  <c r="BN41" i="1"/>
  <c r="D508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Z87" i="1"/>
  <c r="BN87" i="1"/>
  <c r="Z92" i="1"/>
  <c r="BN92" i="1"/>
  <c r="BP92" i="1"/>
  <c r="Z101" i="1"/>
  <c r="BN101" i="1"/>
  <c r="Z107" i="1"/>
  <c r="BN107" i="1"/>
  <c r="Z113" i="1"/>
  <c r="BN113" i="1"/>
  <c r="BP113" i="1"/>
  <c r="Z126" i="1"/>
  <c r="BN126" i="1"/>
  <c r="Y132" i="1"/>
  <c r="Z136" i="1"/>
  <c r="BN136" i="1"/>
  <c r="Z141" i="1"/>
  <c r="BN141" i="1"/>
  <c r="BP141" i="1"/>
  <c r="Z142" i="1"/>
  <c r="BN142" i="1"/>
  <c r="Z146" i="1"/>
  <c r="BN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5" i="1"/>
  <c r="BN225" i="1"/>
  <c r="Z232" i="1"/>
  <c r="Z233" i="1" s="1"/>
  <c r="BN232" i="1"/>
  <c r="BP232" i="1"/>
  <c r="Y233" i="1"/>
  <c r="Z242" i="1"/>
  <c r="BN242" i="1"/>
  <c r="Z249" i="1"/>
  <c r="BN249" i="1"/>
  <c r="Z253" i="1"/>
  <c r="BP296" i="1"/>
  <c r="BN296" i="1"/>
  <c r="Z296" i="1"/>
  <c r="BP308" i="1"/>
  <c r="BN308" i="1"/>
  <c r="Z308" i="1"/>
  <c r="S508" i="1"/>
  <c r="BP333" i="1"/>
  <c r="BN333" i="1"/>
  <c r="Z333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24" i="1"/>
  <c r="Y323" i="1"/>
  <c r="Y353" i="1"/>
  <c r="Y482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Z69" i="1" s="1"/>
  <c r="BN67" i="1"/>
  <c r="Z73" i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02" i="1" l="1"/>
  <c r="Z358" i="1"/>
  <c r="Z302" i="1"/>
  <c r="Z292" i="1"/>
  <c r="Z167" i="1"/>
  <c r="Z96" i="1"/>
  <c r="Z43" i="1"/>
  <c r="Z31" i="1"/>
  <c r="Z149" i="1"/>
  <c r="Z143" i="1"/>
  <c r="Z414" i="1"/>
  <c r="Z229" i="1"/>
  <c r="Z491" i="1"/>
  <c r="Z477" i="1"/>
  <c r="Z471" i="1"/>
  <c r="Z397" i="1"/>
  <c r="Z336" i="1"/>
  <c r="Z199" i="1"/>
  <c r="Z173" i="1"/>
  <c r="Z137" i="1"/>
  <c r="Z77" i="1"/>
  <c r="Z63" i="1"/>
  <c r="Z348" i="1"/>
  <c r="Z110" i="1"/>
  <c r="Z441" i="1"/>
  <c r="Z456" i="1"/>
  <c r="Z262" i="1"/>
  <c r="Z369" i="1"/>
  <c r="Z316" i="1"/>
  <c r="Z310" i="1"/>
  <c r="Z269" i="1"/>
  <c r="Z245" i="1"/>
  <c r="Y502" i="1"/>
  <c r="Y499" i="1"/>
  <c r="Z57" i="1"/>
  <c r="Y500" i="1"/>
  <c r="Z211" i="1"/>
  <c r="Z104" i="1"/>
  <c r="Z503" i="1" s="1"/>
  <c r="Z89" i="1"/>
  <c r="Y498" i="1"/>
  <c r="Y501" i="1" l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<sst xmlns="http://schemas.openxmlformats.org/spreadsheetml/2006/main" count="2189" uniqueCount="797">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</sst>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113" sqref="AA113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45943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773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5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0.5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hidden="1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hidden="1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hidden="1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hidden="1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600</v>
      </c>
      <c r="Y113" s="544">
        <f>IFERROR(IF(X113="",0,CEILING((X113/$H113),1)*$H113),"")</f>
        <v>607.5</v>
      </c>
      <c r="Z113" s="36">
        <f>IFERROR(IF(Y113=0,"",ROUNDUP(Y113/H113,0)*0.01898),"")</f>
        <v>1.4235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637.99999999999989</v>
      </c>
      <c r="BN113" s="64">
        <f>IFERROR(Y113*I113/H113,"0")</f>
        <v>645.97500000000002</v>
      </c>
      <c r="BO113" s="64">
        <f>IFERROR(1/J113*(X113/H113),"0")</f>
        <v>1.1574074074074074</v>
      </c>
      <c r="BP113" s="64">
        <f>IFERROR(1/J113*(Y113/H113),"0")</f>
        <v>1.171875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74.074074074074076</v>
      </c>
      <c r="Y117" s="545">
        <f>IFERROR(Y113/H113,"0")+IFERROR(Y114/H114,"0")+IFERROR(Y115/H115,"0")+IFERROR(Y116/H116,"0")</f>
        <v>75</v>
      </c>
      <c r="Z117" s="545">
        <f>IFERROR(IF(Z113="",0,Z113),"0")+IFERROR(IF(Z114="",0,Z114),"0")+IFERROR(IF(Z115="",0,Z115),"0")+IFERROR(IF(Z116="",0,Z116),"0")</f>
        <v>1.4235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600</v>
      </c>
      <c r="Y118" s="545">
        <f>IFERROR(SUM(Y113:Y116),"0")</f>
        <v>607.5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hidden="1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hidden="1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0</v>
      </c>
      <c r="Y211" s="545">
        <f>IFERROR(Y202/H202,"0")+IFERROR(Y203/H203,"0")+IFERROR(Y204/H204,"0")+IFERROR(Y205/H205,"0")+IFERROR(Y206/H206,"0")+IFERROR(Y207/H207,"0")+IFERROR(Y208/H208,"0")+IFERROR(Y209/H209,"0")+IFERROR(Y210/H210,"0")</f>
        <v>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6"/>
      <c r="AB211" s="546"/>
      <c r="AC211" s="546"/>
    </row>
    <row r="212" spans="1:68" hidden="1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0</v>
      </c>
      <c r="Y212" s="545">
        <f>IFERROR(SUM(Y202:Y210),"0")</f>
        <v>0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hidden="1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hidden="1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hidden="1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idden="1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hidden="1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hidden="1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0</v>
      </c>
      <c r="Y316" s="545">
        <f>IFERROR(Y313/H313,"0")+IFERROR(Y314/H314,"0")+IFERROR(Y315/H315,"0")</f>
        <v>0</v>
      </c>
      <c r="Z316" s="545">
        <f>IFERROR(IF(Z313="",0,Z313),"0")+IFERROR(IF(Z314="",0,Z314),"0")+IFERROR(IF(Z315="",0,Z315),"0")</f>
        <v>0</v>
      </c>
      <c r="AA316" s="546"/>
      <c r="AB316" s="546"/>
      <c r="AC316" s="546"/>
    </row>
    <row r="317" spans="1:68" hidden="1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0</v>
      </c>
      <c r="Y317" s="545">
        <f>IFERROR(SUM(Y313:Y315),"0")</f>
        <v>0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hidden="1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1100</v>
      </c>
      <c r="Y341" s="544">
        <f t="shared" ref="Y341:Y347" si="32">IFERROR(IF(X341="",0,CEILING((X341/$H341),1)*$H341),"")</f>
        <v>1110</v>
      </c>
      <c r="Z341" s="36">
        <f>IFERROR(IF(Y341=0,"",ROUNDUP(Y341/H341,0)*0.02175),"")</f>
        <v>1.6094999999999999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1135.2</v>
      </c>
      <c r="BN341" s="64">
        <f t="shared" ref="BN341:BN347" si="34">IFERROR(Y341*I341/H341,"0")</f>
        <v>1145.52</v>
      </c>
      <c r="BO341" s="64">
        <f t="shared" ref="BO341:BO347" si="35">IFERROR(1/J341*(X341/H341),"0")</f>
        <v>1.5277777777777777</v>
      </c>
      <c r="BP341" s="64">
        <f t="shared" ref="BP341:BP347" si="36">IFERROR(1/J341*(Y341/H341),"0")</f>
        <v>1.5416666666666665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1100</v>
      </c>
      <c r="Y342" s="544">
        <f t="shared" si="32"/>
        <v>1110</v>
      </c>
      <c r="Z342" s="36">
        <f>IFERROR(IF(Y342=0,"",ROUNDUP(Y342/H342,0)*0.02175),"")</f>
        <v>1.6094999999999999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1135.2</v>
      </c>
      <c r="BN342" s="64">
        <f t="shared" si="34"/>
        <v>1145.52</v>
      </c>
      <c r="BO342" s="64">
        <f t="shared" si="35"/>
        <v>1.5277777777777777</v>
      </c>
      <c r="BP342" s="64">
        <f t="shared" si="36"/>
        <v>1.5416666666666665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300</v>
      </c>
      <c r="Y343" s="544">
        <f t="shared" si="32"/>
        <v>300</v>
      </c>
      <c r="Z343" s="36">
        <f>IFERROR(IF(Y343=0,"",ROUNDUP(Y343/H343,0)*0.02175),"")</f>
        <v>0.43499999999999994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309.60000000000002</v>
      </c>
      <c r="BN343" s="64">
        <f t="shared" si="34"/>
        <v>309.60000000000002</v>
      </c>
      <c r="BO343" s="64">
        <f t="shared" si="35"/>
        <v>0.41666666666666663</v>
      </c>
      <c r="BP343" s="64">
        <f t="shared" si="36"/>
        <v>0.41666666666666663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70</v>
      </c>
      <c r="Y344" s="544">
        <f t="shared" si="32"/>
        <v>75</v>
      </c>
      <c r="Z344" s="36">
        <f>IFERROR(IF(Y344=0,"",ROUNDUP(Y344/H344,0)*0.02175),"")</f>
        <v>0.10874999999999999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72.240000000000009</v>
      </c>
      <c r="BN344" s="64">
        <f t="shared" si="34"/>
        <v>77.400000000000006</v>
      </c>
      <c r="BO344" s="64">
        <f t="shared" si="35"/>
        <v>9.7222222222222224E-2</v>
      </c>
      <c r="BP344" s="64">
        <f t="shared" si="36"/>
        <v>0.10416666666666666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171.33333333333331</v>
      </c>
      <c r="Y348" s="545">
        <f>IFERROR(Y341/H341,"0")+IFERROR(Y342/H342,"0")+IFERROR(Y343/H343,"0")+IFERROR(Y344/H344,"0")+IFERROR(Y345/H345,"0")+IFERROR(Y346/H346,"0")+IFERROR(Y347/H347,"0")</f>
        <v>173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3.76275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2570</v>
      </c>
      <c r="Y349" s="545">
        <f>IFERROR(SUM(Y341:Y347),"0")</f>
        <v>2595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1000</v>
      </c>
      <c r="Y351" s="544">
        <f>IFERROR(IF(X351="",0,CEILING((X351/$H351),1)*$H351),"")</f>
        <v>1005</v>
      </c>
      <c r="Z351" s="36">
        <f>IFERROR(IF(Y351=0,"",ROUNDUP(Y351/H351,0)*0.02175),"")</f>
        <v>1.4572499999999999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1032</v>
      </c>
      <c r="BN351" s="64">
        <f>IFERROR(Y351*I351/H351,"0")</f>
        <v>1037.1600000000001</v>
      </c>
      <c r="BO351" s="64">
        <f>IFERROR(1/J351*(X351/H351),"0")</f>
        <v>1.3888888888888888</v>
      </c>
      <c r="BP351" s="64">
        <f>IFERROR(1/J351*(Y351/H351),"0")</f>
        <v>1.3958333333333333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66.666666666666671</v>
      </c>
      <c r="Y353" s="545">
        <f>IFERROR(Y351/H351,"0")+IFERROR(Y352/H352,"0")</f>
        <v>67</v>
      </c>
      <c r="Z353" s="545">
        <f>IFERROR(IF(Z351="",0,Z351),"0")+IFERROR(IF(Z352="",0,Z352),"0")</f>
        <v>1.4572499999999999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1000</v>
      </c>
      <c r="Y354" s="545">
        <f>IFERROR(SUM(Y351:Y352),"0")</f>
        <v>1005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hidden="1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hidden="1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700</v>
      </c>
      <c r="Y376" s="544">
        <f>IFERROR(IF(X376="",0,CEILING((X376/$H376),1)*$H376),"")</f>
        <v>702</v>
      </c>
      <c r="Z376" s="36">
        <f>IFERROR(IF(Y376=0,"",ROUNDUP(Y376/H376,0)*0.01898),"")</f>
        <v>1.48044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740.36666666666667</v>
      </c>
      <c r="BN376" s="64">
        <f>IFERROR(Y376*I376/H376,"0")</f>
        <v>742.48199999999997</v>
      </c>
      <c r="BO376" s="64">
        <f>IFERROR(1/J376*(X376/H376),"0")</f>
        <v>1.2152777777777777</v>
      </c>
      <c r="BP376" s="64">
        <f>IFERROR(1/J376*(Y376/H376),"0")</f>
        <v>1.21875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77.777777777777771</v>
      </c>
      <c r="Y378" s="545">
        <f>IFERROR(Y376/H376,"0")+IFERROR(Y377/H377,"0")</f>
        <v>78</v>
      </c>
      <c r="Z378" s="545">
        <f>IFERROR(IF(Z376="",0,Z376),"0")+IFERROR(IF(Z377="",0,Z377),"0")</f>
        <v>1.48044</v>
      </c>
      <c r="AA378" s="546"/>
      <c r="AB378" s="546"/>
      <c r="AC378" s="546"/>
    </row>
    <row r="379" spans="1:68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700</v>
      </c>
      <c r="Y379" s="545">
        <f>IFERROR(SUM(Y376:Y377),"0")</f>
        <v>702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idden="1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hidden="1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hidden="1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hidden="1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hidden="1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600</v>
      </c>
      <c r="Y431" s="544">
        <f t="shared" si="43"/>
        <v>601.92000000000007</v>
      </c>
      <c r="Z431" s="36">
        <f t="shared" si="44"/>
        <v>1.36344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640.90909090909088</v>
      </c>
      <c r="BN431" s="64">
        <f t="shared" si="46"/>
        <v>642.96</v>
      </c>
      <c r="BO431" s="64">
        <f t="shared" si="47"/>
        <v>1.0926573426573427</v>
      </c>
      <c r="BP431" s="64">
        <f t="shared" si="48"/>
        <v>1.0961538461538463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700</v>
      </c>
      <c r="Y434" s="544">
        <f t="shared" si="43"/>
        <v>702.24</v>
      </c>
      <c r="Z434" s="36">
        <f t="shared" si="44"/>
        <v>1.5906800000000001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747.72727272727275</v>
      </c>
      <c r="BN434" s="64">
        <f t="shared" si="46"/>
        <v>750.11999999999989</v>
      </c>
      <c r="BO434" s="64">
        <f t="shared" si="47"/>
        <v>1.2747668997668997</v>
      </c>
      <c r="BP434" s="64">
        <f t="shared" si="48"/>
        <v>1.278846153846154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246.21212121212119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247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2.9541200000000001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1300</v>
      </c>
      <c r="Y442" s="545">
        <f>IFERROR(SUM(Y429:Y440),"0")</f>
        <v>1304.1600000000001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600</v>
      </c>
      <c r="Y444" s="544">
        <f>IFERROR(IF(X444="",0,CEILING((X444/$H444),1)*$H444),"")</f>
        <v>601.92000000000007</v>
      </c>
      <c r="Z444" s="36">
        <f>IFERROR(IF(Y444=0,"",ROUNDUP(Y444/H444,0)*0.01196),"")</f>
        <v>1.36344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640.90909090909088</v>
      </c>
      <c r="BN444" s="64">
        <f>IFERROR(Y444*I444/H444,"0")</f>
        <v>642.96</v>
      </c>
      <c r="BO444" s="64">
        <f>IFERROR(1/J444*(X444/H444),"0")</f>
        <v>1.0926573426573427</v>
      </c>
      <c r="BP444" s="64">
        <f>IFERROR(1/J444*(Y444/H444),"0")</f>
        <v>1.0961538461538463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113.63636363636363</v>
      </c>
      <c r="Y447" s="545">
        <f>IFERROR(Y444/H444,"0")+IFERROR(Y445/H445,"0")+IFERROR(Y446/H446,"0")</f>
        <v>114.00000000000001</v>
      </c>
      <c r="Z447" s="545">
        <f>IFERROR(IF(Z444="",0,Z444),"0")+IFERROR(IF(Z445="",0,Z445),"0")+IFERROR(IF(Z446="",0,Z446),"0")</f>
        <v>1.36344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600</v>
      </c>
      <c r="Y448" s="545">
        <f>IFERROR(SUM(Y444:Y446),"0")</f>
        <v>601.92000000000007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hidden="1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hidden="1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400</v>
      </c>
      <c r="Y452" s="544">
        <f t="shared" si="49"/>
        <v>401.28000000000003</v>
      </c>
      <c r="Z452" s="36">
        <f>IFERROR(IF(Y452=0,"",ROUNDUP(Y452/H452,0)*0.01196),"")</f>
        <v>0.90895999999999999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427.27272727272725</v>
      </c>
      <c r="BN452" s="64">
        <f t="shared" si="51"/>
        <v>428.64</v>
      </c>
      <c r="BO452" s="64">
        <f t="shared" si="52"/>
        <v>0.72843822843822836</v>
      </c>
      <c r="BP452" s="64">
        <f t="shared" si="53"/>
        <v>0.73076923076923084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75.757575757575751</v>
      </c>
      <c r="Y456" s="545">
        <f>IFERROR(Y450/H450,"0")+IFERROR(Y451/H451,"0")+IFERROR(Y452/H452,"0")+IFERROR(Y453/H453,"0")+IFERROR(Y454/H454,"0")+IFERROR(Y455/H455,"0")</f>
        <v>76</v>
      </c>
      <c r="Z456" s="545">
        <f>IFERROR(IF(Z450="",0,Z450),"0")+IFERROR(IF(Z451="",0,Z451),"0")+IFERROR(IF(Z452="",0,Z452),"0")+IFERROR(IF(Z453="",0,Z453),"0")+IFERROR(IF(Z454="",0,Z454),"0")+IFERROR(IF(Z455="",0,Z455),"0")</f>
        <v>0.90895999999999999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400</v>
      </c>
      <c r="Y457" s="545">
        <f>IFERROR(SUM(Y450:Y455),"0")</f>
        <v>401.28000000000003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hidden="1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7170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7216.86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7519.4248484848486</v>
      </c>
      <c r="Y499" s="545">
        <f>IFERROR(SUM(BN22:BN495),"0")</f>
        <v>7568.3370000000004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12</v>
      </c>
      <c r="Y500" s="38">
        <f>ROUNDUP(SUM(BP22:BP495),0)</f>
        <v>12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7819.4248484848486</v>
      </c>
      <c r="Y501" s="545">
        <f>GrossWeightTotalR+PalletQtyTotalR*25</f>
        <v>7868.3370000000004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825.45791245791236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830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13.350460000000002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8" s="46">
        <f>IFERROR(Y86*1,"0")+IFERROR(Y87*1,"0")+IFERROR(Y88*1,"0")+IFERROR(Y92*1,"0")+IFERROR(Y93*1,"0")+IFERROR(Y94*1,"0")+IFERROR(Y95*1,"0")</f>
        <v>0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607.5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3600</v>
      </c>
      <c r="U508" s="46">
        <f>IFERROR(Y366*1,"0")+IFERROR(Y367*1,"0")+IFERROR(Y368*1,"0")+IFERROR(Y372*1,"0")+IFERROR(Y376*1,"0")+IFERROR(Y377*1,"0")+IFERROR(Y381*1,"0")</f>
        <v>702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2307.36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300,00"/>
        <filter val="113,64"/>
        <filter val="12"/>
        <filter val="171,33"/>
        <filter val="2 570,00"/>
        <filter val="246,21"/>
        <filter val="300,00"/>
        <filter val="400,00"/>
        <filter val="600,00"/>
        <filter val="66,67"/>
        <filter val="7 170,00"/>
        <filter val="7 519,42"/>
        <filter val="7 819,42"/>
        <filter val="70,00"/>
        <filter val="700,00"/>
        <filter val="74,07"/>
        <filter val="75,76"/>
        <filter val="77,78"/>
        <filter val="825,46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