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C2F013-3763-4306-8BF0-E5CC0B0084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O508" i="1" s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X255" i="1"/>
  <c r="X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Z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P94" i="1"/>
  <c r="BO93" i="1"/>
  <c r="BM93" i="1"/>
  <c r="Y93" i="1"/>
  <c r="P93" i="1"/>
  <c r="BO92" i="1"/>
  <c r="BM92" i="1"/>
  <c r="Y92" i="1"/>
  <c r="Y96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Y90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8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68" i="1" l="1"/>
  <c r="BN68" i="1"/>
  <c r="Z68" i="1"/>
  <c r="BP94" i="1"/>
  <c r="BN94" i="1"/>
  <c r="Z94" i="1"/>
  <c r="BP130" i="1"/>
  <c r="BN130" i="1"/>
  <c r="Z130" i="1"/>
  <c r="BP164" i="1"/>
  <c r="BN164" i="1"/>
  <c r="Z164" i="1"/>
  <c r="BP195" i="1"/>
  <c r="BN195" i="1"/>
  <c r="Z195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90" i="1"/>
  <c r="BN290" i="1"/>
  <c r="Z290" i="1"/>
  <c r="BP328" i="1"/>
  <c r="BN328" i="1"/>
  <c r="Z328" i="1"/>
  <c r="Y383" i="1"/>
  <c r="Y382" i="1"/>
  <c r="BP381" i="1"/>
  <c r="BN381" i="1"/>
  <c r="Z381" i="1"/>
  <c r="Z382" i="1" s="1"/>
  <c r="BP387" i="1"/>
  <c r="BN387" i="1"/>
  <c r="Z387" i="1"/>
  <c r="BP439" i="1"/>
  <c r="BN439" i="1"/>
  <c r="Z439" i="1"/>
  <c r="B508" i="1"/>
  <c r="X500" i="1"/>
  <c r="X498" i="1"/>
  <c r="Y32" i="1"/>
  <c r="Z52" i="1"/>
  <c r="BN52" i="1"/>
  <c r="BP80" i="1"/>
  <c r="BN80" i="1"/>
  <c r="Z80" i="1"/>
  <c r="BP109" i="1"/>
  <c r="BN109" i="1"/>
  <c r="Z109" i="1"/>
  <c r="BP148" i="1"/>
  <c r="BN148" i="1"/>
  <c r="Z14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25" i="1"/>
  <c r="BN225" i="1"/>
  <c r="Z225" i="1"/>
  <c r="BP253" i="1"/>
  <c r="BN253" i="1"/>
  <c r="Z253" i="1"/>
  <c r="BP306" i="1"/>
  <c r="BN306" i="1"/>
  <c r="Z306" i="1"/>
  <c r="BP345" i="1"/>
  <c r="BN345" i="1"/>
  <c r="Z345" i="1"/>
  <c r="BP395" i="1"/>
  <c r="BN395" i="1"/>
  <c r="Z395" i="1"/>
  <c r="BP455" i="1"/>
  <c r="BN455" i="1"/>
  <c r="Z455" i="1"/>
  <c r="Y78" i="1"/>
  <c r="Y117" i="1"/>
  <c r="Y143" i="1"/>
  <c r="Y168" i="1"/>
  <c r="Y184" i="1"/>
  <c r="Y245" i="1"/>
  <c r="BP300" i="1"/>
  <c r="BN300" i="1"/>
  <c r="Z300" i="1"/>
  <c r="BP322" i="1"/>
  <c r="BN322" i="1"/>
  <c r="Z322" i="1"/>
  <c r="BP326" i="1"/>
  <c r="BN326" i="1"/>
  <c r="Z326" i="1"/>
  <c r="BP343" i="1"/>
  <c r="BN343" i="1"/>
  <c r="Z343" i="1"/>
  <c r="BP357" i="1"/>
  <c r="BN357" i="1"/>
  <c r="Z357" i="1"/>
  <c r="BP377" i="1"/>
  <c r="BN377" i="1"/>
  <c r="Z377" i="1"/>
  <c r="BP393" i="1"/>
  <c r="BN393" i="1"/>
  <c r="Z393" i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41" i="1"/>
  <c r="BN41" i="1"/>
  <c r="D508" i="1"/>
  <c r="Z54" i="1"/>
  <c r="BN54" i="1"/>
  <c r="Z60" i="1"/>
  <c r="BN60" i="1"/>
  <c r="BP60" i="1"/>
  <c r="Y63" i="1"/>
  <c r="Z66" i="1"/>
  <c r="BN66" i="1"/>
  <c r="BP66" i="1"/>
  <c r="Y69" i="1"/>
  <c r="Z72" i="1"/>
  <c r="BN72" i="1"/>
  <c r="BP72" i="1"/>
  <c r="Y77" i="1"/>
  <c r="Z76" i="1"/>
  <c r="BN76" i="1"/>
  <c r="Z87" i="1"/>
  <c r="BN87" i="1"/>
  <c r="Z92" i="1"/>
  <c r="BN92" i="1"/>
  <c r="BP92" i="1"/>
  <c r="Z101" i="1"/>
  <c r="BN101" i="1"/>
  <c r="Z107" i="1"/>
  <c r="Z110" i="1" s="1"/>
  <c r="BN107" i="1"/>
  <c r="Y110" i="1"/>
  <c r="Z113" i="1"/>
  <c r="BN113" i="1"/>
  <c r="BP113" i="1"/>
  <c r="Z126" i="1"/>
  <c r="BN126" i="1"/>
  <c r="Y132" i="1"/>
  <c r="Z136" i="1"/>
  <c r="BN136" i="1"/>
  <c r="Z141" i="1"/>
  <c r="BN141" i="1"/>
  <c r="BP141" i="1"/>
  <c r="Z142" i="1"/>
  <c r="BN142" i="1"/>
  <c r="Z146" i="1"/>
  <c r="BN146" i="1"/>
  <c r="Y149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199" i="1"/>
  <c r="Z193" i="1"/>
  <c r="BN193" i="1"/>
  <c r="Z197" i="1"/>
  <c r="BN197" i="1"/>
  <c r="Y212" i="1"/>
  <c r="Z205" i="1"/>
  <c r="BN205" i="1"/>
  <c r="Z209" i="1"/>
  <c r="BN209" i="1"/>
  <c r="Z220" i="1"/>
  <c r="BN220" i="1"/>
  <c r="Y229" i="1"/>
  <c r="Z227" i="1"/>
  <c r="BN227" i="1"/>
  <c r="Z228" i="1"/>
  <c r="BN228" i="1"/>
  <c r="Z244" i="1"/>
  <c r="BN244" i="1"/>
  <c r="Z251" i="1"/>
  <c r="BN251" i="1"/>
  <c r="Z258" i="1"/>
  <c r="BN258" i="1"/>
  <c r="Z259" i="1"/>
  <c r="BN259" i="1"/>
  <c r="Z267" i="1"/>
  <c r="BN267" i="1"/>
  <c r="BP288" i="1"/>
  <c r="BN288" i="1"/>
  <c r="BP296" i="1"/>
  <c r="BN296" i="1"/>
  <c r="Z296" i="1"/>
  <c r="BP308" i="1"/>
  <c r="BN308" i="1"/>
  <c r="Z308" i="1"/>
  <c r="S508" i="1"/>
  <c r="BP333" i="1"/>
  <c r="BN333" i="1"/>
  <c r="Z333" i="1"/>
  <c r="BP347" i="1"/>
  <c r="BN347" i="1"/>
  <c r="Z347" i="1"/>
  <c r="BP389" i="1"/>
  <c r="BN389" i="1"/>
  <c r="Z389" i="1"/>
  <c r="BP401" i="1"/>
  <c r="BN401" i="1"/>
  <c r="Z401" i="1"/>
  <c r="Y408" i="1"/>
  <c r="Y407" i="1"/>
  <c r="BP406" i="1"/>
  <c r="BN406" i="1"/>
  <c r="Z406" i="1"/>
  <c r="Z407" i="1" s="1"/>
  <c r="BP410" i="1"/>
  <c r="BN410" i="1"/>
  <c r="Z410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17" i="1"/>
  <c r="Y324" i="1"/>
  <c r="Y323" i="1"/>
  <c r="Y329" i="1"/>
  <c r="Y353" i="1"/>
  <c r="Y370" i="1"/>
  <c r="Y48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BN73" i="1"/>
  <c r="BP73" i="1"/>
  <c r="Z75" i="1"/>
  <c r="BN75" i="1"/>
  <c r="Y82" i="1"/>
  <c r="Z81" i="1"/>
  <c r="BN81" i="1"/>
  <c r="BP88" i="1"/>
  <c r="BN88" i="1"/>
  <c r="Z88" i="1"/>
  <c r="BP93" i="1"/>
  <c r="BN93" i="1"/>
  <c r="Z93" i="1"/>
  <c r="BP102" i="1"/>
  <c r="BN102" i="1"/>
  <c r="Z102" i="1"/>
  <c r="Y111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Y150" i="1"/>
  <c r="Y167" i="1"/>
  <c r="BP159" i="1"/>
  <c r="BN159" i="1"/>
  <c r="Z159" i="1"/>
  <c r="H9" i="1"/>
  <c r="Y24" i="1"/>
  <c r="Y44" i="1"/>
  <c r="Y57" i="1"/>
  <c r="Y83" i="1"/>
  <c r="E508" i="1"/>
  <c r="Y89" i="1"/>
  <c r="BP86" i="1"/>
  <c r="BN86" i="1"/>
  <c r="Z86" i="1"/>
  <c r="Z89" i="1" s="1"/>
  <c r="BP95" i="1"/>
  <c r="BN95" i="1"/>
  <c r="Z95" i="1"/>
  <c r="Y97" i="1"/>
  <c r="F508" i="1"/>
  <c r="Y105" i="1"/>
  <c r="BP100" i="1"/>
  <c r="BN100" i="1"/>
  <c r="Z100" i="1"/>
  <c r="Y104" i="1"/>
  <c r="BP108" i="1"/>
  <c r="BN108" i="1"/>
  <c r="Z108" i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BP147" i="1"/>
  <c r="BN147" i="1"/>
  <c r="Z147" i="1"/>
  <c r="BP161" i="1"/>
  <c r="BN161" i="1"/>
  <c r="Z161" i="1"/>
  <c r="H508" i="1"/>
  <c r="Y144" i="1"/>
  <c r="I508" i="1"/>
  <c r="Y156" i="1"/>
  <c r="Z163" i="1"/>
  <c r="BN163" i="1"/>
  <c r="Z165" i="1"/>
  <c r="BN165" i="1"/>
  <c r="Z171" i="1"/>
  <c r="Z173" i="1" s="1"/>
  <c r="BN171" i="1"/>
  <c r="BP171" i="1"/>
  <c r="J508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BP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08" i="1"/>
  <c r="Y230" i="1"/>
  <c r="Z221" i="1"/>
  <c r="BN221" i="1"/>
  <c r="BP221" i="1"/>
  <c r="BP226" i="1"/>
  <c r="BN226" i="1"/>
  <c r="Z226" i="1"/>
  <c r="BP241" i="1"/>
  <c r="BN241" i="1"/>
  <c r="Z241" i="1"/>
  <c r="BP250" i="1"/>
  <c r="BN250" i="1"/>
  <c r="Z250" i="1"/>
  <c r="Y254" i="1"/>
  <c r="BP260" i="1"/>
  <c r="BN260" i="1"/>
  <c r="Z260" i="1"/>
  <c r="BP268" i="1"/>
  <c r="BN268" i="1"/>
  <c r="Z268" i="1"/>
  <c r="Y270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BP223" i="1"/>
  <c r="BN223" i="1"/>
  <c r="BP224" i="1"/>
  <c r="BN224" i="1"/>
  <c r="Z224" i="1"/>
  <c r="Z229" i="1" s="1"/>
  <c r="Y237" i="1"/>
  <c r="BP236" i="1"/>
  <c r="BN236" i="1"/>
  <c r="Z236" i="1"/>
  <c r="Z237" i="1" s="1"/>
  <c r="Y238" i="1"/>
  <c r="Y246" i="1"/>
  <c r="BP240" i="1"/>
  <c r="BN240" i="1"/>
  <c r="Z240" i="1"/>
  <c r="BP243" i="1"/>
  <c r="BN243" i="1"/>
  <c r="Z243" i="1"/>
  <c r="BP252" i="1"/>
  <c r="BN252" i="1"/>
  <c r="Z252" i="1"/>
  <c r="BP261" i="1"/>
  <c r="BN261" i="1"/>
  <c r="Z261" i="1"/>
  <c r="Y263" i="1"/>
  <c r="Y269" i="1"/>
  <c r="BP266" i="1"/>
  <c r="BN266" i="1"/>
  <c r="Z266" i="1"/>
  <c r="Z269" i="1" s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Z316" i="1" s="1"/>
  <c r="Z329" i="1"/>
  <c r="BP327" i="1"/>
  <c r="BN327" i="1"/>
  <c r="Z327" i="1"/>
  <c r="BP342" i="1"/>
  <c r="BN342" i="1"/>
  <c r="Z342" i="1"/>
  <c r="BP346" i="1"/>
  <c r="BN346" i="1"/>
  <c r="Z346" i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L508" i="1"/>
  <c r="Y255" i="1"/>
  <c r="M508" i="1"/>
  <c r="Y262" i="1"/>
  <c r="Y337" i="1"/>
  <c r="T508" i="1"/>
  <c r="Y349" i="1"/>
  <c r="BP388" i="1"/>
  <c r="BN388" i="1"/>
  <c r="Z388" i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149" i="1" l="1"/>
  <c r="Z477" i="1"/>
  <c r="Z127" i="1"/>
  <c r="Z82" i="1"/>
  <c r="Z471" i="1"/>
  <c r="Z414" i="1"/>
  <c r="Z167" i="1"/>
  <c r="Z397" i="1"/>
  <c r="Z348" i="1"/>
  <c r="Z254" i="1"/>
  <c r="Z104" i="1"/>
  <c r="Z77" i="1"/>
  <c r="Z57" i="1"/>
  <c r="Z43" i="1"/>
  <c r="Z143" i="1"/>
  <c r="Z310" i="1"/>
  <c r="Z245" i="1"/>
  <c r="Z302" i="1"/>
  <c r="Z292" i="1"/>
  <c r="Z262" i="1"/>
  <c r="Z211" i="1"/>
  <c r="Y498" i="1"/>
  <c r="Z96" i="1"/>
  <c r="Y502" i="1"/>
  <c r="Y499" i="1"/>
  <c r="Z441" i="1"/>
  <c r="Z456" i="1"/>
  <c r="Z117" i="1"/>
  <c r="Z31" i="1"/>
  <c r="Y500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<sst xmlns="http://schemas.openxmlformats.org/spreadsheetml/2006/main" count="2189" uniqueCount="797">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</sst>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45943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4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0.45833333333333331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1</v>
      </c>
      <c r="Y34" s="544">
        <f>IFERROR(IF(X34="",0,CEILING((X34/$H34),1)*$H34),"")</f>
        <v>1.2</v>
      </c>
      <c r="Z34" s="36">
        <f>IFERROR(IF(Y34=0,"",ROUNDUP(Y34/H34,0)*0.00651),"")</f>
        <v>1.302E-2</v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1.3699999999999999</v>
      </c>
      <c r="BN34" s="64">
        <f>IFERROR(Y34*I34/H34,"0")</f>
        <v>1.6439999999999999</v>
      </c>
      <c r="BO34" s="64">
        <f>IFERROR(1/J34*(X34/H34),"0")</f>
        <v>9.1575091575091579E-3</v>
      </c>
      <c r="BP34" s="64">
        <f>IFERROR(1/J34*(Y34/H34),"0")</f>
        <v>1.098901098901099E-2</v>
      </c>
    </row>
    <row r="35" spans="1:68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1.6666666666666667</v>
      </c>
      <c r="Y35" s="545">
        <f>IFERROR(Y34/H34,"0")</f>
        <v>2</v>
      </c>
      <c r="Z35" s="545">
        <f>IFERROR(IF(Z34="",0,Z34),"0")</f>
        <v>1.302E-2</v>
      </c>
      <c r="AA35" s="546"/>
      <c r="AB35" s="546"/>
      <c r="AC35" s="546"/>
    </row>
    <row r="36" spans="1:68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1</v>
      </c>
      <c r="Y36" s="545">
        <f>IFERROR(SUM(Y34:Y34),"0")</f>
        <v>1.2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hidden="1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hidden="1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17</v>
      </c>
      <c r="Y60" s="544">
        <f>IFERROR(IF(X60="",0,CEILING((X60/$H60),1)*$H60),"")</f>
        <v>21.6</v>
      </c>
      <c r="Z60" s="36">
        <f>IFERROR(IF(Y60=0,"",ROUNDUP(Y60/H60,0)*0.01898),"")</f>
        <v>3.7960000000000001E-2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17.68472222222222</v>
      </c>
      <c r="BN60" s="64">
        <f>IFERROR(Y60*I60/H60,"0")</f>
        <v>22.47</v>
      </c>
      <c r="BO60" s="64">
        <f>IFERROR(1/J60*(X60/H60),"0")</f>
        <v>2.4594907407407406E-2</v>
      </c>
      <c r="BP60" s="64">
        <f>IFERROR(1/J60*(Y60/H60),"0")</f>
        <v>3.125E-2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1.574074074074074</v>
      </c>
      <c r="Y63" s="545">
        <f>IFERROR(Y60/H60,"0")+IFERROR(Y61/H61,"0")+IFERROR(Y62/H62,"0")</f>
        <v>2</v>
      </c>
      <c r="Z63" s="545">
        <f>IFERROR(IF(Z60="",0,Z60),"0")+IFERROR(IF(Z61="",0,Z61),"0")+IFERROR(IF(Z62="",0,Z62),"0")</f>
        <v>3.7960000000000001E-2</v>
      </c>
      <c r="AA63" s="546"/>
      <c r="AB63" s="546"/>
      <c r="AC63" s="546"/>
    </row>
    <row r="64" spans="1:68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17</v>
      </c>
      <c r="Y64" s="545">
        <f>IFERROR(SUM(Y60:Y62),"0")</f>
        <v>21.6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4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4.2071428571428573</v>
      </c>
      <c r="BN73" s="64">
        <f>IFERROR(Y73*I73/H73,"0")</f>
        <v>8.8350000000000009</v>
      </c>
      <c r="BO73" s="64">
        <f>IFERROR(1/J73*(X73/H73),"0")</f>
        <v>7.4404761904761901E-3</v>
      </c>
      <c r="BP73" s="64">
        <f>IFERROR(1/J73*(Y73/H73),"0")</f>
        <v>1.5625E-2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0.47619047619047616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4</v>
      </c>
      <c r="Y78" s="545">
        <f>IFERROR(SUM(Y72:Y76),"0")</f>
        <v>8.4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56</v>
      </c>
      <c r="Y80" s="544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59.123076923076923</v>
      </c>
      <c r="BN80" s="64">
        <f>IFERROR(Y80*I80/H80,"0")</f>
        <v>65.88</v>
      </c>
      <c r="BO80" s="64">
        <f>IFERROR(1/J80*(X80/H80),"0")</f>
        <v>0.11217948717948718</v>
      </c>
      <c r="BP80" s="64">
        <f>IFERROR(1/J80*(Y80/H80),"0")</f>
        <v>0.125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7.1794871794871797</v>
      </c>
      <c r="Y82" s="545">
        <f>IFERROR(Y80/H80,"0")+IFERROR(Y81/H81,"0")</f>
        <v>8</v>
      </c>
      <c r="Z82" s="545">
        <f>IFERROR(IF(Z80="",0,Z80),"0")+IFERROR(IF(Z81="",0,Z81),"0")</f>
        <v>0.15184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56</v>
      </c>
      <c r="Y83" s="545">
        <f>IFERROR(SUM(Y80:Y81),"0")</f>
        <v>62.4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hidden="1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40</v>
      </c>
      <c r="Y92" s="544">
        <f>IFERROR(IF(X92="",0,CEILING((X92/$H92),1)*$H92),"")</f>
        <v>40.5</v>
      </c>
      <c r="Z92" s="36">
        <f>IFERROR(IF(Y92=0,"",ROUNDUP(Y92/H92,0)*0.01898),"")</f>
        <v>9.4899999999999998E-2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42.562962962962963</v>
      </c>
      <c r="BN92" s="64">
        <f>IFERROR(Y92*I92/H92,"0")</f>
        <v>43.095000000000006</v>
      </c>
      <c r="BO92" s="64">
        <f>IFERROR(1/J92*(X92/H92),"0")</f>
        <v>7.7160493827160503E-2</v>
      </c>
      <c r="BP92" s="64">
        <f>IFERROR(1/J92*(Y92/H92),"0")</f>
        <v>7.8125E-2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4.9382716049382722</v>
      </c>
      <c r="Y96" s="545">
        <f>IFERROR(Y92/H92,"0")+IFERROR(Y93/H93,"0")+IFERROR(Y94/H94,"0")+IFERROR(Y95/H95,"0")</f>
        <v>5</v>
      </c>
      <c r="Z96" s="545">
        <f>IFERROR(IF(Z92="",0,Z92),"0")+IFERROR(IF(Z93="",0,Z93),"0")+IFERROR(IF(Z94="",0,Z94),"0")+IFERROR(IF(Z95="",0,Z95),"0")</f>
        <v>9.4899999999999998E-2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40</v>
      </c>
      <c r="Y97" s="545">
        <f>IFERROR(SUM(Y92:Y95),"0")</f>
        <v>40.5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17</v>
      </c>
      <c r="Y100" s="544">
        <f>IFERROR(IF(X100="",0,CEILING((X100/$H100),1)*$H100),"")</f>
        <v>21.6</v>
      </c>
      <c r="Z100" s="36">
        <f>IFERROR(IF(Y100=0,"",ROUNDUP(Y100/H100,0)*0.01898),"")</f>
        <v>3.7960000000000001E-2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17.68472222222222</v>
      </c>
      <c r="BN100" s="64">
        <f>IFERROR(Y100*I100/H100,"0")</f>
        <v>22.47</v>
      </c>
      <c r="BO100" s="64">
        <f>IFERROR(1/J100*(X100/H100),"0")</f>
        <v>2.4594907407407406E-2</v>
      </c>
      <c r="BP100" s="64">
        <f>IFERROR(1/J100*(Y100/H100),"0")</f>
        <v>3.125E-2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1.574074074074074</v>
      </c>
      <c r="Y104" s="545">
        <f>IFERROR(Y100/H100,"0")+IFERROR(Y101/H101,"0")+IFERROR(Y102/H102,"0")+IFERROR(Y103/H103,"0")</f>
        <v>2</v>
      </c>
      <c r="Z104" s="545">
        <f>IFERROR(IF(Z100="",0,Z100),"0")+IFERROR(IF(Z101="",0,Z101),"0")+IFERROR(IF(Z102="",0,Z102),"0")+IFERROR(IF(Z103="",0,Z103),"0")</f>
        <v>3.7960000000000001E-2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17</v>
      </c>
      <c r="Y105" s="545">
        <f>IFERROR(SUM(Y100:Y103),"0")</f>
        <v>21.6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6</v>
      </c>
      <c r="Y109" s="544">
        <f>IFERROR(IF(X109="",0,CEILING((X109/$H109),1)*$H109),"")</f>
        <v>7.1999999999999993</v>
      </c>
      <c r="Z109" s="36">
        <f>IFERROR(IF(Y109=0,"",ROUNDUP(Y109/H109,0)*0.00651),"")</f>
        <v>1.9529999999999999E-2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6.45</v>
      </c>
      <c r="BN109" s="64">
        <f>IFERROR(Y109*I109/H109,"0")</f>
        <v>7.7399999999999993</v>
      </c>
      <c r="BO109" s="64">
        <f>IFERROR(1/J109*(X109/H109),"0")</f>
        <v>1.3736263736263738E-2</v>
      </c>
      <c r="BP109" s="64">
        <f>IFERROR(1/J109*(Y109/H109),"0")</f>
        <v>1.6483516483516484E-2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2.5</v>
      </c>
      <c r="Y110" s="545">
        <f>IFERROR(Y107/H107,"0")+IFERROR(Y108/H108,"0")+IFERROR(Y109/H109,"0")</f>
        <v>3</v>
      </c>
      <c r="Z110" s="545">
        <f>IFERROR(IF(Z107="",0,Z107),"0")+IFERROR(IF(Z108="",0,Z108),"0")+IFERROR(IF(Z109="",0,Z109),"0")</f>
        <v>1.9529999999999999E-2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6</v>
      </c>
      <c r="Y111" s="545">
        <f>IFERROR(SUM(Y107:Y109),"0")</f>
        <v>7.1999999999999993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32</v>
      </c>
      <c r="Y113" s="544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34.026666666666664</v>
      </c>
      <c r="BN113" s="64">
        <f>IFERROR(Y113*I113/H113,"0")</f>
        <v>34.451999999999998</v>
      </c>
      <c r="BO113" s="64">
        <f>IFERROR(1/J113*(X113/H113),"0")</f>
        <v>6.1728395061728399E-2</v>
      </c>
      <c r="BP113" s="64">
        <f>IFERROR(1/J113*(Y113/H113),"0")</f>
        <v>6.25E-2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3.9506172839506175</v>
      </c>
      <c r="Y117" s="545">
        <f>IFERROR(Y113/H113,"0")+IFERROR(Y114/H114,"0")+IFERROR(Y115/H115,"0")+IFERROR(Y116/H116,"0")</f>
        <v>4</v>
      </c>
      <c r="Z117" s="545">
        <f>IFERROR(IF(Z113="",0,Z113),"0")+IFERROR(IF(Z114="",0,Z114),"0")+IFERROR(IF(Z115="",0,Z115),"0")+IFERROR(IF(Z116="",0,Z116),"0")</f>
        <v>7.5920000000000001E-2</v>
      </c>
      <c r="AA117" s="546"/>
      <c r="AB117" s="546"/>
      <c r="AC117" s="546"/>
    </row>
    <row r="118" spans="1:68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32</v>
      </c>
      <c r="Y118" s="545">
        <f>IFERROR(SUM(Y113:Y116),"0")</f>
        <v>32.4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36</v>
      </c>
      <c r="Y158" s="544">
        <f t="shared" ref="Y158:Y166" si="5">IFERROR(IF(X158="",0,CEILING((X158/$H158),1)*$H158),"")</f>
        <v>37.800000000000004</v>
      </c>
      <c r="Z158" s="36">
        <f>IFERROR(IF(Y158=0,"",ROUNDUP(Y158/H158,0)*0.00902),"")</f>
        <v>8.1180000000000002E-2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38.31428571428571</v>
      </c>
      <c r="BN158" s="64">
        <f t="shared" ref="BN158:BN166" si="7">IFERROR(Y158*I158/H158,"0")</f>
        <v>40.229999999999997</v>
      </c>
      <c r="BO158" s="64">
        <f t="shared" ref="BO158:BO166" si="8">IFERROR(1/J158*(X158/H158),"0")</f>
        <v>6.4935064935064929E-2</v>
      </c>
      <c r="BP158" s="64">
        <f t="shared" ref="BP158:BP166" si="9">IFERROR(1/J158*(Y158/H158),"0")</f>
        <v>6.8181818181818177E-2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36</v>
      </c>
      <c r="Y160" s="544">
        <f t="shared" si="5"/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37.799999999999997</v>
      </c>
      <c r="BN160" s="64">
        <f t="shared" si="7"/>
        <v>39.690000000000005</v>
      </c>
      <c r="BO160" s="64">
        <f t="shared" si="8"/>
        <v>6.4935064935064929E-2</v>
      </c>
      <c r="BP160" s="64">
        <f t="shared" si="9"/>
        <v>6.8181818181818177E-2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34</v>
      </c>
      <c r="Y161" s="544">
        <f t="shared" si="5"/>
        <v>35.700000000000003</v>
      </c>
      <c r="Z161" s="36">
        <f>IFERROR(IF(Y161=0,"",ROUNDUP(Y161/H161,0)*0.00502),"")</f>
        <v>8.5339999999999999E-2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36.104761904761901</v>
      </c>
      <c r="BN161" s="64">
        <f t="shared" si="7"/>
        <v>37.910000000000004</v>
      </c>
      <c r="BO161" s="64">
        <f t="shared" si="8"/>
        <v>6.9190069190069189E-2</v>
      </c>
      <c r="BP161" s="64">
        <f t="shared" si="9"/>
        <v>7.2649572649572655E-2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3</v>
      </c>
      <c r="Y163" s="544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3.2166666666666668</v>
      </c>
      <c r="BN163" s="64">
        <f t="shared" si="7"/>
        <v>3.8599999999999994</v>
      </c>
      <c r="BO163" s="64">
        <f t="shared" si="8"/>
        <v>7.1225071225071226E-3</v>
      </c>
      <c r="BP163" s="64">
        <f t="shared" si="9"/>
        <v>8.5470085470085479E-3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19</v>
      </c>
      <c r="Y164" s="544">
        <f t="shared" si="5"/>
        <v>21</v>
      </c>
      <c r="Z164" s="36">
        <f>IFERROR(IF(Y164=0,"",ROUNDUP(Y164/H164,0)*0.00502),"")</f>
        <v>5.0200000000000002E-2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19.904761904761905</v>
      </c>
      <c r="BN164" s="64">
        <f t="shared" si="7"/>
        <v>22</v>
      </c>
      <c r="BO164" s="64">
        <f t="shared" si="8"/>
        <v>3.8665038665038669E-2</v>
      </c>
      <c r="BP164" s="64">
        <f t="shared" si="9"/>
        <v>4.2735042735042736E-2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44.047619047619037</v>
      </c>
      <c r="Y167" s="545">
        <f>IFERROR(Y158/H158,"0")+IFERROR(Y159/H159,"0")+IFERROR(Y160/H160,"0")+IFERROR(Y161/H161,"0")+IFERROR(Y162/H162,"0")+IFERROR(Y163/H163,"0")+IFERROR(Y164/H164,"0")+IFERROR(Y165/H165,"0")+IFERROR(Y166/H166,"0")</f>
        <v>47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0.30794000000000005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128</v>
      </c>
      <c r="Y168" s="545">
        <f>IFERROR(SUM(Y158:Y166),"0")</f>
        <v>135.9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190</v>
      </c>
      <c r="Y191" s="544">
        <f t="shared" ref="Y191:Y198" si="10">IFERROR(IF(X191="",0,CEILING((X191/$H191),1)*$H191),"")</f>
        <v>194.4</v>
      </c>
      <c r="Z191" s="36">
        <f>IFERROR(IF(Y191=0,"",ROUNDUP(Y191/H191,0)*0.00902),"")</f>
        <v>0.32472000000000001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197.38888888888889</v>
      </c>
      <c r="BN191" s="64">
        <f t="shared" ref="BN191:BN198" si="12">IFERROR(Y191*I191/H191,"0")</f>
        <v>201.96</v>
      </c>
      <c r="BO191" s="64">
        <f t="shared" ref="BO191:BO198" si="13">IFERROR(1/J191*(X191/H191),"0")</f>
        <v>0.2665544332210999</v>
      </c>
      <c r="BP191" s="64">
        <f t="shared" ref="BP191:BP198" si="14">IFERROR(1/J191*(Y191/H191),"0")</f>
        <v>0.27272727272727271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265</v>
      </c>
      <c r="Y192" s="544">
        <f t="shared" si="10"/>
        <v>270</v>
      </c>
      <c r="Z192" s="36">
        <f>IFERROR(IF(Y192=0,"",ROUNDUP(Y192/H192,0)*0.00902),"")</f>
        <v>0.45100000000000001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275.30555555555554</v>
      </c>
      <c r="BN192" s="64">
        <f t="shared" si="12"/>
        <v>280.5</v>
      </c>
      <c r="BO192" s="64">
        <f t="shared" si="13"/>
        <v>0.37177328843995505</v>
      </c>
      <c r="BP192" s="64">
        <f t="shared" si="14"/>
        <v>0.37878787878787878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5</v>
      </c>
      <c r="Y195" s="544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5.3611111111111116</v>
      </c>
      <c r="BN195" s="64">
        <f t="shared" si="12"/>
        <v>5.79</v>
      </c>
      <c r="BO195" s="64">
        <f t="shared" si="13"/>
        <v>1.1870845204178538E-2</v>
      </c>
      <c r="BP195" s="64">
        <f t="shared" si="14"/>
        <v>1.2820512820512822E-2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15</v>
      </c>
      <c r="Y198" s="544">
        <f t="shared" si="10"/>
        <v>16.2</v>
      </c>
      <c r="Z198" s="36">
        <f>IFERROR(IF(Y198=0,"",ROUNDUP(Y198/H198,0)*0.00502),"")</f>
        <v>4.5179999999999998E-2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15.833333333333332</v>
      </c>
      <c r="BN198" s="64">
        <f t="shared" si="12"/>
        <v>17.099999999999998</v>
      </c>
      <c r="BO198" s="64">
        <f t="shared" si="13"/>
        <v>3.561253561253562E-2</v>
      </c>
      <c r="BP198" s="64">
        <f t="shared" si="14"/>
        <v>3.8461538461538464E-2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95.370370370370352</v>
      </c>
      <c r="Y199" s="545">
        <f>IFERROR(Y191/H191,"0")+IFERROR(Y192/H192,"0")+IFERROR(Y193/H193,"0")+IFERROR(Y194/H194,"0")+IFERROR(Y195/H195,"0")+IFERROR(Y196/H196,"0")+IFERROR(Y197/H197,"0")+IFERROR(Y198/H198,"0")</f>
        <v>98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0.83595999999999993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475</v>
      </c>
      <c r="Y200" s="545">
        <f>IFERROR(SUM(Y191:Y198),"0")</f>
        <v>485.99999999999994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84</v>
      </c>
      <c r="Y205" s="544">
        <f t="shared" si="15"/>
        <v>84</v>
      </c>
      <c r="Z205" s="36">
        <f t="shared" ref="Z205:Z210" si="20">IFERROR(IF(Y205=0,"",ROUNDUP(Y205/H205,0)*0.00651),"")</f>
        <v>0.22785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93.45</v>
      </c>
      <c r="BN205" s="64">
        <f t="shared" si="17"/>
        <v>93.45</v>
      </c>
      <c r="BO205" s="64">
        <f t="shared" si="18"/>
        <v>0.19230769230769232</v>
      </c>
      <c r="BP205" s="64">
        <f t="shared" si="19"/>
        <v>0.19230769230769232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27</v>
      </c>
      <c r="Y207" s="544">
        <f t="shared" si="15"/>
        <v>28.799999999999997</v>
      </c>
      <c r="Z207" s="36">
        <f t="shared" si="20"/>
        <v>7.8119999999999995E-2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29.835000000000001</v>
      </c>
      <c r="BN207" s="64">
        <f t="shared" si="17"/>
        <v>31.824000000000002</v>
      </c>
      <c r="BO207" s="64">
        <f t="shared" si="18"/>
        <v>6.1813186813186816E-2</v>
      </c>
      <c r="BP207" s="64">
        <f t="shared" si="19"/>
        <v>6.5934065934065936E-2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40</v>
      </c>
      <c r="Y208" s="544">
        <f t="shared" si="15"/>
        <v>40.799999999999997</v>
      </c>
      <c r="Z208" s="36">
        <f t="shared" si="20"/>
        <v>0.11067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44.20000000000001</v>
      </c>
      <c r="BN208" s="64">
        <f t="shared" si="17"/>
        <v>45.084000000000003</v>
      </c>
      <c r="BO208" s="64">
        <f t="shared" si="18"/>
        <v>9.1575091575091583E-2</v>
      </c>
      <c r="BP208" s="64">
        <f t="shared" si="19"/>
        <v>9.3406593406593408E-2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19</v>
      </c>
      <c r="Y210" s="544">
        <f t="shared" si="15"/>
        <v>19.2</v>
      </c>
      <c r="Z210" s="36">
        <f t="shared" si="20"/>
        <v>5.2080000000000001E-2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21.0425</v>
      </c>
      <c r="BN210" s="64">
        <f t="shared" si="17"/>
        <v>21.263999999999999</v>
      </c>
      <c r="BO210" s="64">
        <f t="shared" si="18"/>
        <v>4.3498168498168503E-2</v>
      </c>
      <c r="BP210" s="64">
        <f t="shared" si="19"/>
        <v>4.3956043956043959E-2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70.833333333333343</v>
      </c>
      <c r="Y211" s="545">
        <f>IFERROR(Y202/H202,"0")+IFERROR(Y203/H203,"0")+IFERROR(Y204/H204,"0")+IFERROR(Y205/H205,"0")+IFERROR(Y206/H206,"0")+IFERROR(Y207/H207,"0")+IFERROR(Y208/H208,"0")+IFERROR(Y209/H209,"0")+IFERROR(Y210/H210,"0")</f>
        <v>72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0.46871999999999997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170</v>
      </c>
      <c r="Y212" s="545">
        <f>IFERROR(SUM(Y202:Y210),"0")</f>
        <v>172.79999999999998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14</v>
      </c>
      <c r="Y214" s="544">
        <f>IFERROR(IF(X214="",0,CEILING((X214/$H214),1)*$H214),"")</f>
        <v>14.399999999999999</v>
      </c>
      <c r="Z214" s="36">
        <f>IFERROR(IF(Y214=0,"",ROUNDUP(Y214/H214,0)*0.00651),"")</f>
        <v>3.9059999999999997E-2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15.47</v>
      </c>
      <c r="BN214" s="64">
        <f>IFERROR(Y214*I214/H214,"0")</f>
        <v>15.912000000000001</v>
      </c>
      <c r="BO214" s="64">
        <f>IFERROR(1/J214*(X214/H214),"0")</f>
        <v>3.2051282051282055E-2</v>
      </c>
      <c r="BP214" s="64">
        <f>IFERROR(1/J214*(Y214/H214),"0")</f>
        <v>3.2967032967032968E-2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52</v>
      </c>
      <c r="Y215" s="544">
        <f>IFERROR(IF(X215="",0,CEILING((X215/$H215),1)*$H215),"")</f>
        <v>52.8</v>
      </c>
      <c r="Z215" s="36">
        <f>IFERROR(IF(Y215=0,"",ROUNDUP(Y215/H215,0)*0.00651),"")</f>
        <v>0.14322000000000001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57.46</v>
      </c>
      <c r="BN215" s="64">
        <f>IFERROR(Y215*I215/H215,"0")</f>
        <v>58.344000000000001</v>
      </c>
      <c r="BO215" s="64">
        <f>IFERROR(1/J215*(X215/H215),"0")</f>
        <v>0.11904761904761907</v>
      </c>
      <c r="BP215" s="64">
        <f>IFERROR(1/J215*(Y215/H215),"0")</f>
        <v>0.12087912087912089</v>
      </c>
    </row>
    <row r="216" spans="1:68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27.5</v>
      </c>
      <c r="Y216" s="545">
        <f>IFERROR(Y214/H214,"0")+IFERROR(Y215/H215,"0")</f>
        <v>28</v>
      </c>
      <c r="Z216" s="545">
        <f>IFERROR(IF(Z214="",0,Z214),"0")+IFERROR(IF(Z215="",0,Z215),"0")</f>
        <v>0.18228</v>
      </c>
      <c r="AA216" s="546"/>
      <c r="AB216" s="546"/>
      <c r="AC216" s="546"/>
    </row>
    <row r="217" spans="1:68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66</v>
      </c>
      <c r="Y217" s="545">
        <f>IFERROR(SUM(Y214:Y215),"0")</f>
        <v>67.199999999999989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7</v>
      </c>
      <c r="Y223" s="544">
        <f t="shared" si="21"/>
        <v>8</v>
      </c>
      <c r="Z223" s="36">
        <f t="shared" ref="Z223:Z228" si="26">IFERROR(IF(Y223=0,"",ROUNDUP(Y223/H223,0)*0.00902),"")</f>
        <v>1.804E-2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7.3674999999999997</v>
      </c>
      <c r="BN223" s="64">
        <f t="shared" si="23"/>
        <v>8.42</v>
      </c>
      <c r="BO223" s="64">
        <f t="shared" si="24"/>
        <v>1.3257575757575758E-2</v>
      </c>
      <c r="BP223" s="64">
        <f t="shared" si="25"/>
        <v>1.5151515151515152E-2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1.75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1.804E-2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7</v>
      </c>
      <c r="Y230" s="545">
        <f>IFERROR(SUM(Y220:Y228),"0")</f>
        <v>8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2</v>
      </c>
      <c r="Y242" s="544">
        <f>IFERROR(IF(X242="",0,CEILING((X242/$H242),1)*$H242),"")</f>
        <v>2.7</v>
      </c>
      <c r="Z242" s="36">
        <f>IFERROR(IF(Y242=0,"",ROUNDUP(Y242/H242,0)*0.0059),"")</f>
        <v>1.77E-2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2.4222222222222225</v>
      </c>
      <c r="BN242" s="64">
        <f>IFERROR(Y242*I242/H242,"0")</f>
        <v>3.2700000000000005</v>
      </c>
      <c r="BO242" s="64">
        <f>IFERROR(1/J242*(X242/H242),"0")</f>
        <v>1.0288065843621399E-2</v>
      </c>
      <c r="BP242" s="64">
        <f>IFERROR(1/J242*(Y242/H242),"0")</f>
        <v>1.3888888888888888E-2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2.2222222222222223</v>
      </c>
      <c r="Y245" s="545">
        <f>IFERROR(Y240/H240,"0")+IFERROR(Y241/H241,"0")+IFERROR(Y242/H242,"0")+IFERROR(Y243/H243,"0")+IFERROR(Y244/H244,"0")</f>
        <v>3</v>
      </c>
      <c r="Z245" s="545">
        <f>IFERROR(IF(Z240="",0,Z240),"0")+IFERROR(IF(Z241="",0,Z241),"0")+IFERROR(IF(Z242="",0,Z242),"0")+IFERROR(IF(Z243="",0,Z243),"0")+IFERROR(IF(Z244="",0,Z244),"0")</f>
        <v>1.77E-2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2</v>
      </c>
      <c r="Y246" s="545">
        <f>IFERROR(SUM(Y240:Y244),"0")</f>
        <v>2.7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24</v>
      </c>
      <c r="Y267" s="544">
        <f>IFERROR(IF(X267="",0,CEILING((X267/$H267),1)*$H267),"")</f>
        <v>24</v>
      </c>
      <c r="Z267" s="36">
        <f>IFERROR(IF(Y267=0,"",ROUNDUP(Y267/H267,0)*0.00651),"")</f>
        <v>6.5100000000000005E-2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26.520000000000003</v>
      </c>
      <c r="BN267" s="64">
        <f>IFERROR(Y267*I267/H267,"0")</f>
        <v>26.520000000000003</v>
      </c>
      <c r="BO267" s="64">
        <f>IFERROR(1/J267*(X267/H267),"0")</f>
        <v>5.4945054945054951E-2</v>
      </c>
      <c r="BP267" s="64">
        <f>IFERROR(1/J267*(Y267/H267),"0")</f>
        <v>5.4945054945054951E-2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67</v>
      </c>
      <c r="Y268" s="544">
        <f>IFERROR(IF(X268="",0,CEILING((X268/$H268),1)*$H268),"")</f>
        <v>67.2</v>
      </c>
      <c r="Z268" s="36">
        <f>IFERROR(IF(Y268=0,"",ROUNDUP(Y268/H268,0)*0.00651),"")</f>
        <v>0.18228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72.025000000000006</v>
      </c>
      <c r="BN268" s="64">
        <f>IFERROR(Y268*I268/H268,"0")</f>
        <v>72.240000000000009</v>
      </c>
      <c r="BO268" s="64">
        <f>IFERROR(1/J268*(X268/H268),"0")</f>
        <v>0.1533882783882784</v>
      </c>
      <c r="BP268" s="64">
        <f>IFERROR(1/J268*(Y268/H268),"0")</f>
        <v>0.15384615384615388</v>
      </c>
    </row>
    <row r="269" spans="1:68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37.916666666666671</v>
      </c>
      <c r="Y269" s="545">
        <f>IFERROR(Y266/H266,"0")+IFERROR(Y267/H267,"0")+IFERROR(Y268/H268,"0")</f>
        <v>38</v>
      </c>
      <c r="Z269" s="545">
        <f>IFERROR(IF(Z266="",0,Z266),"0")+IFERROR(IF(Z267="",0,Z267),"0")+IFERROR(IF(Z268="",0,Z268),"0")</f>
        <v>0.24737999999999999</v>
      </c>
      <c r="AA269" s="546"/>
      <c r="AB269" s="546"/>
      <c r="AC269" s="546"/>
    </row>
    <row r="270" spans="1:68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91</v>
      </c>
      <c r="Y270" s="545">
        <f>IFERROR(SUM(Y266:Y268),"0")</f>
        <v>91.2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22</v>
      </c>
      <c r="Y315" s="544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23.359285714285715</v>
      </c>
      <c r="BN315" s="64">
        <f>IFERROR(Y315*I315/H315,"0")</f>
        <v>26.757000000000001</v>
      </c>
      <c r="BO315" s="64">
        <f>IFERROR(1/J315*(X315/H315),"0")</f>
        <v>4.0922619047619048E-2</v>
      </c>
      <c r="BP315" s="64">
        <f>IFERROR(1/J315*(Y315/H315),"0")</f>
        <v>4.6875E-2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2.6190476190476191</v>
      </c>
      <c r="Y316" s="545">
        <f>IFERROR(Y313/H313,"0")+IFERROR(Y314/H314,"0")+IFERROR(Y315/H315,"0")</f>
        <v>3</v>
      </c>
      <c r="Z316" s="545">
        <f>IFERROR(IF(Z313="",0,Z313),"0")+IFERROR(IF(Z314="",0,Z314),"0")+IFERROR(IF(Z315="",0,Z315),"0")</f>
        <v>5.6940000000000004E-2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22</v>
      </c>
      <c r="Y317" s="545">
        <f>IFERROR(SUM(Y313:Y315),"0")</f>
        <v>25.200000000000003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hidden="1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hidden="1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0</v>
      </c>
      <c r="Y341" s="544">
        <f t="shared" ref="Y341:Y347" si="3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0</v>
      </c>
      <c r="BN341" s="64">
        <f t="shared" ref="BN341:BN347" si="34">IFERROR(Y341*I341/H341,"0")</f>
        <v>0</v>
      </c>
      <c r="BO341" s="64">
        <f t="shared" ref="BO341:BO347" si="35">IFERROR(1/J341*(X341/H341),"0")</f>
        <v>0</v>
      </c>
      <c r="BP341" s="64">
        <f t="shared" ref="BP341:BP347" si="36">IFERROR(1/J341*(Y341/H341),"0")</f>
        <v>0</v>
      </c>
    </row>
    <row r="342" spans="1:68" ht="27" hidden="1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0</v>
      </c>
      <c r="Y342" s="544">
        <f t="shared" si="32"/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0</v>
      </c>
      <c r="BN342" s="64">
        <f t="shared" si="34"/>
        <v>0</v>
      </c>
      <c r="BO342" s="64">
        <f t="shared" si="35"/>
        <v>0</v>
      </c>
      <c r="BP342" s="64">
        <f t="shared" si="36"/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121</v>
      </c>
      <c r="Y343" s="544">
        <f t="shared" si="32"/>
        <v>135</v>
      </c>
      <c r="Z343" s="36">
        <f>IFERROR(IF(Y343=0,"",ROUNDUP(Y343/H343,0)*0.02175),"")</f>
        <v>0.19574999999999998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124.87200000000001</v>
      </c>
      <c r="BN343" s="64">
        <f t="shared" si="34"/>
        <v>139.32000000000002</v>
      </c>
      <c r="BO343" s="64">
        <f t="shared" si="35"/>
        <v>0.16805555555555554</v>
      </c>
      <c r="BP343" s="64">
        <f t="shared" si="36"/>
        <v>0.1875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8.0666666666666664</v>
      </c>
      <c r="Y348" s="545">
        <f>IFERROR(Y341/H341,"0")+IFERROR(Y342/H342,"0")+IFERROR(Y343/H343,"0")+IFERROR(Y344/H344,"0")+IFERROR(Y345/H345,"0")+IFERROR(Y346/H346,"0")+IFERROR(Y347/H347,"0")</f>
        <v>9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0.19574999999999998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121</v>
      </c>
      <c r="Y349" s="545">
        <f>IFERROR(SUM(Y341:Y347),"0")</f>
        <v>135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hidden="1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hidden="1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9</v>
      </c>
      <c r="Y357" s="544">
        <f>IFERROR(IF(X357="",0,CEILING((X357/$H357),1)*$H357),"")</f>
        <v>9</v>
      </c>
      <c r="Z357" s="36">
        <f>IFERROR(IF(Y357=0,"",ROUNDUP(Y357/H357,0)*0.01898),"")</f>
        <v>1.898E-2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9.5190000000000001</v>
      </c>
      <c r="BN357" s="64">
        <f>IFERROR(Y357*I357/H357,"0")</f>
        <v>9.5190000000000001</v>
      </c>
      <c r="BO357" s="64">
        <f>IFERROR(1/J357*(X357/H357),"0")</f>
        <v>1.5625E-2</v>
      </c>
      <c r="BP357" s="64">
        <f>IFERROR(1/J357*(Y357/H357),"0")</f>
        <v>1.5625E-2</v>
      </c>
    </row>
    <row r="358" spans="1:68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1</v>
      </c>
      <c r="Y358" s="545">
        <f>IFERROR(Y356/H356,"0")+IFERROR(Y357/H357,"0")</f>
        <v>1</v>
      </c>
      <c r="Z358" s="545">
        <f>IFERROR(IF(Z356="",0,Z356),"0")+IFERROR(IF(Z357="",0,Z357),"0")</f>
        <v>1.898E-2</v>
      </c>
      <c r="AA358" s="546"/>
      <c r="AB358" s="546"/>
      <c r="AC358" s="546"/>
    </row>
    <row r="359" spans="1:68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9</v>
      </c>
      <c r="Y359" s="545">
        <f>IFERROR(SUM(Y356:Y357),"0")</f>
        <v>9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56</v>
      </c>
      <c r="Y361" s="54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59.229333333333329</v>
      </c>
      <c r="BN361" s="64">
        <f>IFERROR(Y361*I361/H361,"0")</f>
        <v>66.632999999999996</v>
      </c>
      <c r="BO361" s="64">
        <f>IFERROR(1/J361*(X361/H361),"0")</f>
        <v>9.7222222222222224E-2</v>
      </c>
      <c r="BP361" s="64">
        <f>IFERROR(1/J361*(Y361/H361),"0")</f>
        <v>0.109375</v>
      </c>
    </row>
    <row r="362" spans="1:68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6.2222222222222223</v>
      </c>
      <c r="Y362" s="545">
        <f>IFERROR(Y361/H361,"0")</f>
        <v>7</v>
      </c>
      <c r="Z362" s="545">
        <f>IFERROR(IF(Z361="",0,Z361),"0")</f>
        <v>0.13286000000000001</v>
      </c>
      <c r="AA362" s="546"/>
      <c r="AB362" s="546"/>
      <c r="AC362" s="546"/>
    </row>
    <row r="363" spans="1:68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56</v>
      </c>
      <c r="Y363" s="545">
        <f>IFERROR(SUM(Y361:Y361),"0")</f>
        <v>63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hidden="1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hidden="1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17</v>
      </c>
      <c r="Y410" s="544">
        <f>IFERROR(IF(X410="",0,CEILING((X410/$H410),1)*$H410),"")</f>
        <v>21.6</v>
      </c>
      <c r="Z410" s="36">
        <f>IFERROR(IF(Y410=0,"",ROUNDUP(Y410/H410,0)*0.00902),"")</f>
        <v>3.6080000000000001E-2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17.661111111111111</v>
      </c>
      <c r="BN410" s="64">
        <f>IFERROR(Y410*I410/H410,"0")</f>
        <v>22.44</v>
      </c>
      <c r="BO410" s="64">
        <f>IFERROR(1/J410*(X410/H410),"0")</f>
        <v>2.3849607182940515E-2</v>
      </c>
      <c r="BP410" s="64">
        <f>IFERROR(1/J410*(Y410/H410),"0")</f>
        <v>3.0303030303030304E-2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3.1481481481481479</v>
      </c>
      <c r="Y414" s="545">
        <f>IFERROR(Y410/H410,"0")+IFERROR(Y411/H411,"0")+IFERROR(Y412/H412,"0")+IFERROR(Y413/H413,"0")</f>
        <v>4</v>
      </c>
      <c r="Z414" s="545">
        <f>IFERROR(IF(Z410="",0,Z410),"0")+IFERROR(IF(Z411="",0,Z411),"0")+IFERROR(IF(Z412="",0,Z412),"0")+IFERROR(IF(Z413="",0,Z413),"0")</f>
        <v>3.6080000000000001E-2</v>
      </c>
      <c r="AA414" s="546"/>
      <c r="AB414" s="546"/>
      <c r="AC414" s="546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17</v>
      </c>
      <c r="Y415" s="545">
        <f>IFERROR(SUM(Y410:Y413),"0")</f>
        <v>21.6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hidden="1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19</v>
      </c>
      <c r="Y431" s="544">
        <f t="shared" si="43"/>
        <v>21.12</v>
      </c>
      <c r="Z431" s="36">
        <f t="shared" si="44"/>
        <v>4.7840000000000001E-2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20.295454545454543</v>
      </c>
      <c r="BN431" s="64">
        <f t="shared" si="46"/>
        <v>22.56</v>
      </c>
      <c r="BO431" s="64">
        <f t="shared" si="47"/>
        <v>3.4600815850815848E-2</v>
      </c>
      <c r="BP431" s="64">
        <f t="shared" si="48"/>
        <v>3.8461538461538464E-2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27</v>
      </c>
      <c r="Y434" s="544">
        <f t="shared" si="43"/>
        <v>31.68</v>
      </c>
      <c r="Z434" s="36">
        <f t="shared" si="44"/>
        <v>7.1760000000000004E-2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28.84090909090909</v>
      </c>
      <c r="BN434" s="64">
        <f t="shared" si="46"/>
        <v>33.839999999999996</v>
      </c>
      <c r="BO434" s="64">
        <f t="shared" si="47"/>
        <v>4.9169580419580416E-2</v>
      </c>
      <c r="BP434" s="64">
        <f t="shared" si="48"/>
        <v>5.7692307692307696E-2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8.712121212121211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10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0.11960000000000001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46</v>
      </c>
      <c r="Y442" s="545">
        <f>IFERROR(SUM(Y429:Y440),"0")</f>
        <v>52.8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hidden="1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56</v>
      </c>
      <c r="Y450" s="544">
        <f t="shared" ref="Y450:Y455" si="49">IFERROR(IF(X450="",0,CEILING((X450/$H450),1)*$H450),"")</f>
        <v>58.080000000000005</v>
      </c>
      <c r="Z450" s="36">
        <f>IFERROR(IF(Y450=0,"",ROUNDUP(Y450/H450,0)*0.01196),"")</f>
        <v>0.13156000000000001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59.818181818181813</v>
      </c>
      <c r="BN450" s="64">
        <f t="shared" ref="BN450:BN455" si="51">IFERROR(Y450*I450/H450,"0")</f>
        <v>62.040000000000006</v>
      </c>
      <c r="BO450" s="64">
        <f t="shared" ref="BO450:BO455" si="52">IFERROR(1/J450*(X450/H450),"0")</f>
        <v>0.10198135198135198</v>
      </c>
      <c r="BP450" s="64">
        <f t="shared" ref="BP450:BP455" si="53">IFERROR(1/J450*(Y450/H450),"0")</f>
        <v>0.10576923076923078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12</v>
      </c>
      <c r="Y451" s="544">
        <f t="shared" si="49"/>
        <v>15.84</v>
      </c>
      <c r="Z451" s="36">
        <f>IFERROR(IF(Y451=0,"",ROUNDUP(Y451/H451,0)*0.01196),"")</f>
        <v>3.5880000000000002E-2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12.818181818181817</v>
      </c>
      <c r="BN451" s="64">
        <f t="shared" si="51"/>
        <v>16.919999999999998</v>
      </c>
      <c r="BO451" s="64">
        <f t="shared" si="52"/>
        <v>2.1853146853146852E-2</v>
      </c>
      <c r="BP451" s="64">
        <f t="shared" si="53"/>
        <v>2.8846153846153848E-2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12.878787878787879</v>
      </c>
      <c r="Y456" s="545">
        <f>IFERROR(Y450/H450,"0")+IFERROR(Y451/H451,"0")+IFERROR(Y452/H452,"0")+IFERROR(Y453/H453,"0")+IFERROR(Y454/H454,"0")+IFERROR(Y455/H455,"0")</f>
        <v>14</v>
      </c>
      <c r="Z456" s="545">
        <f>IFERROR(IF(Z450="",0,Z450),"0")+IFERROR(IF(Z451="",0,Z451),"0")+IFERROR(IF(Z452="",0,Z452),"0")+IFERROR(IF(Z453="",0,Z453),"0")+IFERROR(IF(Z454="",0,Z454),"0")+IFERROR(IF(Z455="",0,Z455),"0")</f>
        <v>0.16744000000000001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68</v>
      </c>
      <c r="Y457" s="545">
        <f>IFERROR(SUM(Y450:Y455),"0")</f>
        <v>73.92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1451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1539.62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1538.5443385873386</v>
      </c>
      <c r="Y499" s="545">
        <f>IFERROR(SUM(BN22:BN495),"0")</f>
        <v>1631.9830000000002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3</v>
      </c>
      <c r="Y500" s="38">
        <f>ROUNDUP(SUM(BP22:BP495),0)</f>
        <v>3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1613.5443385873386</v>
      </c>
      <c r="Y501" s="545">
        <f>GrossWeightTotalR+PalletQtyTotalR*25</f>
        <v>1706.9830000000002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346.14658674658671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363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3.2557800000000001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1.2</v>
      </c>
      <c r="C508" s="46">
        <f>IFERROR(Y40*1,"0")+IFERROR(Y41*1,"0")+IFERROR(Y42*1,"0")+IFERROR(Y46*1,"0")</f>
        <v>0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92.4</v>
      </c>
      <c r="E508" s="46">
        <f>IFERROR(Y86*1,"0")+IFERROR(Y87*1,"0")+IFERROR(Y88*1,"0")+IFERROR(Y92*1,"0")+IFERROR(Y93*1,"0")+IFERROR(Y94*1,"0")+IFERROR(Y95*1,"0")</f>
        <v>40.5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61.2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135.9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725.99999999999989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10.7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91.2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25.200000000000003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207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21.6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126.72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1 451,00"/>
        <filter val="1 538,54"/>
        <filter val="1 613,54"/>
        <filter val="1,00"/>
        <filter val="1,57"/>
        <filter val="1,67"/>
        <filter val="1,75"/>
        <filter val="12,00"/>
        <filter val="12,88"/>
        <filter val="121,00"/>
        <filter val="128,00"/>
        <filter val="14,00"/>
        <filter val="15,00"/>
        <filter val="17,00"/>
        <filter val="170,00"/>
        <filter val="19,00"/>
        <filter val="190,00"/>
        <filter val="2,00"/>
        <filter val="2,22"/>
        <filter val="2,50"/>
        <filter val="2,62"/>
        <filter val="22,00"/>
        <filter val="24,00"/>
        <filter val="265,00"/>
        <filter val="27,00"/>
        <filter val="27,50"/>
        <filter val="3"/>
        <filter val="3,00"/>
        <filter val="3,15"/>
        <filter val="3,95"/>
        <filter val="32,00"/>
        <filter val="34,00"/>
        <filter val="346,15"/>
        <filter val="36,00"/>
        <filter val="37,92"/>
        <filter val="4,00"/>
        <filter val="4,94"/>
        <filter val="40,00"/>
        <filter val="44,05"/>
        <filter val="46,00"/>
        <filter val="475,00"/>
        <filter val="5,00"/>
        <filter val="52,00"/>
        <filter val="56,00"/>
        <filter val="6,00"/>
        <filter val="6,22"/>
        <filter val="66,00"/>
        <filter val="67,00"/>
        <filter val="68,00"/>
        <filter val="7,00"/>
        <filter val="7,18"/>
        <filter val="70,83"/>
        <filter val="8,07"/>
        <filter val="8,71"/>
        <filter val="84,00"/>
        <filter val="9,00"/>
        <filter val="91,00"/>
        <filter val="95,37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