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F21EEE-2E43-48A2-BB12-BE5C8F7787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Z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Y173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N101" i="1"/>
  <c r="BM101" i="1"/>
  <c r="Z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02" i="1" s="1"/>
  <c r="BO22" i="1"/>
  <c r="BM22" i="1"/>
  <c r="X499" i="1" s="1"/>
  <c r="Y22" i="1"/>
  <c r="P22" i="1"/>
  <c r="H10" i="1"/>
  <c r="A9" i="1"/>
  <c r="F10" i="1" s="1"/>
  <c r="D7" i="1"/>
  <c r="Q6" i="1"/>
  <c r="P2" i="1"/>
  <c r="BP113" i="1" l="1"/>
  <c r="BN113" i="1"/>
  <c r="Z113" i="1"/>
  <c r="BP142" i="1"/>
  <c r="BN142" i="1"/>
  <c r="Z142" i="1"/>
  <c r="BP146" i="1"/>
  <c r="BN146" i="1"/>
  <c r="Z146" i="1"/>
  <c r="BP172" i="1"/>
  <c r="BN172" i="1"/>
  <c r="Z172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306" i="1"/>
  <c r="BN306" i="1"/>
  <c r="Z306" i="1"/>
  <c r="BP341" i="1"/>
  <c r="BN341" i="1"/>
  <c r="Z341" i="1"/>
  <c r="B508" i="1"/>
  <c r="X500" i="1"/>
  <c r="X501" i="1" s="1"/>
  <c r="Y31" i="1"/>
  <c r="Z52" i="1"/>
  <c r="BN52" i="1"/>
  <c r="Z60" i="1"/>
  <c r="BN60" i="1"/>
  <c r="Z72" i="1"/>
  <c r="BN72" i="1"/>
  <c r="Z87" i="1"/>
  <c r="BN87" i="1"/>
  <c r="Z92" i="1"/>
  <c r="BN92" i="1"/>
  <c r="BP136" i="1"/>
  <c r="BN136" i="1"/>
  <c r="Z136" i="1"/>
  <c r="Y143" i="1"/>
  <c r="BP141" i="1"/>
  <c r="BN141" i="1"/>
  <c r="Z141" i="1"/>
  <c r="Z143" i="1" s="1"/>
  <c r="BP162" i="1"/>
  <c r="BN162" i="1"/>
  <c r="Z162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0" i="1"/>
  <c r="BN290" i="1"/>
  <c r="Z290" i="1"/>
  <c r="BP328" i="1"/>
  <c r="BN328" i="1"/>
  <c r="Z328" i="1"/>
  <c r="BP351" i="1"/>
  <c r="BN351" i="1"/>
  <c r="Z351" i="1"/>
  <c r="Z367" i="1"/>
  <c r="BN367" i="1"/>
  <c r="Z391" i="1"/>
  <c r="BN391" i="1"/>
  <c r="Z412" i="1"/>
  <c r="BN412" i="1"/>
  <c r="Z435" i="1"/>
  <c r="BN435" i="1"/>
  <c r="Z451" i="1"/>
  <c r="BN451" i="1"/>
  <c r="Z461" i="1"/>
  <c r="BN461" i="1"/>
  <c r="Z27" i="1"/>
  <c r="BN27" i="1"/>
  <c r="Z41" i="1"/>
  <c r="BN41" i="1"/>
  <c r="D508" i="1"/>
  <c r="Z54" i="1"/>
  <c r="BN54" i="1"/>
  <c r="BP56" i="1"/>
  <c r="BN56" i="1"/>
  <c r="BP62" i="1"/>
  <c r="BN62" i="1"/>
  <c r="Z62" i="1"/>
  <c r="BP74" i="1"/>
  <c r="BN74" i="1"/>
  <c r="Z74" i="1"/>
  <c r="BP94" i="1"/>
  <c r="BN94" i="1"/>
  <c r="Z94" i="1"/>
  <c r="BP109" i="1"/>
  <c r="BN109" i="1"/>
  <c r="Z109" i="1"/>
  <c r="Y132" i="1"/>
  <c r="BP130" i="1"/>
  <c r="BN130" i="1"/>
  <c r="Z130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Y462" i="1"/>
  <c r="BP68" i="1"/>
  <c r="BN68" i="1"/>
  <c r="Z68" i="1"/>
  <c r="BP80" i="1"/>
  <c r="BN80" i="1"/>
  <c r="Z80" i="1"/>
  <c r="BP103" i="1"/>
  <c r="BN103" i="1"/>
  <c r="Z103" i="1"/>
  <c r="BP115" i="1"/>
  <c r="BN115" i="1"/>
  <c r="Z115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96" i="1"/>
  <c r="BN296" i="1"/>
  <c r="Z296" i="1"/>
  <c r="BP308" i="1"/>
  <c r="BN308" i="1"/>
  <c r="Z308" i="1"/>
  <c r="S508" i="1"/>
  <c r="BP333" i="1"/>
  <c r="BN333" i="1"/>
  <c r="Z333" i="1"/>
  <c r="Z336" i="1" s="1"/>
  <c r="Y336" i="1"/>
  <c r="BP476" i="1"/>
  <c r="BN476" i="1"/>
  <c r="Z476" i="1"/>
  <c r="Y64" i="1"/>
  <c r="Y70" i="1"/>
  <c r="Y78" i="1"/>
  <c r="Y96" i="1"/>
  <c r="Y117" i="1"/>
  <c r="Y168" i="1"/>
  <c r="Y199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4" i="1" l="1"/>
  <c r="Z402" i="1"/>
  <c r="Z378" i="1"/>
  <c r="Z323" i="1"/>
  <c r="Z96" i="1"/>
  <c r="Z188" i="1"/>
  <c r="Z149" i="1"/>
  <c r="Z397" i="1"/>
  <c r="Z229" i="1"/>
  <c r="Z43" i="1"/>
  <c r="Z31" i="1"/>
  <c r="Z471" i="1"/>
  <c r="Z77" i="1"/>
  <c r="Z348" i="1"/>
  <c r="Z369" i="1"/>
  <c r="Z316" i="1"/>
  <c r="Z310" i="1"/>
  <c r="Z269" i="1"/>
  <c r="Z245" i="1"/>
  <c r="Y502" i="1"/>
  <c r="Y499" i="1"/>
  <c r="Z441" i="1"/>
  <c r="Z302" i="1"/>
  <c r="Z292" i="1"/>
  <c r="Z456" i="1"/>
  <c r="Z199" i="1"/>
  <c r="Z57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<sst xmlns="http://schemas.openxmlformats.org/spreadsheetml/2006/main" count="2169" uniqueCount="780">
  <si>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</si>
  <si>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</si>
  <si>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</si>
  <si>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</si>
  <si>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</si>
  <si>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</si>
  <si>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</si>
  <si>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</si>
  <si>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</si>
  <si>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</si>
  <si>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</si>
  <si>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</si>
  <si>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</si>
  <si>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</si>
  <si>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</si>
  <si>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</si>
  <si>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</si>
  <si>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</si>
  <si>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</si>
  <si>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</si>
  <si>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</si>
  <si>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</si>
  <si>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</si>
  <si>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</si>
  <si>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</si>
  <si>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</si>
  <si>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</si>
  <si>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</si>
  <si>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</si>
  <si>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</si>
  <si>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</si>
  <si>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</si>
  <si>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</si>
  <si>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</si>
  <si>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</si>
  <si>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</si>
  <si>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</si>
  <si>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</si>
  <si>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</si>
  <si>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</si>
  <si>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</si>
  <si>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</si>
  <si>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</si>
  <si>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</si>
  <si>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</si>
  <si>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</si>
  <si>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</si>
  <si>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</si>
  <si>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</si>
  <si>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</si>
  <si>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</si>
  <si>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</si>
  <si>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</si>
  <si>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</si>
  <si>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</si>
  <si>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</si>
  <si>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</si>
  <si>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</si>
  <si>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</si>
  <si>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</si>
  <si>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</si>
  <si>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</si>
  <si>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</si>
  <si>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</si>
  <si>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</si>
  <si>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</si>
  <si>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</si>
  <si>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</si>
  <si>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</si>
  <si>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</si>
  <si>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</si>
  <si>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</si>
  <si>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</si>
  <si>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</si>
  <si>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</si>
  <si>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</si>
  <si>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</si>
  <si>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</si>
  <si>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</si>
  <si>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</si>
  <si>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</si>
  <si>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</si>
  <si>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</si>
  <si>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</si>
  <si>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</si>
  <si>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</si>
  <si>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</si>
  <si>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</si>
  <si>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</si>
  <si>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</si>
  <si>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</si>
  <si>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</si>
  <si>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</si>
  <si>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</si>
  <si>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</si>
  <si>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</si>
  <si>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</si>
  <si>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</si>
  <si>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</si>
  <si>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</si>
  <si>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</si>
  <si>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</si>
  <si>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</si>
  <si>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</si>
  <si>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</si>
  <si>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</si>
  <si>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</si>
  <si>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</si>
  <si>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</si>
  <si>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</si>
  <si>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</si>
  <si>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</si>
  <si>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</si>
  <si>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</si>
  <si>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</si>
  <si>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</si>
  <si>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</si>
  <si>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</si>
  <si>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</si>
  <si>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</si>
  <si>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</si>
  <si>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</si>
  <si>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</si>
  <si>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</si>
  <si>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</si>
  <si>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</si>
  <si>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</si>
  <si>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</si>
  <si>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</si>
  <si>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</si>
  <si>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</si>
  <si>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</si>
  <si>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</si>
  <si>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</si>
  <si>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</si>
  <si>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</si>
  <si>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</si>
  <si>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</si>
  <si>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</si>
  <si>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</si>
  <si>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</si>
  <si>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</si>
  <si>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</si>
  <si>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</si>
  <si>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</si>
  <si>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</si>
  <si>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</si>
  <si>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</si>
  <si>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</si>
  <si>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</si>
  <si>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</si>
  <si>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</si>
  <si>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</si>
  <si>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</si>
  <si>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</si>
  <si>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</si>
  <si>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</si>
  <si>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</si>
  <si>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</si>
  <si>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</si>
  <si>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</si>
  <si>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</si>
  <si>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</si>
  <si>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</si>
  <si>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</si>
  <si>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</si>
  <si>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</si>
  <si>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</si>
  <si>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</si>
  <si>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</si>
  <si>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</si>
  <si>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</si>
  <si>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</si>
  <si>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</si>
  <si>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</si>
  <si>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</si>
  <si>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</si>
  <si>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</si>
  <si>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</si>
  <si>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</si>
  <si>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</si>
  <si>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</si>
  <si>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</si>
  <si>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</si>
  <si>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</si>
  <si>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</si>
  <si>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</si>
  <si>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</si>
  <si>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</si>
  <si>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</si>
  <si>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</si>
  <si>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</si>
  <si>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</si>
  <si>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</si>
  <si>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</si>
  <si>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</si>
  <si>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</si>
  <si>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</si>
  <si>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</si>
  <si>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</si>
  <si>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</si>
  <si>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</si>
  <si>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</si>
  <si>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</si>
  <si>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</si>
  <si>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</si>
  <si>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</si>
  <si>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</si>
  <si>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</si>
  <si>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</si>
  <si>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</si>
  <si>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</si>
  <si>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</si>
  <si>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</si>
  <si>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</si>
  <si>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</si>
  <si>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</si>
  <si>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</si>
  <si>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</si>
  <si>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</si>
  <si>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</si>
  <si>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</si>
  <si>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</si>
  <si>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</si>
  <si>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</si>
  <si>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</si>
  <si>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</si>
  <si>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</si>
  <si>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</si>
  <si>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</si>
  <si>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</si>
  <si>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</si>
  <si>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</si>
  <si>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</si>
  <si>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</si>
  <si>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</si>
  <si>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</si>
  <si>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</si>
  <si>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</si>
  <si>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</si>
  <si>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</si>
  <si>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</si>
  <si>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</si>
  <si>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</si>
  <si>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</si>
  <si>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</si>
  <si>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</si>
  <si>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</si>
  <si>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</si>
  <si>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</si>
  <si>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</si>
  <si>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</si>
  <si>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</si>
  <si>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</si>
  <si>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</si>
  <si>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</si>
  <si>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</si>
  <si>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</si>
  <si>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</si>
  <si>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</si>
  <si>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</si>
  <si>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</si>
  <si>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</si>
  <si>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</si>
  <si>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</si>
  <si>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</si>
  <si>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</si>
  <si>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</si>
  <si>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</si>
  <si>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</si>
  <si>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</si>
  <si>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</si>
  <si>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</si>
  <si>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</si>
  <si>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</si>
  <si>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</si>
  <si>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</si>
  <si>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</si>
  <si>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</si>
  <si>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</si>
  <si>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</si>
  <si>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</si>
  <si>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</si>
  <si>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</si>
  <si>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</si>
  <si>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</si>
  <si>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</si>
  <si>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</si>
  <si>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</si>
  <si>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</si>
  <si>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</si>
  <si>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</si>
  <si>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</si>
  <si>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</si>
  <si>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</si>
  <si>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</si>
  <si>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</si>
  <si>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</si>
  <si>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</si>
  <si>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</si>
  <si>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</si>
  <si>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</si>
  <si>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</si>
  <si>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</si>
  <si>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</si>
  <si>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</si>
  <si>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</si>
  <si>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</si>
  <si>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</si>
  <si>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</si>
  <si>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</si>
  <si>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</si>
  <si>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</si>
  <si>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</si>
  <si>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</si>
  <si>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</si>
  <si>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</si>
  <si>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</si>
  <si>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</si>
  <si>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</si>
  <si>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</si>
  <si>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</si>
  <si>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</si>
  <si>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</si>
  <si>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</si>
  <si>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</si>
  <si>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</si>
  <si>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</si>
  <si>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</si>
  <si>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</si>
  <si>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</si>
  <si>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</si>
  <si>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</si>
  <si>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</si>
  <si>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</si>
  <si>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</si>
  <si>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</si>
  <si>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</si>
  <si>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</si>
  <si>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</si>
  <si>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</si>
  <si>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</si>
  <si>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</si>
  <si>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</si>
  <si>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</si>
  <si>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</si>
  <si>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</si>
  <si>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</si>
  <si>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</si>
  <si>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</si>
  <si>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</si>
  <si>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</si>
  <si>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</si>
  <si>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</si>
  <si>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</si>
  <si>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</si>
  <si>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</si>
  <si>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</si>
  <si>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</si>
  <si>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</si>
  <si>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</si>
  <si>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</si>
  <si>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</si>
  <si>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</si>
  <si>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</si>
  <si>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</si>
  <si>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</si>
  <si>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</si>
  <si>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</si>
  <si>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</si>
  <si>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</si>
  <si>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</si>
  <si>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</si>
  <si>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</si>
  <si>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</si>
  <si>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</si>
  <si>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</si>
  <si>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</si>
  <si>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</si>
  <si>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</si>
  <si>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</si>
  <si>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</si>
  <si>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</si>
  <si>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</si>
  <si>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</si>
  <si>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</si>
  <si>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</si>
  <si>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</si>
  <si>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</si>
  <si>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</si>
  <si>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</si>
  <si>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</si>
  <si>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</si>
  <si>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</si>
  <si>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</si>
  <si>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</si>
  <si>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</si>
  <si>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</si>
  <si>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</si>
  <si>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</si>
  <si>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</si>
  <si>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</si>
  <si>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</si>
  <si>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</si>
  <si>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</si>
  <si>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</si>
  <si>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</si>
  <si>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</si>
  <si>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</si>
  <si>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</si>
  <si>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</si>
  <si>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</si>
  <si>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</si>
  <si>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</si>
  <si>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</si>
  <si>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</si>
  <si>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</si>
  <si>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</si>
  <si>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</si>
  <si>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</si>
  <si>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</si>
  <si>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</si>
  <si>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</si>
  <si>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</si>
  <si>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</si>
  <si>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</si>
  <si>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</si>
  <si>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</si>
  <si>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</si>
  <si>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</si>
  <si>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</si>
  <si>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</si>
  <si>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</si>
  <si>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</si>
  <si>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</si>
  <si>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</si>
  <si>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</si>
  <si>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</si>
  <si>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</si>
  <si>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</si>
  <si>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</si>
  <si>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</si>
  <si>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</si>
  <si>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</si>
  <si>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</si>
  <si>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</si>
  <si>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</si>
  <si>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</si>
  <si>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</si>
  <si>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</si>
  <si>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</si>
  <si>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</si>
  <si>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</si>
  <si>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</si>
  <si>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</si>
  <si>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</si>
  <si>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</si>
  <si>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</si>
  <si>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</si>
  <si>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</si>
  <si>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</si>
  <si>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</si>
  <si>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</si>
  <si>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</si>
  <si>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</si>
  <si>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</si>
  <si>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</si>
  <si>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</si>
  <si>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</si>
  <si>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</si>
  <si>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</si>
  <si>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</si>
  <si>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</si>
  <si>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</si>
  <si>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</si>
  <si>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</si>
  <si>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</si>
  <si>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</si>
  <si>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</si>
  <si>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</si>
  <si>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</si>
  <si>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</si>
  <si>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</si>
  <si>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</si>
  <si>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</si>
  <si>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</si>
  <si>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</si>
  <si>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</si>
  <si>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</si>
  <si>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</si>
  <si>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</si>
  <si>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</si>
  <si>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</si>
  <si>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</si>
  <si>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</si>
  <si>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</si>
  <si>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</si>
  <si>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</si>
  <si>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</si>
  <si>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</si>
  <si>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</si>
  <si>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</si>
  <si>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</si>
  <si>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</si>
  <si>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</si>
  <si>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</si>
  <si>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</si>
  <si>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</si>
  <si>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</si>
  <si>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</si>
  <si>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</si>
  <si>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</si>
  <si>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</si>
  <si>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</si>
  <si>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</si>
  <si>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</si>
  <si>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</si>
  <si>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</si>
  <si>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</si>
  <si>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</si>
  <si>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</si>
  <si>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</si>
  <si>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</si>
  <si>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</si>
  <si>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</si>
  <si>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</si>
  <si>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</si>
  <si>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</si>
  <si>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</si>
  <si>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</si>
  <si>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</si>
  <si>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</si>
  <si>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</si>
  <si>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</si>
  <si>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</si>
  <si>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</si>
  <si>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</si>
  <si>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</si>
  <si>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</si>
  <si>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</si>
  <si>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</si>
  <si>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</si>
  <si>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</si>
  <si>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</si>
  <si>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</si>
  <si>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</si>
  <si>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</si>
  <si>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</si>
  <si>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</si>
  <si>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</si>
  <si>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</si>
  <si>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</si>
  <si>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</si>
  <si>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</si>
  <si>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</si>
  <si>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</si>
  <si>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</si>
  <si>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</si>
  <si>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</si>
  <si>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</si>
  <si>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</si>
  <si>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</si>
  <si>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</si>
  <si>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</si>
  <si>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</si>
  <si>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</si>
  <si>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</si>
  <si>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</si>
  <si>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</si>
  <si>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</si>
  <si>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</si>
  <si>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</si>
  <si>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</si>
  <si>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</si>
  <si>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</si>
  <si>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</si>
  <si>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</si>
  <si>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</si>
  <si>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</si>
  <si>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</si>
  <si>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</si>
  <si>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</si>
  <si>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</si>
  <si>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</si>
  <si>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</si>
  <si>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</si>
  <si>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</si>
  <si>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</si>
  <si>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</si>
  <si>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</si>
  <si>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</si>
  <si>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</si>
  <si>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</si>
  <si>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</si>
  <si>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</si>
  <si>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</si>
  <si>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</si>
  <si>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</si>
  <si>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</si>
  <si>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</si>
  <si>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</si>
  <si>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</si>
  <si>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</si>
  <si>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</si>
  <si>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</si>
  <si>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</si>
  <si>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</si>
  <si>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</si>
  <si>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</si>
  <si>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</si>
  <si>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</si>
  <si>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</si>
  <si>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</si>
  <si>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</si>
  <si>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</si>
  <si>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</si>
  <si>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</si>
  <si>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</si>
  <si>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</si>
  <si>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</si>
  <si>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</si>
  <si>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</si>
  <si>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</si>
  <si>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</si>
  <si>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</si>
  <si>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</si>
  <si>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</si>
  <si>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</si>
  <si>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</si>
  <si>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</si>
  <si>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</si>
  <si>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</si>
  <si>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</si>
  <si>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</si>
  <si>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</si>
  <si>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</si>
  <si>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</si>
  <si>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</si>
  <si>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</si>
  <si>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</si>
  <si>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</si>
  <si>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</si>
  <si>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</si>
  <si>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</si>
  <si>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</si>
  <si>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</si>
  <si>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</si>
  <si>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</si>
  <si>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</si>
  <si>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</si>
  <si>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</si>
  <si>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</si>
  <si>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</si>
  <si>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</si>
  <si>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</si>
  <si>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</si>
  <si>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</si>
  <si>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</si>
  <si>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</si>
  <si>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</si>
  <si>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</si>
  <si>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</si>
  <si>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</si>
  <si>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</si>
  <si>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</si>
  <si>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</si>
  <si>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</si>
  <si>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</si>
  <si>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</si>
  <si>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</si>
  <si>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</si>
  <si>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</si>
  <si>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</si>
  <si>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</si>
  <si>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</si>
  <si>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</si>
  <si>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</si>
  <si>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</si>
  <si>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</si>
  <si>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</si>
  <si>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</si>
  <si>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</si>
  <si>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</si>
  <si>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</si>
  <si>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</si>
  <si>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</si>
  <si>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</si>
  <si>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</si>
  <si>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</si>
  <si>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</si>
  <si>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</si>
  <si>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</si>
  <si>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</si>
  <si>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</si>
  <si>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</si>
  <si>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</si>
  <si>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</si>
  <si>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</si>
  <si>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</si>
  <si>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</si>
  <si>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</si>
  <si>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</si>
  <si>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</si>
  <si>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</si>
  <si>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</si>
  <si>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</si>
  <si>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</si>
  <si>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</si>
  <si>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</si>
  <si>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</si>
  <si>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</si>
  <si>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</si>
  <si>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</si>
  <si>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</si>
  <si>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</si>
  <si>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</si>
  <si>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</si>
  <si>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</si>
  <si>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</si>
  <si>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</si>
  <si>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</si>
  <si>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</si>
  <si>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</si>
  <si>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</si>
  <si>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</si>
  <si>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</si>
  <si>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</si>
  <si>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</si>
  <si>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</si>
  <si>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</si>
  <si>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</si>
  <si>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</si>
  <si>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</si>
  <si>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</si>
  <si>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</si>
  <si>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</si>
  <si>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</si>
  <si>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</si>
  <si>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</si>
  <si>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</si>
  <si>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</si>
  <si>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</si>
  <si>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</si>
  <si>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</si>
  <si>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</si>
  <si>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</si>
  <si>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</si>
  <si>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</si>
  <si>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</si>
  <si>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</si>
  <si>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</si>
  <si>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</si>
  <si>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</si>
  <si>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</si>
  <si>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</si>
  <si>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</si>
  <si>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</si>
  <si>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</si>
  <si>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</si>
  <si>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</si>
  <si>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</si>
  <si>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</si>
  <si>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</si>
  <si>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</si>
  <si>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</si>
  <si>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</si>
  <si>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</si>
  <si>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</si>
  <si>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</si>
  <si>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</si>
  <si>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</si>
  <si>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</si>
  <si>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</si>
  <si>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</si>
  <si>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</si>
  <si>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</si>
  <si>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</si>
  <si>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</si>
  <si>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</si>
  <si>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23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</si>
</sst>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779</v>
      </c>
      <c r="I5" s="777"/>
      <c r="J5" s="777"/>
      <c r="K5" s="777"/>
      <c r="L5" s="777"/>
      <c r="M5" s="632"/>
      <c r="N5" s="58"/>
      <c r="P5" s="24" t="s">
        <v>10</v>
      </c>
      <c r="Q5" s="850">
        <v>45943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0.41666666666666669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30</v>
      </c>
      <c r="Y40" s="544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31.208333333333329</v>
      </c>
      <c r="BN40" s="64">
        <f>IFERROR(Y40*I40/H40,"0")</f>
        <v>33.705000000000005</v>
      </c>
      <c r="BO40" s="64">
        <f>IFERROR(1/J40*(X40/H40),"0")</f>
        <v>4.3402777777777776E-2</v>
      </c>
      <c r="BP40" s="64">
        <f>IFERROR(1/J40*(Y40/H40),"0")</f>
        <v>4.6875000000000007E-2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160</v>
      </c>
      <c r="Y41" s="544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42.777777777777779</v>
      </c>
      <c r="Y43" s="545">
        <f>IFERROR(Y40/H40,"0")+IFERROR(Y41/H41,"0")+IFERROR(Y42/H42,"0")</f>
        <v>43</v>
      </c>
      <c r="Z43" s="545">
        <f>IFERROR(IF(Z40="",0,Z40),"0")+IFERROR(IF(Z41="",0,Z41),"0")+IFERROR(IF(Z42="",0,Z42),"0")</f>
        <v>0.41774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190</v>
      </c>
      <c r="Y44" s="545">
        <f>IFERROR(SUM(Y40:Y42),"0")</f>
        <v>192.4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200</v>
      </c>
      <c r="Y52" s="544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90</v>
      </c>
      <c r="Y56" s="544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38.518518518518519</v>
      </c>
      <c r="Y57" s="545">
        <f>IFERROR(Y51/H51,"0")+IFERROR(Y52/H52,"0")+IFERROR(Y53/H53,"0")+IFERROR(Y54/H54,"0")+IFERROR(Y55/H55,"0")+IFERROR(Y56/H56,"0")</f>
        <v>39</v>
      </c>
      <c r="Z57" s="545">
        <f>IFERROR(IF(Z51="",0,Z51),"0")+IFERROR(IF(Z52="",0,Z52),"0")+IFERROR(IF(Z53="",0,Z53),"0")+IFERROR(IF(Z54="",0,Z54),"0")+IFERROR(IF(Z55="",0,Z55),"0")+IFERROR(IF(Z56="",0,Z56),"0")</f>
        <v>0.54102000000000006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290</v>
      </c>
      <c r="Y58" s="545">
        <f>IFERROR(SUM(Y51:Y56),"0")</f>
        <v>295.20000000000005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180</v>
      </c>
      <c r="Y62" s="544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75.925925925925924</v>
      </c>
      <c r="Y63" s="545">
        <f>IFERROR(Y60/H60,"0")+IFERROR(Y61/H61,"0")+IFERROR(Y62/H62,"0")</f>
        <v>77</v>
      </c>
      <c r="Z63" s="545">
        <f>IFERROR(IF(Z60="",0,Z60),"0")+IFERROR(IF(Z61="",0,Z61),"0")+IFERROR(IF(Z62="",0,Z62),"0")</f>
        <v>0.62597000000000003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280</v>
      </c>
      <c r="Y64" s="545">
        <f>IFERROR(SUM(Y60:Y62),"0")</f>
        <v>288.89999999999998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30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3.8461538461538463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30</v>
      </c>
      <c r="Y83" s="545">
        <f>IFERROR(SUM(Y80:Y81),"0")</f>
        <v>31.2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100</v>
      </c>
      <c r="Y86" s="544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180</v>
      </c>
      <c r="Y88" s="544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49.25925925925926</v>
      </c>
      <c r="Y89" s="545">
        <f>IFERROR(Y86/H86,"0")+IFERROR(Y87/H87,"0")+IFERROR(Y88/H88,"0")</f>
        <v>50</v>
      </c>
      <c r="Z89" s="545">
        <f>IFERROR(IF(Z86="",0,Z86),"0")+IFERROR(IF(Z87="",0,Z87),"0")+IFERROR(IF(Z88="",0,Z88),"0")</f>
        <v>0.55059999999999998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280</v>
      </c>
      <c r="Y90" s="545">
        <f>IFERROR(SUM(Y86:Y88),"0")</f>
        <v>288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50</v>
      </c>
      <c r="Y92" s="544">
        <f>IFERROR(IF(X92="",0,CEILING((X92/$H92),1)*$H92),"")</f>
        <v>56.699999999999996</v>
      </c>
      <c r="Z92" s="36">
        <f>IFERROR(IF(Y92=0,"",ROUNDUP(Y92/H92,0)*0.01898),"")</f>
        <v>0.13286000000000001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53.203703703703702</v>
      </c>
      <c r="BN92" s="64">
        <f>IFERROR(Y92*I92/H92,"0")</f>
        <v>60.332999999999991</v>
      </c>
      <c r="BO92" s="64">
        <f>IFERROR(1/J92*(X92/H92),"0")</f>
        <v>9.6450617283950615E-2</v>
      </c>
      <c r="BP92" s="64">
        <f>IFERROR(1/J92*(Y92/H92),"0")</f>
        <v>0.109375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585</v>
      </c>
      <c r="Y94" s="544">
        <f>IFERROR(IF(X94="",0,CEILING((X94/$H94),1)*$H94),"")</f>
        <v>585.90000000000009</v>
      </c>
      <c r="Z94" s="36">
        <f>IFERROR(IF(Y94=0,"",ROUNDUP(Y94/H94,0)*0.00651),"")</f>
        <v>1.4126700000000001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639.6</v>
      </c>
      <c r="BN94" s="64">
        <f>IFERROR(Y94*I94/H94,"0")</f>
        <v>640.58400000000006</v>
      </c>
      <c r="BO94" s="64">
        <f>IFERROR(1/J94*(X94/H94),"0")</f>
        <v>1.1904761904761905</v>
      </c>
      <c r="BP94" s="64">
        <f>IFERROR(1/J94*(Y94/H94),"0")</f>
        <v>1.1923076923076925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222.83950617283949</v>
      </c>
      <c r="Y96" s="545">
        <f>IFERROR(Y92/H92,"0")+IFERROR(Y93/H93,"0")+IFERROR(Y94/H94,"0")+IFERROR(Y95/H95,"0")</f>
        <v>224.00000000000003</v>
      </c>
      <c r="Z96" s="545">
        <f>IFERROR(IF(Z92="",0,Z92),"0")+IFERROR(IF(Z93="",0,Z93),"0")+IFERROR(IF(Z94="",0,Z94),"0")+IFERROR(IF(Z95="",0,Z95),"0")</f>
        <v>1.5455300000000001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635</v>
      </c>
      <c r="Y97" s="545">
        <f>IFERROR(SUM(Y92:Y95),"0")</f>
        <v>642.60000000000014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200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225</v>
      </c>
      <c r="Y102" s="544">
        <f>IFERROR(IF(X102="",0,CEILING((X102/$H102),1)*$H102),"")</f>
        <v>225</v>
      </c>
      <c r="Z102" s="36">
        <f>IFERROR(IF(Y102=0,"",ROUNDUP(Y102/H102,0)*0.00902),"")</f>
        <v>0.45100000000000001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235.5</v>
      </c>
      <c r="BN102" s="64">
        <f>IFERROR(Y102*I102/H102,"0")</f>
        <v>235.5</v>
      </c>
      <c r="BO102" s="64">
        <f>IFERROR(1/J102*(X102/H102),"0")</f>
        <v>0.37878787878787878</v>
      </c>
      <c r="BP102" s="64">
        <f>IFERROR(1/J102*(Y102/H102),"0")</f>
        <v>0.37878787878787878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68.518518518518519</v>
      </c>
      <c r="Y104" s="545">
        <f>IFERROR(Y100/H100,"0")+IFERROR(Y101/H101,"0")+IFERROR(Y102/H102,"0")+IFERROR(Y103/H103,"0")</f>
        <v>69</v>
      </c>
      <c r="Z104" s="545">
        <f>IFERROR(IF(Z100="",0,Z100),"0")+IFERROR(IF(Z101="",0,Z101),"0")+IFERROR(IF(Z102="",0,Z102),"0")+IFERROR(IF(Z103="",0,Z103),"0")</f>
        <v>0.81162000000000001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425</v>
      </c>
      <c r="Y105" s="545">
        <f>IFERROR(SUM(Y100:Y103),"0")</f>
        <v>430.20000000000005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500</v>
      </c>
      <c r="Y113" s="544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225</v>
      </c>
      <c r="Y115" s="544">
        <f>IFERROR(IF(X115="",0,CEILING((X115/$H115),1)*$H115),"")</f>
        <v>226.8</v>
      </c>
      <c r="Z115" s="36">
        <f>IFERROR(IF(Y115=0,"",ROUNDUP(Y115/H115,0)*0.00651),"")</f>
        <v>0.54683999999999999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246</v>
      </c>
      <c r="BN115" s="64">
        <f>IFERROR(Y115*I115/H115,"0")</f>
        <v>247.96799999999999</v>
      </c>
      <c r="BO115" s="64">
        <f>IFERROR(1/J115*(X115/H115),"0")</f>
        <v>0.45787545787545786</v>
      </c>
      <c r="BP115" s="64">
        <f>IFERROR(1/J115*(Y115/H115),"0")</f>
        <v>0.46153846153846156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145.06172839506172</v>
      </c>
      <c r="Y117" s="545">
        <f>IFERROR(Y113/H113,"0")+IFERROR(Y114/H114,"0")+IFERROR(Y115/H115,"0")+IFERROR(Y116/H116,"0")</f>
        <v>146</v>
      </c>
      <c r="Z117" s="545">
        <f>IFERROR(IF(Z113="",0,Z113),"0")+IFERROR(IF(Z114="",0,Z114),"0")+IFERROR(IF(Z115="",0,Z115),"0")+IFERROR(IF(Z116="",0,Z116),"0")</f>
        <v>1.7236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725</v>
      </c>
      <c r="Y118" s="545">
        <f>IFERROR(SUM(Y113:Y116),"0")</f>
        <v>729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48</v>
      </c>
      <c r="Y125" s="544">
        <f>IFERROR(IF(X125="",0,CEILING((X125/$H125),1)*$H125),"")</f>
        <v>48</v>
      </c>
      <c r="Z125" s="36">
        <f>IFERROR(IF(Y125=0,"",ROUNDUP(Y125/H125,0)*0.00651),"")</f>
        <v>9.7650000000000001E-2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50.7</v>
      </c>
      <c r="BN125" s="64">
        <f>IFERROR(Y125*I125/H125,"0")</f>
        <v>50.7</v>
      </c>
      <c r="BO125" s="64">
        <f>IFERROR(1/J125*(X125/H125),"0")</f>
        <v>8.241758241758243E-2</v>
      </c>
      <c r="BP125" s="64">
        <f>IFERROR(1/J125*(Y125/H125),"0")</f>
        <v>8.241758241758243E-2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15</v>
      </c>
      <c r="Y127" s="545">
        <f>IFERROR(Y125/H125,"0")+IFERROR(Y126/H126,"0")</f>
        <v>15</v>
      </c>
      <c r="Z127" s="545">
        <f>IFERROR(IF(Z125="",0,Z125),"0")+IFERROR(IF(Z126="",0,Z126),"0")</f>
        <v>9.7650000000000001E-2</v>
      </c>
      <c r="AA127" s="546"/>
      <c r="AB127" s="546"/>
      <c r="AC127" s="546"/>
    </row>
    <row r="128" spans="1:68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48</v>
      </c>
      <c r="Y128" s="545">
        <f>IFERROR(SUM(Y125:Y126),"0")</f>
        <v>48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17.5</v>
      </c>
      <c r="Y131" s="544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6.25</v>
      </c>
      <c r="Y132" s="545">
        <f>IFERROR(Y130/H130,"0")+IFERROR(Y131/H131,"0")</f>
        <v>7</v>
      </c>
      <c r="Z132" s="545">
        <f>IFERROR(IF(Z130="",0,Z130),"0")+IFERROR(IF(Z131="",0,Z131),"0")</f>
        <v>4.5569999999999999E-2</v>
      </c>
      <c r="AA132" s="546"/>
      <c r="AB132" s="546"/>
      <c r="AC132" s="546"/>
    </row>
    <row r="133" spans="1:68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17.5</v>
      </c>
      <c r="Y133" s="545">
        <f>IFERROR(SUM(Y130:Y131),"0")</f>
        <v>19.599999999999998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66</v>
      </c>
      <c r="Y136" s="544">
        <f>IFERROR(IF(X136="",0,CEILING((X136/$H136),1)*$H136),"")</f>
        <v>66</v>
      </c>
      <c r="Z136" s="36">
        <f>IFERROR(IF(Y136=0,"",ROUNDUP(Y136/H136,0)*0.00651),"")</f>
        <v>0.16275000000000001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72.699999999999989</v>
      </c>
      <c r="BN136" s="64">
        <f>IFERROR(Y136*I136/H136,"0")</f>
        <v>72.699999999999989</v>
      </c>
      <c r="BO136" s="64">
        <f>IFERROR(1/J136*(X136/H136),"0")</f>
        <v>0.13736263736263737</v>
      </c>
      <c r="BP136" s="64">
        <f>IFERROR(1/J136*(Y136/H136),"0")</f>
        <v>0.13736263736263737</v>
      </c>
    </row>
    <row r="137" spans="1:68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25</v>
      </c>
      <c r="Y137" s="545">
        <f>IFERROR(Y135/H135,"0")+IFERROR(Y136/H136,"0")</f>
        <v>25</v>
      </c>
      <c r="Z137" s="545">
        <f>IFERROR(IF(Z135="",0,Z135),"0")+IFERROR(IF(Z136="",0,Z136),"0")</f>
        <v>0.16275000000000001</v>
      </c>
      <c r="AA137" s="546"/>
      <c r="AB137" s="546"/>
      <c r="AC137" s="546"/>
    </row>
    <row r="138" spans="1:68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66</v>
      </c>
      <c r="Y138" s="545">
        <f>IFERROR(SUM(Y135:Y136),"0")</f>
        <v>66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175</v>
      </c>
      <c r="Y164" s="544">
        <f t="shared" si="5"/>
        <v>176.4</v>
      </c>
      <c r="Z164" s="36">
        <f>IFERROR(IF(Y164=0,"",ROUNDUP(Y164/H164,0)*0.00502),"")</f>
        <v>0.42168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183.33333333333334</v>
      </c>
      <c r="BN164" s="64">
        <f t="shared" si="7"/>
        <v>184.8</v>
      </c>
      <c r="BO164" s="64">
        <f t="shared" si="8"/>
        <v>0.35612535612535612</v>
      </c>
      <c r="BP164" s="64">
        <f t="shared" si="9"/>
        <v>0.35897435897435903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152.38095238095235</v>
      </c>
      <c r="Y167" s="545">
        <f>IFERROR(Y158/H158,"0")+IFERROR(Y159/H159,"0")+IFERROR(Y160/H160,"0")+IFERROR(Y161/H161,"0")+IFERROR(Y162/H162,"0")+IFERROR(Y163/H163,"0")+IFERROR(Y164/H164,"0")+IFERROR(Y165/H165,"0")+IFERROR(Y166/H166,"0")</f>
        <v>154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0.91708000000000001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395</v>
      </c>
      <c r="Y168" s="545">
        <f>IFERROR(SUM(Y158:Y166),"0")</f>
        <v>399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10.5</v>
      </c>
      <c r="Y170" s="544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22.222222222222221</v>
      </c>
      <c r="Y173" s="545">
        <f>IFERROR(Y170/H170,"0")+IFERROR(Y171/H171,"0")+IFERROR(Y172/H172,"0")</f>
        <v>23</v>
      </c>
      <c r="Z173" s="545">
        <f>IFERROR(IF(Z170="",0,Z170),"0")+IFERROR(IF(Z171="",0,Z171),"0")+IFERROR(IF(Z172="",0,Z172),"0")</f>
        <v>0.13569999999999999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28</v>
      </c>
      <c r="Y174" s="545">
        <f>IFERROR(SUM(Y170:Y172),"0")</f>
        <v>28.98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10.5</v>
      </c>
      <c r="Y176" s="544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12.083333333333332</v>
      </c>
      <c r="BN176" s="64">
        <f>IFERROR(Y176*I176/H176,"0")</f>
        <v>13.049999999999999</v>
      </c>
      <c r="BO176" s="64">
        <f>IFERROR(1/J176*(X176/H176),"0")</f>
        <v>3.8580246913580245E-2</v>
      </c>
      <c r="BP176" s="64">
        <f>IFERROR(1/J176*(Y176/H176),"0")</f>
        <v>4.1666666666666664E-2</v>
      </c>
    </row>
    <row r="177" spans="1:68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8.3333333333333339</v>
      </c>
      <c r="Y177" s="545">
        <f>IFERROR(Y176/H176,"0")</f>
        <v>9</v>
      </c>
      <c r="Z177" s="545">
        <f>IFERROR(IF(Z176="",0,Z176),"0")</f>
        <v>5.3100000000000001E-2</v>
      </c>
      <c r="AA177" s="546"/>
      <c r="AB177" s="546"/>
      <c r="AC177" s="546"/>
    </row>
    <row r="178" spans="1:68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10.5</v>
      </c>
      <c r="Y178" s="545">
        <f>IFERROR(SUM(Y176:Y176),"0")</f>
        <v>11.34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150</v>
      </c>
      <c r="Y191" s="544">
        <f t="shared" ref="Y191:Y198" si="10">IFERROR(IF(X191="",0,CEILING((X191/$H191),1)*$H191),"")</f>
        <v>151.20000000000002</v>
      </c>
      <c r="Z191" s="36">
        <f>IFERROR(IF(Y191=0,"",ROUNDUP(Y191/H191,0)*0.00902),"")</f>
        <v>0.25256000000000001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155.83333333333331</v>
      </c>
      <c r="BN191" s="64">
        <f t="shared" ref="BN191:BN198" si="12">IFERROR(Y191*I191/H191,"0")</f>
        <v>157.08000000000001</v>
      </c>
      <c r="BO191" s="64">
        <f t="shared" ref="BO191:BO198" si="13">IFERROR(1/J191*(X191/H191),"0")</f>
        <v>0.21043771043771042</v>
      </c>
      <c r="BP191" s="64">
        <f t="shared" ref="BP191:BP198" si="14">IFERROR(1/J191*(Y191/H191),"0")</f>
        <v>0.21212121212121213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350</v>
      </c>
      <c r="Y193" s="544">
        <f t="shared" si="10"/>
        <v>351</v>
      </c>
      <c r="Z193" s="36">
        <f>IFERROR(IF(Y193=0,"",ROUNDUP(Y193/H193,0)*0.00902),"")</f>
        <v>0.58630000000000004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363.61111111111109</v>
      </c>
      <c r="BN193" s="64">
        <f t="shared" si="12"/>
        <v>364.65</v>
      </c>
      <c r="BO193" s="64">
        <f t="shared" si="13"/>
        <v>0.49102132435465767</v>
      </c>
      <c r="BP193" s="64">
        <f t="shared" si="14"/>
        <v>0.49242424242424243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50</v>
      </c>
      <c r="Y194" s="544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45</v>
      </c>
      <c r="Y195" s="544">
        <f t="shared" si="10"/>
        <v>45</v>
      </c>
      <c r="Z195" s="36">
        <f>IFERROR(IF(Y195=0,"",ROUNDUP(Y195/H195,0)*0.00502),"")</f>
        <v>0.1255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48.249999999999993</v>
      </c>
      <c r="BN195" s="64">
        <f t="shared" si="12"/>
        <v>48.249999999999993</v>
      </c>
      <c r="BO195" s="64">
        <f t="shared" si="13"/>
        <v>0.10683760683760685</v>
      </c>
      <c r="BP195" s="64">
        <f t="shared" si="14"/>
        <v>0.10683760683760685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24</v>
      </c>
      <c r="Y196" s="544">
        <f t="shared" si="10"/>
        <v>25.2</v>
      </c>
      <c r="Z196" s="36">
        <f>IFERROR(IF(Y196=0,"",ROUNDUP(Y196/H196,0)*0.00502),"")</f>
        <v>7.0280000000000009E-2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25.333333333333329</v>
      </c>
      <c r="BN196" s="64">
        <f t="shared" si="12"/>
        <v>26.599999999999998</v>
      </c>
      <c r="BO196" s="64">
        <f t="shared" si="13"/>
        <v>5.6980056980056981E-2</v>
      </c>
      <c r="BP196" s="64">
        <f t="shared" si="14"/>
        <v>5.9829059829059839E-2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45</v>
      </c>
      <c r="Y197" s="544">
        <f t="shared" si="10"/>
        <v>45</v>
      </c>
      <c r="Z197" s="36">
        <f>IFERROR(IF(Y197=0,"",ROUNDUP(Y197/H197,0)*0.00502),"")</f>
        <v>0.1255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47.5</v>
      </c>
      <c r="BN197" s="64">
        <f t="shared" si="12"/>
        <v>47.5</v>
      </c>
      <c r="BO197" s="64">
        <f t="shared" si="13"/>
        <v>0.10683760683760685</v>
      </c>
      <c r="BP197" s="64">
        <f t="shared" si="14"/>
        <v>0.10683760683760685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191.11111111111111</v>
      </c>
      <c r="Y199" s="545">
        <f>IFERROR(Y191/H191,"0")+IFERROR(Y192/H192,"0")+IFERROR(Y193/H193,"0")+IFERROR(Y194/H194,"0")+IFERROR(Y195/H195,"0")+IFERROR(Y196/H196,"0")+IFERROR(Y197/H197,"0")+IFERROR(Y198/H198,"0")</f>
        <v>194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1.42588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744</v>
      </c>
      <c r="Y200" s="545">
        <f>IFERROR(SUM(Y191:Y198),"0")</f>
        <v>756.00000000000011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270</v>
      </c>
      <c r="Y204" s="544">
        <f t="shared" si="15"/>
        <v>278.39999999999998</v>
      </c>
      <c r="Z204" s="36">
        <f>IFERROR(IF(Y204=0,"",ROUNDUP(Y204/H204,0)*0.01898),"")</f>
        <v>0.60736000000000001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286.10689655172411</v>
      </c>
      <c r="BN204" s="64">
        <f t="shared" si="17"/>
        <v>295.00799999999998</v>
      </c>
      <c r="BO204" s="64">
        <f t="shared" si="18"/>
        <v>0.48491379310344834</v>
      </c>
      <c r="BP204" s="64">
        <f t="shared" si="19"/>
        <v>0.5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96</v>
      </c>
      <c r="Y205" s="544">
        <f t="shared" si="15"/>
        <v>96</v>
      </c>
      <c r="Z205" s="36">
        <f t="shared" ref="Z205:Z210" si="20">IFERROR(IF(Y205=0,"",ROUNDUP(Y205/H205,0)*0.00651),"")</f>
        <v>0.26040000000000002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106.8</v>
      </c>
      <c r="BN205" s="64">
        <f t="shared" si="17"/>
        <v>106.8</v>
      </c>
      <c r="BO205" s="64">
        <f t="shared" si="18"/>
        <v>0.2197802197802198</v>
      </c>
      <c r="BP205" s="64">
        <f t="shared" si="19"/>
        <v>0.2197802197802198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180</v>
      </c>
      <c r="Y207" s="544">
        <f t="shared" si="15"/>
        <v>180</v>
      </c>
      <c r="Z207" s="36">
        <f t="shared" si="20"/>
        <v>0.48825000000000002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198.9</v>
      </c>
      <c r="BN207" s="64">
        <f t="shared" si="17"/>
        <v>198.9</v>
      </c>
      <c r="BO207" s="64">
        <f t="shared" si="18"/>
        <v>0.41208791208791212</v>
      </c>
      <c r="BP207" s="64">
        <f t="shared" si="19"/>
        <v>0.41208791208791212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100</v>
      </c>
      <c r="Y210" s="544">
        <f t="shared" si="15"/>
        <v>100.8</v>
      </c>
      <c r="Z210" s="36">
        <f t="shared" si="20"/>
        <v>0.27342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110.75000000000001</v>
      </c>
      <c r="BN210" s="64">
        <f t="shared" si="17"/>
        <v>111.63600000000001</v>
      </c>
      <c r="BO210" s="64">
        <f t="shared" si="18"/>
        <v>0.22893772893772898</v>
      </c>
      <c r="BP210" s="64">
        <f t="shared" si="19"/>
        <v>0.23076923076923078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221.0344827586207</v>
      </c>
      <c r="Y211" s="545">
        <f>IFERROR(Y202/H202,"0")+IFERROR(Y203/H203,"0")+IFERROR(Y204/H204,"0")+IFERROR(Y205/H205,"0")+IFERROR(Y206/H206,"0")+IFERROR(Y207/H207,"0")+IFERROR(Y208/H208,"0")+IFERROR(Y209/H209,"0")+IFERROR(Y210/H210,"0")</f>
        <v>223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1.8507700000000002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726</v>
      </c>
      <c r="Y212" s="545">
        <f>IFERROR(SUM(Y202:Y210),"0")</f>
        <v>736.8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8.3333333333333339</v>
      </c>
      <c r="Y216" s="545">
        <f>IFERROR(Y214/H214,"0")+IFERROR(Y215/H215,"0")</f>
        <v>9</v>
      </c>
      <c r="Z216" s="545">
        <f>IFERROR(IF(Z214="",0,Z214),"0")+IFERROR(IF(Z215="",0,Z215),"0")</f>
        <v>5.8590000000000003E-2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20</v>
      </c>
      <c r="Y217" s="545">
        <f>IFERROR(SUM(Y214:Y215),"0")</f>
        <v>21.599999999999998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50</v>
      </c>
      <c r="Y222" s="544">
        <f t="shared" si="21"/>
        <v>58</v>
      </c>
      <c r="Z222" s="36">
        <f>IFERROR(IF(Y222=0,"",ROUNDUP(Y222/H222,0)*0.01898),"")</f>
        <v>9.4899999999999998E-2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51.875</v>
      </c>
      <c r="BN222" s="64">
        <f t="shared" si="23"/>
        <v>60.174999999999997</v>
      </c>
      <c r="BO222" s="64">
        <f t="shared" si="24"/>
        <v>6.7349137931034489E-2</v>
      </c>
      <c r="BP222" s="64">
        <f t="shared" si="25"/>
        <v>7.8125E-2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12</v>
      </c>
      <c r="Y223" s="544">
        <f t="shared" si="21"/>
        <v>12</v>
      </c>
      <c r="Z223" s="36">
        <f t="shared" ref="Z223:Z228" si="26">IFERROR(IF(Y223=0,"",ROUNDUP(Y223/H223,0)*0.00902),"")</f>
        <v>2.7060000000000001E-2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12.629999999999999</v>
      </c>
      <c r="BN223" s="64">
        <f t="shared" si="23"/>
        <v>12.629999999999999</v>
      </c>
      <c r="BO223" s="64">
        <f t="shared" si="24"/>
        <v>2.2727272727272728E-2</v>
      </c>
      <c r="BP223" s="64">
        <f t="shared" si="25"/>
        <v>2.2727272727272728E-2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40</v>
      </c>
      <c r="Y227" s="544">
        <f t="shared" si="21"/>
        <v>40</v>
      </c>
      <c r="Z227" s="36">
        <f t="shared" si="26"/>
        <v>9.0200000000000002E-2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42.1</v>
      </c>
      <c r="BN227" s="64">
        <f t="shared" si="23"/>
        <v>42.1</v>
      </c>
      <c r="BO227" s="64">
        <f t="shared" si="24"/>
        <v>7.575757575757576E-2</v>
      </c>
      <c r="BP227" s="64">
        <f t="shared" si="25"/>
        <v>7.575757575757576E-2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17.310344827586206</v>
      </c>
      <c r="Y229" s="545">
        <f>IFERROR(Y220/H220,"0")+IFERROR(Y221/H221,"0")+IFERROR(Y222/H222,"0")+IFERROR(Y223/H223,"0")+IFERROR(Y224/H224,"0")+IFERROR(Y225/H225,"0")+IFERROR(Y226/H226,"0")+IFERROR(Y227/H227,"0")+IFERROR(Y228/H228,"0")</f>
        <v>18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0.21216000000000002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102</v>
      </c>
      <c r="Y230" s="545">
        <f>IFERROR(SUM(Y220:Y228),"0")</f>
        <v>110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6</v>
      </c>
      <c r="Y236" s="544">
        <f>IFERROR(IF(X236="",0,CEILING((X236/$H236),1)*$H236),"")</f>
        <v>7.2</v>
      </c>
      <c r="Z236" s="36">
        <f>IFERROR(IF(Y236=0,"",ROUNDUP(Y236/H236,0)*0.0059),"")</f>
        <v>2.3599999999999999E-2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6.5833333333333339</v>
      </c>
      <c r="BN236" s="64">
        <f>IFERROR(Y236*I236/H236,"0")</f>
        <v>7.9</v>
      </c>
      <c r="BO236" s="64">
        <f>IFERROR(1/J236*(X236/H236),"0")</f>
        <v>1.5432098765432096E-2</v>
      </c>
      <c r="BP236" s="64">
        <f>IFERROR(1/J236*(Y236/H236),"0")</f>
        <v>1.8518518518518517E-2</v>
      </c>
    </row>
    <row r="237" spans="1:68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3.333333333333333</v>
      </c>
      <c r="Y237" s="545">
        <f>IFERROR(Y236/H236,"0")</f>
        <v>4</v>
      </c>
      <c r="Z237" s="545">
        <f>IFERROR(IF(Z236="",0,Z236),"0")</f>
        <v>2.3599999999999999E-2</v>
      </c>
      <c r="AA237" s="546"/>
      <c r="AB237" s="546"/>
      <c r="AC237" s="546"/>
    </row>
    <row r="238" spans="1:68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6</v>
      </c>
      <c r="Y238" s="545">
        <f>IFERROR(SUM(Y236:Y236),"0")</f>
        <v>7.2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4.2</v>
      </c>
      <c r="Y241" s="544">
        <f>IFERROR(IF(X241="",0,CEILING((X241/$H241),1)*$H241),"")</f>
        <v>5.4</v>
      </c>
      <c r="Z241" s="36">
        <f>IFERROR(IF(Y241=0,"",ROUNDUP(Y241/H241,0)*0.0059),"")</f>
        <v>1.77E-2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4.6083333333333334</v>
      </c>
      <c r="BN241" s="64">
        <f>IFERROR(Y241*I241/H241,"0")</f>
        <v>5.9250000000000007</v>
      </c>
      <c r="BO241" s="64">
        <f>IFERROR(1/J241*(X241/H241),"0")</f>
        <v>1.0802469135802469E-2</v>
      </c>
      <c r="BP241" s="64">
        <f>IFERROR(1/J241*(Y241/H241),"0")</f>
        <v>1.3888888888888888E-2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3.3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3.9966666666666666</v>
      </c>
      <c r="BN242" s="64">
        <f>IFERROR(Y242*I242/H242,"0")</f>
        <v>4.3600000000000003</v>
      </c>
      <c r="BO242" s="64">
        <f>IFERROR(1/J242*(X242/H242),"0")</f>
        <v>1.6975308641975308E-2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6</v>
      </c>
      <c r="Y245" s="545">
        <f>IFERROR(Y240/H240,"0")+IFERROR(Y241/H241,"0")+IFERROR(Y242/H242,"0")+IFERROR(Y243/H243,"0")+IFERROR(Y244/H244,"0")</f>
        <v>7</v>
      </c>
      <c r="Z245" s="545">
        <f>IFERROR(IF(Z240="",0,Z240),"0")+IFERROR(IF(Z241="",0,Z241),"0")+IFERROR(IF(Z242="",0,Z242),"0")+IFERROR(IF(Z243="",0,Z243),"0")+IFERROR(IF(Z244="",0,Z244),"0")</f>
        <v>4.1300000000000003E-2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7.5</v>
      </c>
      <c r="Y246" s="545">
        <f>IFERROR(SUM(Y240:Y244),"0")</f>
        <v>9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60</v>
      </c>
      <c r="Y267" s="544">
        <f>IFERROR(IF(X267="",0,CEILING((X267/$H267),1)*$H267),"")</f>
        <v>60</v>
      </c>
      <c r="Z267" s="36">
        <f>IFERROR(IF(Y267=0,"",ROUNDUP(Y267/H267,0)*0.00651),"")</f>
        <v>0.16275000000000001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66.300000000000011</v>
      </c>
      <c r="BN267" s="64">
        <f>IFERROR(Y267*I267/H267,"0")</f>
        <v>66.300000000000011</v>
      </c>
      <c r="BO267" s="64">
        <f>IFERROR(1/J267*(X267/H267),"0")</f>
        <v>0.13736263736263737</v>
      </c>
      <c r="BP267" s="64">
        <f>IFERROR(1/J267*(Y267/H267),"0")</f>
        <v>0.13736263736263737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240</v>
      </c>
      <c r="Y268" s="544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125</v>
      </c>
      <c r="Y269" s="545">
        <f>IFERROR(Y266/H266,"0")+IFERROR(Y267/H267,"0")+IFERROR(Y268/H268,"0")</f>
        <v>125</v>
      </c>
      <c r="Z269" s="545">
        <f>IFERROR(IF(Z266="",0,Z266),"0")+IFERROR(IF(Z267="",0,Z267),"0")+IFERROR(IF(Z268="",0,Z268),"0")</f>
        <v>0.81374999999999997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300</v>
      </c>
      <c r="Y270" s="545">
        <f>IFERROR(SUM(Y266:Y268),"0")</f>
        <v>300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15</v>
      </c>
      <c r="Y301" s="544">
        <f t="shared" si="27"/>
        <v>16.2</v>
      </c>
      <c r="Z301" s="36">
        <f>IFERROR(IF(Y301=0,"",ROUNDUP(Y301/H301,0)*0.00651),"")</f>
        <v>5.8590000000000003E-2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16.900000000000002</v>
      </c>
      <c r="BN301" s="64">
        <f t="shared" si="29"/>
        <v>18.251999999999999</v>
      </c>
      <c r="BO301" s="64">
        <f t="shared" si="30"/>
        <v>4.5787545787545791E-2</v>
      </c>
      <c r="BP301" s="64">
        <f t="shared" si="31"/>
        <v>4.9450549450549455E-2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8.3333333333333339</v>
      </c>
      <c r="Y302" s="545">
        <f>IFERROR(Y295/H295,"0")+IFERROR(Y296/H296,"0")+IFERROR(Y297/H297,"0")+IFERROR(Y298/H298,"0")+IFERROR(Y299/H299,"0")+IFERROR(Y300/H300,"0")+IFERROR(Y301/H301,"0")</f>
        <v>9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5.8590000000000003E-2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15</v>
      </c>
      <c r="Y303" s="545">
        <f>IFERROR(SUM(Y295:Y301),"0")</f>
        <v>16.2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240</v>
      </c>
      <c r="Y314" s="544">
        <f>IFERROR(IF(X314="",0,CEILING((X314/$H314),1)*$H314),"")</f>
        <v>241.79999999999998</v>
      </c>
      <c r="Z314" s="36">
        <f>IFERROR(IF(Y314=0,"",ROUNDUP(Y314/H314,0)*0.01898),"")</f>
        <v>0.58838000000000001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255.96923076923079</v>
      </c>
      <c r="BN314" s="64">
        <f>IFERROR(Y314*I314/H314,"0")</f>
        <v>257.88900000000001</v>
      </c>
      <c r="BO314" s="64">
        <f>IFERROR(1/J314*(X314/H314),"0")</f>
        <v>0.48076923076923078</v>
      </c>
      <c r="BP314" s="64">
        <f>IFERROR(1/J314*(Y314/H314),"0")</f>
        <v>0.484375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140</v>
      </c>
      <c r="Y315" s="544">
        <f>IFERROR(IF(X315="",0,CEILING((X315/$H315),1)*$H315),"")</f>
        <v>142.80000000000001</v>
      </c>
      <c r="Z315" s="36">
        <f>IFERROR(IF(Y315=0,"",ROUNDUP(Y315/H315,0)*0.01898),"")</f>
        <v>0.32266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148.65</v>
      </c>
      <c r="BN315" s="64">
        <f>IFERROR(Y315*I315/H315,"0")</f>
        <v>151.62300000000002</v>
      </c>
      <c r="BO315" s="64">
        <f>IFERROR(1/J315*(X315/H315),"0")</f>
        <v>0.26041666666666663</v>
      </c>
      <c r="BP315" s="64">
        <f>IFERROR(1/J315*(Y315/H315),"0")</f>
        <v>0.265625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47.435897435897431</v>
      </c>
      <c r="Y316" s="545">
        <f>IFERROR(Y313/H313,"0")+IFERROR(Y314/H314,"0")+IFERROR(Y315/H315,"0")</f>
        <v>48</v>
      </c>
      <c r="Z316" s="545">
        <f>IFERROR(IF(Z313="",0,Z313),"0")+IFERROR(IF(Z314="",0,Z314),"0")+IFERROR(IF(Z315="",0,Z315),"0")</f>
        <v>0.91104000000000007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380</v>
      </c>
      <c r="Y317" s="545">
        <f>IFERROR(SUM(Y313:Y315),"0")</f>
        <v>384.6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735</v>
      </c>
      <c r="Y334" s="544">
        <f>IFERROR(IF(X334="",0,CEILING((X334/$H334),1)*$H334),"")</f>
        <v>735</v>
      </c>
      <c r="Z334" s="36">
        <f>IFERROR(IF(Y334=0,"",ROUNDUP(Y334/H334,0)*0.00651),"")</f>
        <v>2.2785000000000002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823.19999999999982</v>
      </c>
      <c r="BN334" s="64">
        <f>IFERROR(Y334*I334/H334,"0")</f>
        <v>823.19999999999982</v>
      </c>
      <c r="BO334" s="64">
        <f>IFERROR(1/J334*(X334/H334),"0")</f>
        <v>1.9230769230769231</v>
      </c>
      <c r="BP334" s="64">
        <f>IFERROR(1/J334*(Y334/H334),"0")</f>
        <v>1.9230769230769231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350</v>
      </c>
      <c r="Y335" s="544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390</v>
      </c>
      <c r="BN335" s="64">
        <f>IFERROR(Y335*I335/H335,"0")</f>
        <v>390.78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516.66666666666663</v>
      </c>
      <c r="Y336" s="545">
        <f>IFERROR(Y333/H333,"0")+IFERROR(Y334/H334,"0")+IFERROR(Y335/H335,"0")</f>
        <v>517</v>
      </c>
      <c r="Z336" s="545">
        <f>IFERROR(IF(Z333="",0,Z333),"0")+IFERROR(IF(Z334="",0,Z334),"0")+IFERROR(IF(Z335="",0,Z335),"0")</f>
        <v>3.3656700000000002</v>
      </c>
      <c r="AA336" s="546"/>
      <c r="AB336" s="546"/>
      <c r="AC336" s="546"/>
    </row>
    <row r="337" spans="1:68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1085</v>
      </c>
      <c r="Y337" s="545">
        <f>IFERROR(SUM(Y333:Y335),"0")</f>
        <v>1085.7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1000</v>
      </c>
      <c r="Y341" s="544">
        <f t="shared" ref="Y341:Y347" si="3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1032</v>
      </c>
      <c r="BN341" s="64">
        <f t="shared" ref="BN341:BN347" si="34">IFERROR(Y341*I341/H341,"0")</f>
        <v>1037.1600000000001</v>
      </c>
      <c r="BO341" s="64">
        <f t="shared" ref="BO341:BO347" si="35">IFERROR(1/J341*(X341/H341),"0")</f>
        <v>1.3888888888888888</v>
      </c>
      <c r="BP341" s="64">
        <f t="shared" ref="BP341:BP347" si="36">IFERROR(1/J341*(Y341/H341),"0")</f>
        <v>1.3958333333333333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1000</v>
      </c>
      <c r="Y342" s="544">
        <f t="shared" si="32"/>
        <v>1005</v>
      </c>
      <c r="Z342" s="36">
        <f>IFERROR(IF(Y342=0,"",ROUNDUP(Y342/H342,0)*0.02175),"")</f>
        <v>1.4572499999999999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1032</v>
      </c>
      <c r="BN342" s="64">
        <f t="shared" si="34"/>
        <v>1037.1600000000001</v>
      </c>
      <c r="BO342" s="64">
        <f t="shared" si="35"/>
        <v>1.3888888888888888</v>
      </c>
      <c r="BP342" s="64">
        <f t="shared" si="36"/>
        <v>1.3958333333333333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9">
        <v>4680115884830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1000</v>
      </c>
      <c r="Y343" s="544">
        <f t="shared" si="3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1032</v>
      </c>
      <c r="BN343" s="64">
        <f t="shared" si="34"/>
        <v>1037.1600000000001</v>
      </c>
      <c r="BO343" s="64">
        <f t="shared" si="35"/>
        <v>1.3888888888888888</v>
      </c>
      <c r="BP343" s="64">
        <f t="shared" si="36"/>
        <v>1.3958333333333333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9">
        <v>4607091383997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400</v>
      </c>
      <c r="Y344" s="544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25</v>
      </c>
      <c r="Y347" s="544">
        <f t="shared" si="32"/>
        <v>25</v>
      </c>
      <c r="Z347" s="36">
        <f>IFERROR(IF(Y347=0,"",ROUNDUP(Y347/H347,0)*0.00902),"")</f>
        <v>4.5100000000000001E-2</v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26.05</v>
      </c>
      <c r="BN347" s="64">
        <f t="shared" si="34"/>
        <v>26.05</v>
      </c>
      <c r="BO347" s="64">
        <f t="shared" si="35"/>
        <v>3.787878787878788E-2</v>
      </c>
      <c r="BP347" s="64">
        <f t="shared" si="36"/>
        <v>3.787878787878788E-2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231.66666666666666</v>
      </c>
      <c r="Y348" s="545">
        <f>IFERROR(Y341/H341,"0")+IFERROR(Y342/H342,"0")+IFERROR(Y343/H343,"0")+IFERROR(Y344/H344,"0")+IFERROR(Y345/H345,"0")+IFERROR(Y346/H346,"0")+IFERROR(Y347/H347,"0")</f>
        <v>233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5.0040999999999993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3425</v>
      </c>
      <c r="Y349" s="545">
        <f>IFERROR(SUM(Y341:Y347),"0")</f>
        <v>3445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1000</v>
      </c>
      <c r="Y351" s="54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8</v>
      </c>
      <c r="Y352" s="544">
        <f>IFERROR(IF(X352="",0,CEILING((X352/$H352),1)*$H352),"")</f>
        <v>8</v>
      </c>
      <c r="Z352" s="36">
        <f>IFERROR(IF(Y352=0,"",ROUNDUP(Y352/H352,0)*0.00902),"")</f>
        <v>1.804E-2</v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8.42</v>
      </c>
      <c r="BN352" s="64">
        <f>IFERROR(Y352*I352/H352,"0")</f>
        <v>8.42</v>
      </c>
      <c r="BO352" s="64">
        <f>IFERROR(1/J352*(X352/H352),"0")</f>
        <v>1.5151515151515152E-2</v>
      </c>
      <c r="BP352" s="64">
        <f>IFERROR(1/J352*(Y352/H352),"0")</f>
        <v>1.5151515151515152E-2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68.666666666666671</v>
      </c>
      <c r="Y353" s="545">
        <f>IFERROR(Y351/H351,"0")+IFERROR(Y352/H352,"0")</f>
        <v>69</v>
      </c>
      <c r="Z353" s="545">
        <f>IFERROR(IF(Z351="",0,Z351),"0")+IFERROR(IF(Z352="",0,Z352),"0")</f>
        <v>1.47529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1008</v>
      </c>
      <c r="Y354" s="545">
        <f>IFERROR(SUM(Y351:Y352),"0")</f>
        <v>1013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20</v>
      </c>
      <c r="Y361" s="544">
        <f>IFERROR(IF(X361="",0,CEILING((X361/$H361),1)*$H361),"")</f>
        <v>27</v>
      </c>
      <c r="Z361" s="36">
        <f>IFERROR(IF(Y361=0,"",ROUNDUP(Y361/H361,0)*0.01898),"")</f>
        <v>5.6940000000000004E-2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21.153333333333332</v>
      </c>
      <c r="BN361" s="64">
        <f>IFERROR(Y361*I361/H361,"0")</f>
        <v>28.556999999999999</v>
      </c>
      <c r="BO361" s="64">
        <f>IFERROR(1/J361*(X361/H361),"0")</f>
        <v>3.4722222222222224E-2</v>
      </c>
      <c r="BP361" s="64">
        <f>IFERROR(1/J361*(Y361/H361),"0")</f>
        <v>4.6875E-2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2.2222222222222223</v>
      </c>
      <c r="Y362" s="545">
        <f>IFERROR(Y361/H361,"0")</f>
        <v>3</v>
      </c>
      <c r="Z362" s="545">
        <f>IFERROR(IF(Z361="",0,Z361),"0")</f>
        <v>5.6940000000000004E-2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20</v>
      </c>
      <c r="Y363" s="545">
        <f>IFERROR(SUM(Y361:Y361),"0")</f>
        <v>27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4301031406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4301031382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17.5</v>
      </c>
      <c r="Y392" s="544">
        <f t="shared" si="37"/>
        <v>18.900000000000002</v>
      </c>
      <c r="Z392" s="36">
        <f t="shared" si="42"/>
        <v>4.5179999999999998E-2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18.583333333333332</v>
      </c>
      <c r="BN392" s="64">
        <f t="shared" si="39"/>
        <v>20.07</v>
      </c>
      <c r="BO392" s="64">
        <f t="shared" si="40"/>
        <v>3.5612535612535613E-2</v>
      </c>
      <c r="BP392" s="64">
        <f t="shared" si="41"/>
        <v>3.8461538461538464E-2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24.5</v>
      </c>
      <c r="Y393" s="544">
        <f t="shared" si="37"/>
        <v>25.200000000000003</v>
      </c>
      <c r="Z393" s="36">
        <f t="shared" si="42"/>
        <v>6.0240000000000002E-2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26.016666666666666</v>
      </c>
      <c r="BN393" s="64">
        <f t="shared" si="39"/>
        <v>26.76</v>
      </c>
      <c r="BO393" s="64">
        <f t="shared" si="40"/>
        <v>4.9857549857549859E-2</v>
      </c>
      <c r="BP393" s="64">
        <f t="shared" si="41"/>
        <v>5.1282051282051287E-2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17.5</v>
      </c>
      <c r="Y395" s="544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28.333333333333332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30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0.15060000000000001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59.5</v>
      </c>
      <c r="Y398" s="545">
        <f>IFERROR(SUM(Y387:Y396),"0")</f>
        <v>63.000000000000014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10</v>
      </c>
      <c r="Y410" s="544">
        <f>IFERROR(IF(X410="",0,CEILING((X410/$H410),1)*$H410),"")</f>
        <v>10.8</v>
      </c>
      <c r="Z410" s="36">
        <f>IFERROR(IF(Y410=0,"",ROUNDUP(Y410/H410,0)*0.00902),"")</f>
        <v>1.804E-2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10.388888888888889</v>
      </c>
      <c r="BN410" s="64">
        <f>IFERROR(Y410*I410/H410,"0")</f>
        <v>11.22</v>
      </c>
      <c r="BO410" s="64">
        <f>IFERROR(1/J410*(X410/H410),"0")</f>
        <v>1.4029180695847361E-2</v>
      </c>
      <c r="BP410" s="64">
        <f>IFERROR(1/J410*(Y410/H410),"0")</f>
        <v>1.5151515151515152E-2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5.1851851851851851</v>
      </c>
      <c r="Y414" s="545">
        <f>IFERROR(Y410/H410,"0")+IFERROR(Y411/H411,"0")+IFERROR(Y412/H412,"0")+IFERROR(Y413/H413,"0")</f>
        <v>6</v>
      </c>
      <c r="Z414" s="545">
        <f>IFERROR(IF(Z410="",0,Z410),"0")+IFERROR(IF(Z411="",0,Z411),"0")+IFERROR(IF(Z412="",0,Z412),"0")+IFERROR(IF(Z413="",0,Z413),"0")</f>
        <v>3.8120000000000001E-2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17</v>
      </c>
      <c r="Y415" s="545">
        <f>IFERROR(SUM(Y410:Y413),"0")</f>
        <v>19.200000000000003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30</v>
      </c>
      <c r="Y429" s="544">
        <f t="shared" ref="Y429:Y440" si="43">IFERROR(IF(X429="",0,CEILING((X429/$H429),1)*$H429),"")</f>
        <v>31.68</v>
      </c>
      <c r="Z429" s="36">
        <f t="shared" ref="Z429:Z435" si="44">IFERROR(IF(Y429=0,"",ROUNDUP(Y429/H429,0)*0.01196),"")</f>
        <v>7.1760000000000004E-2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32.04545454545454</v>
      </c>
      <c r="BN429" s="64">
        <f t="shared" ref="BN429:BN440" si="46">IFERROR(Y429*I429/H429,"0")</f>
        <v>33.839999999999996</v>
      </c>
      <c r="BO429" s="64">
        <f t="shared" ref="BO429:BO440" si="47">IFERROR(1/J429*(X429/H429),"0")</f>
        <v>5.4632867132867136E-2</v>
      </c>
      <c r="BP429" s="64">
        <f t="shared" ref="BP429:BP440" si="48">IFERROR(1/J429*(Y429/H429),"0")</f>
        <v>5.7692307692307696E-2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50</v>
      </c>
      <c r="Y431" s="544">
        <f t="shared" si="43"/>
        <v>52.800000000000004</v>
      </c>
      <c r="Z431" s="36">
        <f t="shared" si="44"/>
        <v>0.1196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53.409090909090907</v>
      </c>
      <c r="BN431" s="64">
        <f t="shared" si="46"/>
        <v>56.400000000000006</v>
      </c>
      <c r="BO431" s="64">
        <f t="shared" si="47"/>
        <v>9.1054778554778545E-2</v>
      </c>
      <c r="BP431" s="64">
        <f t="shared" si="48"/>
        <v>9.6153846153846159E-2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80</v>
      </c>
      <c r="Y434" s="544">
        <f t="shared" si="43"/>
        <v>84.48</v>
      </c>
      <c r="Z434" s="36">
        <f t="shared" si="44"/>
        <v>0.19136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85.454545454545453</v>
      </c>
      <c r="BN434" s="64">
        <f t="shared" si="46"/>
        <v>90.24</v>
      </c>
      <c r="BO434" s="64">
        <f t="shared" si="47"/>
        <v>0.14568764568764569</v>
      </c>
      <c r="BP434" s="64">
        <f t="shared" si="48"/>
        <v>0.15384615384615385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36</v>
      </c>
      <c r="Y437" s="544">
        <f t="shared" si="43"/>
        <v>38.4</v>
      </c>
      <c r="Z437" s="36">
        <f>IFERROR(IF(Y437=0,"",ROUNDUP(Y437/H437,0)*0.00902),"")</f>
        <v>7.2160000000000002E-2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51.975000000000001</v>
      </c>
      <c r="BN437" s="64">
        <f t="shared" si="46"/>
        <v>55.44</v>
      </c>
      <c r="BO437" s="64">
        <f t="shared" si="47"/>
        <v>5.6818181818181823E-2</v>
      </c>
      <c r="BP437" s="64">
        <f t="shared" si="48"/>
        <v>6.0606060606060608E-2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72</v>
      </c>
      <c r="Y440" s="544">
        <f t="shared" si="43"/>
        <v>72</v>
      </c>
      <c r="Z440" s="36">
        <f>IFERROR(IF(Y440=0,"",ROUNDUP(Y440/H440,0)*0.00937),"")</f>
        <v>0.14055000000000001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104.4</v>
      </c>
      <c r="BN440" s="64">
        <f t="shared" si="46"/>
        <v>104.4</v>
      </c>
      <c r="BO440" s="64">
        <f t="shared" si="47"/>
        <v>0.125</v>
      </c>
      <c r="BP440" s="64">
        <f t="shared" si="48"/>
        <v>0.125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52.803030303030297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0.59543000000000001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268</v>
      </c>
      <c r="Y442" s="545">
        <f>IFERROR(SUM(Y429:Y440),"0")</f>
        <v>279.36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130</v>
      </c>
      <c r="Y444" s="544">
        <f>IFERROR(IF(X444="",0,CEILING((X444/$H444),1)*$H444),"")</f>
        <v>132</v>
      </c>
      <c r="Z444" s="36">
        <f>IFERROR(IF(Y444=0,"",ROUNDUP(Y444/H444,0)*0.01196),"")</f>
        <v>0.29899999999999999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138.86363636363635</v>
      </c>
      <c r="BN444" s="64">
        <f>IFERROR(Y444*I444/H444,"0")</f>
        <v>140.99999999999997</v>
      </c>
      <c r="BO444" s="64">
        <f>IFERROR(1/J444*(X444/H444),"0")</f>
        <v>0.23674242424242425</v>
      </c>
      <c r="BP444" s="64">
        <f>IFERROR(1/J444*(Y444/H444),"0")</f>
        <v>0.24038461538461539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24.621212121212121</v>
      </c>
      <c r="Y447" s="545">
        <f>IFERROR(Y444/H444,"0")+IFERROR(Y445/H445,"0")+IFERROR(Y446/H446,"0")</f>
        <v>25</v>
      </c>
      <c r="Z447" s="545">
        <f>IFERROR(IF(Z444="",0,Z444),"0")+IFERROR(IF(Z445="",0,Z445),"0")+IFERROR(IF(Z446="",0,Z446),"0")</f>
        <v>0.29899999999999999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130</v>
      </c>
      <c r="Y448" s="545">
        <f>IFERROR(SUM(Y444:Y446),"0")</f>
        <v>132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50</v>
      </c>
      <c r="Y450" s="544">
        <f t="shared" ref="Y450:Y455" si="49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53.409090909090907</v>
      </c>
      <c r="BN450" s="64">
        <f t="shared" ref="BN450:BN455" si="51">IFERROR(Y450*I450/H450,"0")</f>
        <v>56.400000000000006</v>
      </c>
      <c r="BO450" s="64">
        <f t="shared" ref="BO450:BO455" si="52">IFERROR(1/J450*(X450/H450),"0")</f>
        <v>9.1054778554778545E-2</v>
      </c>
      <c r="BP450" s="64">
        <f t="shared" ref="BP450:BP455" si="53">IFERROR(1/J450*(Y450/H450),"0")</f>
        <v>9.6153846153846159E-2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150</v>
      </c>
      <c r="Y451" s="544">
        <f t="shared" si="49"/>
        <v>153.12</v>
      </c>
      <c r="Z451" s="36">
        <f>IFERROR(IF(Y451=0,"",ROUNDUP(Y451/H451,0)*0.01196),"")</f>
        <v>0.34683999999999998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160.22727272727272</v>
      </c>
      <c r="BN451" s="64">
        <f t="shared" si="51"/>
        <v>163.56</v>
      </c>
      <c r="BO451" s="64">
        <f t="shared" si="52"/>
        <v>0.27316433566433568</v>
      </c>
      <c r="BP451" s="64">
        <f t="shared" si="53"/>
        <v>0.27884615384615385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110</v>
      </c>
      <c r="Y452" s="544">
        <f t="shared" si="49"/>
        <v>110.88000000000001</v>
      </c>
      <c r="Z452" s="36">
        <f>IFERROR(IF(Y452=0,"",ROUNDUP(Y452/H452,0)*0.01196),"")</f>
        <v>0.25115999999999999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117.49999999999999</v>
      </c>
      <c r="BN452" s="64">
        <f t="shared" si="51"/>
        <v>118.44</v>
      </c>
      <c r="BO452" s="64">
        <f t="shared" si="52"/>
        <v>0.20032051282051283</v>
      </c>
      <c r="BP452" s="64">
        <f t="shared" si="53"/>
        <v>0.20192307692307693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90</v>
      </c>
      <c r="Y455" s="544">
        <f t="shared" si="49"/>
        <v>91.2</v>
      </c>
      <c r="Z455" s="36">
        <f>IFERROR(IF(Y455=0,"",ROUNDUP(Y455/H455,0)*0.00902),"")</f>
        <v>0.17138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125.43750000000001</v>
      </c>
      <c r="BN455" s="64">
        <f t="shared" si="51"/>
        <v>127.11000000000001</v>
      </c>
      <c r="BO455" s="64">
        <f t="shared" si="52"/>
        <v>0.14204545454545456</v>
      </c>
      <c r="BP455" s="64">
        <f t="shared" si="53"/>
        <v>0.14393939393939395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77.462121212121204</v>
      </c>
      <c r="Y456" s="545">
        <f>IFERROR(Y450/H450,"0")+IFERROR(Y451/H451,"0")+IFERROR(Y452/H452,"0")+IFERROR(Y453/H453,"0")+IFERROR(Y454/H454,"0")+IFERROR(Y455/H455,"0")</f>
        <v>79</v>
      </c>
      <c r="Z456" s="545">
        <f>IFERROR(IF(Z450="",0,Z450),"0")+IFERROR(IF(Z451="",0,Z451),"0")+IFERROR(IF(Z452="",0,Z452),"0")+IFERROR(IF(Z453="",0,Z453),"0")+IFERROR(IF(Z454="",0,Z454),"0")+IFERROR(IF(Z455="",0,Z455),"0")</f>
        <v>0.88897999999999999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400</v>
      </c>
      <c r="Y457" s="545">
        <f>IFERROR(SUM(Y450:Y455),"0")</f>
        <v>408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750</v>
      </c>
      <c r="Y485" s="544">
        <f>IFERROR(IF(X485="",0,CEILING((X485/$H485),1)*$H485),"")</f>
        <v>756</v>
      </c>
      <c r="Z485" s="36">
        <f>IFERROR(IF(Y485=0,"",ROUNDUP(Y485/H485,0)*0.01898),"")</f>
        <v>1.59432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793.25</v>
      </c>
      <c r="BN485" s="64">
        <f>IFERROR(Y485*I485/H485,"0")</f>
        <v>799.596</v>
      </c>
      <c r="BO485" s="64">
        <f>IFERROR(1/J485*(X485/H485),"0")</f>
        <v>1.3020833333333333</v>
      </c>
      <c r="BP485" s="64">
        <f>IFERROR(1/J485*(Y485/H485),"0")</f>
        <v>1.3125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83.333333333333329</v>
      </c>
      <c r="Y486" s="545">
        <f>IFERROR(Y485/H485,"0")</f>
        <v>84</v>
      </c>
      <c r="Z486" s="545">
        <f>IFERROR(IF(Z485="",0,Z485),"0")</f>
        <v>1.59432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750</v>
      </c>
      <c r="Y487" s="545">
        <f>IFERROR(SUM(Y485:Y485),"0")</f>
        <v>756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12883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13040.080000000002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13702.133229015555</v>
      </c>
      <c r="Y499" s="545">
        <f>IFERROR(SUM(BN22:BN495),"0")</f>
        <v>13869.188999999998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23</v>
      </c>
      <c r="Y500" s="38">
        <f>ROUNDUP(SUM(BP22:BP495),0)</f>
        <v>23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14277.133229015555</v>
      </c>
      <c r="Y501" s="545">
        <f>GrossWeightTotalR+PalletQtyTotalR*25</f>
        <v>14444.188999999998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2594.7861701942161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2623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26.567980000000006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192.4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615.30000000000007</v>
      </c>
      <c r="E508" s="46">
        <f>IFERROR(Y86*1,"0")+IFERROR(Y87*1,"0")+IFERROR(Y88*1,"0")+IFERROR(Y92*1,"0")+IFERROR(Y93*1,"0")+IFERROR(Y94*1,"0")+IFERROR(Y95*1,"0")</f>
        <v>930.60000000000014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1159.2</v>
      </c>
      <c r="G508" s="46">
        <f>IFERROR(Y125*1,"0")+IFERROR(Y126*1,"0")+IFERROR(Y130*1,"0")+IFERROR(Y131*1,"0")+IFERROR(Y135*1,"0")+IFERROR(Y136*1,"0")</f>
        <v>133.6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439.31999999999994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1514.3999999999999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126.2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300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400.8</v>
      </c>
      <c r="S508" s="46">
        <f>IFERROR(Y333*1,"0")+IFERROR(Y334*1,"0")+IFERROR(Y335*1,"0")</f>
        <v>1085.7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4485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63.000000000000014</v>
      </c>
      <c r="W508" s="46">
        <f>IFERROR(Y406*1,"0")+IFERROR(Y410*1,"0")+IFERROR(Y411*1,"0")+IFERROR(Y412*1,"0")+IFERROR(Y413*1,"0")</f>
        <v>19.200000000000003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819.36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756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85,00"/>
        <filter val="10,00"/>
        <filter val="10,50"/>
        <filter val="100,00"/>
        <filter val="102,00"/>
        <filter val="110,00"/>
        <filter val="12 883,00"/>
        <filter val="12,00"/>
        <filter val="125,00"/>
        <filter val="13 702,13"/>
        <filter val="130,00"/>
        <filter val="14 277,13"/>
        <filter val="140,00"/>
        <filter val="145,06"/>
        <filter val="15,00"/>
        <filter val="150,00"/>
        <filter val="152,38"/>
        <filter val="160,00"/>
        <filter val="17,00"/>
        <filter val="17,31"/>
        <filter val="17,50"/>
        <filter val="175,00"/>
        <filter val="180,00"/>
        <filter val="190,00"/>
        <filter val="191,11"/>
        <filter val="2 594,79"/>
        <filter val="2,22"/>
        <filter val="20,00"/>
        <filter val="200,00"/>
        <filter val="22,22"/>
        <filter val="221,03"/>
        <filter val="222,84"/>
        <filter val="225,00"/>
        <filter val="23"/>
        <filter val="231,67"/>
        <filter val="24,00"/>
        <filter val="24,50"/>
        <filter val="24,62"/>
        <filter val="240,00"/>
        <filter val="25,00"/>
        <filter val="268,00"/>
        <filter val="270,00"/>
        <filter val="28,00"/>
        <filter val="28,33"/>
        <filter val="280,00"/>
        <filter val="290,00"/>
        <filter val="3 425,00"/>
        <filter val="3,30"/>
        <filter val="3,33"/>
        <filter val="3,85"/>
        <filter val="30,00"/>
        <filter val="300,00"/>
        <filter val="350,00"/>
        <filter val="36,00"/>
        <filter val="38,52"/>
        <filter val="380,00"/>
        <filter val="395,00"/>
        <filter val="4,20"/>
        <filter val="40,00"/>
        <filter val="400,00"/>
        <filter val="42,78"/>
        <filter val="425,00"/>
        <filter val="45,00"/>
        <filter val="47,44"/>
        <filter val="48,00"/>
        <filter val="49,26"/>
        <filter val="5,19"/>
        <filter val="50,00"/>
        <filter val="500,00"/>
        <filter val="516,67"/>
        <filter val="52,80"/>
        <filter val="585,00"/>
        <filter val="59,50"/>
        <filter val="6,00"/>
        <filter val="6,25"/>
        <filter val="60,00"/>
        <filter val="635,00"/>
        <filter val="66,00"/>
        <filter val="68,52"/>
        <filter val="68,67"/>
        <filter val="7,00"/>
        <filter val="7,50"/>
        <filter val="70,00"/>
        <filter val="72,00"/>
        <filter val="725,00"/>
        <filter val="726,00"/>
        <filter val="735,00"/>
        <filter val="744,00"/>
        <filter val="75,93"/>
        <filter val="750,00"/>
        <filter val="77,46"/>
        <filter val="8,00"/>
        <filter val="8,33"/>
        <filter val="80,00"/>
        <filter val="83,33"/>
        <filter val="90,00"/>
        <filter val="96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