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ПОКОМ КИ филиалы\"/>
    </mc:Choice>
  </mc:AlternateContent>
  <xr:revisionPtr revIDLastSave="0" documentId="13_ncr:1_{5C5C75D7-575F-407D-B7D9-83BD4A73FD8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Sheet!$A$3:$AO$101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9" i="1" l="1"/>
  <c r="Y11" i="1"/>
  <c r="Y12" i="1"/>
  <c r="Y13" i="1"/>
  <c r="Y14" i="1"/>
  <c r="Y16" i="1"/>
  <c r="Y19" i="1"/>
  <c r="Y20" i="1"/>
  <c r="Y22" i="1"/>
  <c r="Y23" i="1"/>
  <c r="Y25" i="1"/>
  <c r="Y27" i="1"/>
  <c r="Y28" i="1"/>
  <c r="Y29" i="1"/>
  <c r="Y30" i="1"/>
  <c r="Y31" i="1"/>
  <c r="Y32" i="1"/>
  <c r="Y33" i="1"/>
  <c r="Y34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7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5" i="1" l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6" i="1"/>
  <c r="O101" i="1" l="1"/>
  <c r="W101" i="1" s="1"/>
  <c r="N101" i="1"/>
  <c r="G101" i="1"/>
  <c r="H101" i="1" s="1"/>
  <c r="O100" i="1"/>
  <c r="W100" i="1" s="1"/>
  <c r="N100" i="1"/>
  <c r="G100" i="1"/>
  <c r="H100" i="1" s="1"/>
  <c r="O99" i="1"/>
  <c r="W99" i="1" s="1"/>
  <c r="N99" i="1"/>
  <c r="G99" i="1"/>
  <c r="H99" i="1" s="1"/>
  <c r="O98" i="1"/>
  <c r="W98" i="1" s="1"/>
  <c r="N98" i="1"/>
  <c r="G98" i="1"/>
  <c r="H98" i="1" s="1"/>
  <c r="O97" i="1"/>
  <c r="W97" i="1" s="1"/>
  <c r="N97" i="1"/>
  <c r="G97" i="1"/>
  <c r="H97" i="1" s="1"/>
  <c r="O96" i="1"/>
  <c r="W96" i="1" s="1"/>
  <c r="N96" i="1"/>
  <c r="G96" i="1"/>
  <c r="H96" i="1" s="1"/>
  <c r="O95" i="1"/>
  <c r="W95" i="1" s="1"/>
  <c r="N95" i="1"/>
  <c r="G95" i="1"/>
  <c r="H95" i="1" s="1"/>
  <c r="O94" i="1"/>
  <c r="W94" i="1" s="1"/>
  <c r="N94" i="1"/>
  <c r="G94" i="1"/>
  <c r="H94" i="1" s="1"/>
  <c r="AC94" i="1" s="1"/>
  <c r="O93" i="1"/>
  <c r="W93" i="1" s="1"/>
  <c r="N93" i="1"/>
  <c r="G93" i="1"/>
  <c r="H93" i="1" s="1"/>
  <c r="AC93" i="1" s="1"/>
  <c r="O92" i="1"/>
  <c r="W92" i="1" s="1"/>
  <c r="N92" i="1"/>
  <c r="G92" i="1"/>
  <c r="H92" i="1" s="1"/>
  <c r="AC92" i="1" s="1"/>
  <c r="O91" i="1"/>
  <c r="W91" i="1" s="1"/>
  <c r="N91" i="1"/>
  <c r="G91" i="1"/>
  <c r="H91" i="1" s="1"/>
  <c r="AC91" i="1" s="1"/>
  <c r="O90" i="1"/>
  <c r="W90" i="1" s="1"/>
  <c r="N90" i="1"/>
  <c r="G90" i="1"/>
  <c r="H90" i="1" s="1"/>
  <c r="AC90" i="1" s="1"/>
  <c r="O89" i="1"/>
  <c r="W89" i="1" s="1"/>
  <c r="N89" i="1"/>
  <c r="G89" i="1"/>
  <c r="H89" i="1" s="1"/>
  <c r="AC89" i="1" s="1"/>
  <c r="O88" i="1"/>
  <c r="W88" i="1" s="1"/>
  <c r="N88" i="1"/>
  <c r="G88" i="1"/>
  <c r="H88" i="1" s="1"/>
  <c r="O87" i="1"/>
  <c r="W87" i="1" s="1"/>
  <c r="N87" i="1"/>
  <c r="G87" i="1"/>
  <c r="H87" i="1" s="1"/>
  <c r="O86" i="1"/>
  <c r="W86" i="1" s="1"/>
  <c r="N86" i="1"/>
  <c r="G86" i="1"/>
  <c r="H86" i="1" s="1"/>
  <c r="O85" i="1"/>
  <c r="W85" i="1" s="1"/>
  <c r="N85" i="1"/>
  <c r="G85" i="1"/>
  <c r="H85" i="1" s="1"/>
  <c r="O84" i="1"/>
  <c r="W84" i="1" s="1"/>
  <c r="N84" i="1"/>
  <c r="G84" i="1"/>
  <c r="H84" i="1" s="1"/>
  <c r="O83" i="1"/>
  <c r="W83" i="1" s="1"/>
  <c r="N83" i="1"/>
  <c r="G83" i="1"/>
  <c r="H83" i="1" s="1"/>
  <c r="O82" i="1"/>
  <c r="W82" i="1" s="1"/>
  <c r="N82" i="1"/>
  <c r="G82" i="1"/>
  <c r="H82" i="1" s="1"/>
  <c r="O81" i="1"/>
  <c r="W81" i="1" s="1"/>
  <c r="N81" i="1"/>
  <c r="G81" i="1"/>
  <c r="H81" i="1" s="1"/>
  <c r="O80" i="1"/>
  <c r="W80" i="1" s="1"/>
  <c r="N80" i="1"/>
  <c r="G80" i="1"/>
  <c r="H80" i="1" s="1"/>
  <c r="O79" i="1"/>
  <c r="W79" i="1" s="1"/>
  <c r="N79" i="1"/>
  <c r="G79" i="1"/>
  <c r="H79" i="1" s="1"/>
  <c r="G78" i="1"/>
  <c r="F78" i="1"/>
  <c r="F5" i="1" s="1"/>
  <c r="E78" i="1"/>
  <c r="O78" i="1" s="1"/>
  <c r="W78" i="1" s="1"/>
  <c r="O77" i="1"/>
  <c r="W77" i="1" s="1"/>
  <c r="N77" i="1"/>
  <c r="G77" i="1"/>
  <c r="H77" i="1" s="1"/>
  <c r="O76" i="1"/>
  <c r="W76" i="1" s="1"/>
  <c r="N76" i="1"/>
  <c r="G76" i="1"/>
  <c r="H76" i="1" s="1"/>
  <c r="O75" i="1"/>
  <c r="W75" i="1" s="1"/>
  <c r="N75" i="1"/>
  <c r="G75" i="1"/>
  <c r="H75" i="1" s="1"/>
  <c r="O74" i="1"/>
  <c r="W74" i="1" s="1"/>
  <c r="N74" i="1"/>
  <c r="G74" i="1"/>
  <c r="H74" i="1" s="1"/>
  <c r="AC74" i="1" s="1"/>
  <c r="O73" i="1"/>
  <c r="W73" i="1" s="1"/>
  <c r="N73" i="1"/>
  <c r="G73" i="1"/>
  <c r="H73" i="1" s="1"/>
  <c r="AC73" i="1" s="1"/>
  <c r="O72" i="1"/>
  <c r="W72" i="1" s="1"/>
  <c r="N72" i="1"/>
  <c r="G72" i="1"/>
  <c r="H72" i="1" s="1"/>
  <c r="O71" i="1"/>
  <c r="W71" i="1" s="1"/>
  <c r="N71" i="1"/>
  <c r="G71" i="1"/>
  <c r="H71" i="1" s="1"/>
  <c r="O70" i="1"/>
  <c r="W70" i="1" s="1"/>
  <c r="N70" i="1"/>
  <c r="G70" i="1"/>
  <c r="H70" i="1" s="1"/>
  <c r="AC70" i="1" s="1"/>
  <c r="O69" i="1"/>
  <c r="W69" i="1" s="1"/>
  <c r="N69" i="1"/>
  <c r="G69" i="1"/>
  <c r="H69" i="1" s="1"/>
  <c r="AC69" i="1" s="1"/>
  <c r="O68" i="1"/>
  <c r="W68" i="1" s="1"/>
  <c r="N68" i="1"/>
  <c r="G68" i="1"/>
  <c r="H68" i="1" s="1"/>
  <c r="O67" i="1"/>
  <c r="W67" i="1" s="1"/>
  <c r="N67" i="1"/>
  <c r="G67" i="1"/>
  <c r="H67" i="1" s="1"/>
  <c r="AC67" i="1" s="1"/>
  <c r="O66" i="1"/>
  <c r="W66" i="1" s="1"/>
  <c r="N66" i="1"/>
  <c r="G66" i="1"/>
  <c r="H66" i="1" s="1"/>
  <c r="O65" i="1"/>
  <c r="W65" i="1" s="1"/>
  <c r="N65" i="1"/>
  <c r="G65" i="1"/>
  <c r="H65" i="1" s="1"/>
  <c r="O64" i="1"/>
  <c r="W64" i="1" s="1"/>
  <c r="N64" i="1"/>
  <c r="G64" i="1"/>
  <c r="H64" i="1" s="1"/>
  <c r="O63" i="1"/>
  <c r="W63" i="1" s="1"/>
  <c r="N63" i="1"/>
  <c r="G63" i="1"/>
  <c r="H63" i="1" s="1"/>
  <c r="O62" i="1"/>
  <c r="W62" i="1" s="1"/>
  <c r="N62" i="1"/>
  <c r="G62" i="1"/>
  <c r="H62" i="1" s="1"/>
  <c r="O61" i="1"/>
  <c r="W61" i="1" s="1"/>
  <c r="N61" i="1"/>
  <c r="G61" i="1"/>
  <c r="H61" i="1" s="1"/>
  <c r="O60" i="1"/>
  <c r="W60" i="1" s="1"/>
  <c r="N60" i="1"/>
  <c r="G60" i="1"/>
  <c r="H60" i="1" s="1"/>
  <c r="O59" i="1"/>
  <c r="W59" i="1" s="1"/>
  <c r="N59" i="1"/>
  <c r="G59" i="1"/>
  <c r="H59" i="1" s="1"/>
  <c r="O58" i="1"/>
  <c r="W58" i="1" s="1"/>
  <c r="N58" i="1"/>
  <c r="G58" i="1"/>
  <c r="H58" i="1" s="1"/>
  <c r="O57" i="1"/>
  <c r="W57" i="1" s="1"/>
  <c r="N57" i="1"/>
  <c r="G57" i="1"/>
  <c r="H57" i="1" s="1"/>
  <c r="O56" i="1"/>
  <c r="W56" i="1" s="1"/>
  <c r="N56" i="1"/>
  <c r="G56" i="1"/>
  <c r="H56" i="1" s="1"/>
  <c r="O55" i="1"/>
  <c r="W55" i="1" s="1"/>
  <c r="N55" i="1"/>
  <c r="G55" i="1"/>
  <c r="H55" i="1" s="1"/>
  <c r="O54" i="1"/>
  <c r="W54" i="1" s="1"/>
  <c r="N54" i="1"/>
  <c r="G54" i="1"/>
  <c r="H54" i="1" s="1"/>
  <c r="O53" i="1"/>
  <c r="W53" i="1" s="1"/>
  <c r="N53" i="1"/>
  <c r="G53" i="1"/>
  <c r="H53" i="1" s="1"/>
  <c r="O52" i="1"/>
  <c r="W52" i="1" s="1"/>
  <c r="N52" i="1"/>
  <c r="G52" i="1"/>
  <c r="H52" i="1" s="1"/>
  <c r="O51" i="1"/>
  <c r="W51" i="1" s="1"/>
  <c r="N51" i="1"/>
  <c r="G51" i="1"/>
  <c r="H51" i="1" s="1"/>
  <c r="O50" i="1"/>
  <c r="W50" i="1" s="1"/>
  <c r="N50" i="1"/>
  <c r="G50" i="1"/>
  <c r="H50" i="1" s="1"/>
  <c r="O49" i="1"/>
  <c r="W49" i="1" s="1"/>
  <c r="N49" i="1"/>
  <c r="G49" i="1"/>
  <c r="H49" i="1" s="1"/>
  <c r="AC49" i="1" s="1"/>
  <c r="O48" i="1"/>
  <c r="W48" i="1" s="1"/>
  <c r="N48" i="1"/>
  <c r="G48" i="1"/>
  <c r="H48" i="1" s="1"/>
  <c r="AC48" i="1" s="1"/>
  <c r="O47" i="1"/>
  <c r="W47" i="1" s="1"/>
  <c r="N47" i="1"/>
  <c r="G47" i="1"/>
  <c r="H47" i="1" s="1"/>
  <c r="AC47" i="1" s="1"/>
  <c r="O46" i="1"/>
  <c r="W46" i="1" s="1"/>
  <c r="N46" i="1"/>
  <c r="G46" i="1"/>
  <c r="H46" i="1" s="1"/>
  <c r="AC46" i="1" s="1"/>
  <c r="O45" i="1"/>
  <c r="W45" i="1" s="1"/>
  <c r="N45" i="1"/>
  <c r="G45" i="1"/>
  <c r="H45" i="1" s="1"/>
  <c r="AC45" i="1" s="1"/>
  <c r="O44" i="1"/>
  <c r="W44" i="1" s="1"/>
  <c r="N44" i="1"/>
  <c r="G44" i="1"/>
  <c r="H44" i="1" s="1"/>
  <c r="AC44" i="1" s="1"/>
  <c r="O43" i="1"/>
  <c r="W43" i="1" s="1"/>
  <c r="N43" i="1"/>
  <c r="G43" i="1"/>
  <c r="H43" i="1" s="1"/>
  <c r="AC43" i="1" s="1"/>
  <c r="O42" i="1"/>
  <c r="W42" i="1" s="1"/>
  <c r="N42" i="1"/>
  <c r="G42" i="1"/>
  <c r="H42" i="1" s="1"/>
  <c r="AC42" i="1" s="1"/>
  <c r="O41" i="1"/>
  <c r="W41" i="1" s="1"/>
  <c r="N41" i="1"/>
  <c r="G41" i="1"/>
  <c r="H41" i="1" s="1"/>
  <c r="AC41" i="1" s="1"/>
  <c r="O40" i="1"/>
  <c r="W40" i="1" s="1"/>
  <c r="N40" i="1"/>
  <c r="G40" i="1"/>
  <c r="H40" i="1" s="1"/>
  <c r="AC40" i="1" s="1"/>
  <c r="O39" i="1"/>
  <c r="W39" i="1" s="1"/>
  <c r="N39" i="1"/>
  <c r="G39" i="1"/>
  <c r="H39" i="1" s="1"/>
  <c r="AC39" i="1" s="1"/>
  <c r="O38" i="1"/>
  <c r="W38" i="1" s="1"/>
  <c r="N38" i="1"/>
  <c r="G38" i="1"/>
  <c r="H38" i="1" s="1"/>
  <c r="AC38" i="1" s="1"/>
  <c r="O37" i="1"/>
  <c r="W37" i="1" s="1"/>
  <c r="N37" i="1"/>
  <c r="G37" i="1"/>
  <c r="H37" i="1" s="1"/>
  <c r="AC37" i="1" s="1"/>
  <c r="O36" i="1"/>
  <c r="W36" i="1" s="1"/>
  <c r="N36" i="1"/>
  <c r="G36" i="1"/>
  <c r="H36" i="1" s="1"/>
  <c r="AC36" i="1" s="1"/>
  <c r="O35" i="1"/>
  <c r="W35" i="1" s="1"/>
  <c r="N35" i="1"/>
  <c r="G35" i="1"/>
  <c r="H35" i="1" s="1"/>
  <c r="AC35" i="1" s="1"/>
  <c r="O34" i="1"/>
  <c r="W34" i="1" s="1"/>
  <c r="N34" i="1"/>
  <c r="G34" i="1"/>
  <c r="H34" i="1" s="1"/>
  <c r="AC34" i="1" s="1"/>
  <c r="O33" i="1"/>
  <c r="W33" i="1" s="1"/>
  <c r="N33" i="1"/>
  <c r="G33" i="1"/>
  <c r="H33" i="1" s="1"/>
  <c r="O32" i="1"/>
  <c r="W32" i="1" s="1"/>
  <c r="N32" i="1"/>
  <c r="G32" i="1"/>
  <c r="H32" i="1" s="1"/>
  <c r="AC32" i="1" s="1"/>
  <c r="O31" i="1"/>
  <c r="W31" i="1" s="1"/>
  <c r="N31" i="1"/>
  <c r="G31" i="1"/>
  <c r="H31" i="1" s="1"/>
  <c r="O30" i="1"/>
  <c r="W30" i="1" s="1"/>
  <c r="N30" i="1"/>
  <c r="G30" i="1"/>
  <c r="H30" i="1" s="1"/>
  <c r="AC30" i="1" s="1"/>
  <c r="O29" i="1"/>
  <c r="W29" i="1" s="1"/>
  <c r="N29" i="1"/>
  <c r="G29" i="1"/>
  <c r="H29" i="1" s="1"/>
  <c r="AC29" i="1" s="1"/>
  <c r="O28" i="1"/>
  <c r="W28" i="1" s="1"/>
  <c r="N28" i="1"/>
  <c r="G28" i="1"/>
  <c r="H28" i="1" s="1"/>
  <c r="O27" i="1"/>
  <c r="W27" i="1" s="1"/>
  <c r="N27" i="1"/>
  <c r="G27" i="1"/>
  <c r="H27" i="1" s="1"/>
  <c r="AC27" i="1" s="1"/>
  <c r="O26" i="1"/>
  <c r="W26" i="1" s="1"/>
  <c r="N26" i="1"/>
  <c r="G26" i="1"/>
  <c r="H26" i="1" s="1"/>
  <c r="AC26" i="1" s="1"/>
  <c r="O25" i="1"/>
  <c r="W25" i="1" s="1"/>
  <c r="N25" i="1"/>
  <c r="G25" i="1"/>
  <c r="H25" i="1" s="1"/>
  <c r="AC25" i="1" s="1"/>
  <c r="O24" i="1"/>
  <c r="W24" i="1" s="1"/>
  <c r="N24" i="1"/>
  <c r="G24" i="1"/>
  <c r="H24" i="1" s="1"/>
  <c r="AC24" i="1" s="1"/>
  <c r="O23" i="1"/>
  <c r="W23" i="1" s="1"/>
  <c r="N23" i="1"/>
  <c r="G23" i="1"/>
  <c r="H23" i="1" s="1"/>
  <c r="AC23" i="1" s="1"/>
  <c r="O22" i="1"/>
  <c r="W22" i="1" s="1"/>
  <c r="N22" i="1"/>
  <c r="G22" i="1"/>
  <c r="H22" i="1" s="1"/>
  <c r="O21" i="1"/>
  <c r="W21" i="1" s="1"/>
  <c r="N21" i="1"/>
  <c r="G21" i="1"/>
  <c r="H21" i="1" s="1"/>
  <c r="O20" i="1"/>
  <c r="W20" i="1" s="1"/>
  <c r="N20" i="1"/>
  <c r="G20" i="1"/>
  <c r="H20" i="1" s="1"/>
  <c r="O19" i="1"/>
  <c r="W19" i="1" s="1"/>
  <c r="N19" i="1"/>
  <c r="G19" i="1"/>
  <c r="H19" i="1" s="1"/>
  <c r="AC19" i="1" s="1"/>
  <c r="O18" i="1"/>
  <c r="W18" i="1" s="1"/>
  <c r="N18" i="1"/>
  <c r="G18" i="1"/>
  <c r="H18" i="1" s="1"/>
  <c r="AC18" i="1" s="1"/>
  <c r="O17" i="1"/>
  <c r="W17" i="1" s="1"/>
  <c r="N17" i="1"/>
  <c r="G17" i="1"/>
  <c r="H17" i="1" s="1"/>
  <c r="AC17" i="1" s="1"/>
  <c r="O16" i="1"/>
  <c r="W16" i="1" s="1"/>
  <c r="N16" i="1"/>
  <c r="G16" i="1"/>
  <c r="H16" i="1" s="1"/>
  <c r="AC16" i="1" s="1"/>
  <c r="O15" i="1"/>
  <c r="W15" i="1" s="1"/>
  <c r="N15" i="1"/>
  <c r="G15" i="1"/>
  <c r="H15" i="1" s="1"/>
  <c r="AC15" i="1" s="1"/>
  <c r="O14" i="1"/>
  <c r="W14" i="1" s="1"/>
  <c r="N14" i="1"/>
  <c r="G14" i="1"/>
  <c r="H14" i="1" s="1"/>
  <c r="O13" i="1"/>
  <c r="W13" i="1" s="1"/>
  <c r="N13" i="1"/>
  <c r="G13" i="1"/>
  <c r="H13" i="1" s="1"/>
  <c r="O12" i="1"/>
  <c r="W12" i="1" s="1"/>
  <c r="N12" i="1"/>
  <c r="G12" i="1"/>
  <c r="H12" i="1" s="1"/>
  <c r="O11" i="1"/>
  <c r="W11" i="1" s="1"/>
  <c r="N11" i="1"/>
  <c r="G11" i="1"/>
  <c r="H11" i="1" s="1"/>
  <c r="O10" i="1"/>
  <c r="W10" i="1" s="1"/>
  <c r="N10" i="1"/>
  <c r="G10" i="1"/>
  <c r="H10" i="1" s="1"/>
  <c r="O9" i="1"/>
  <c r="W9" i="1" s="1"/>
  <c r="N9" i="1"/>
  <c r="G9" i="1"/>
  <c r="H9" i="1" s="1"/>
  <c r="O8" i="1"/>
  <c r="W8" i="1" s="1"/>
  <c r="N8" i="1"/>
  <c r="G8" i="1"/>
  <c r="H8" i="1" s="1"/>
  <c r="O7" i="1"/>
  <c r="W7" i="1" s="1"/>
  <c r="N7" i="1"/>
  <c r="G7" i="1"/>
  <c r="H7" i="1" s="1"/>
  <c r="O6" i="1"/>
  <c r="W6" i="1" s="1"/>
  <c r="N6" i="1"/>
  <c r="G6" i="1"/>
  <c r="H6" i="1" s="1"/>
  <c r="AM5" i="1"/>
  <c r="AL5" i="1"/>
  <c r="AK5" i="1"/>
  <c r="AJ5" i="1"/>
  <c r="AI5" i="1"/>
  <c r="AH5" i="1"/>
  <c r="AG5" i="1"/>
  <c r="AF5" i="1"/>
  <c r="AE5" i="1"/>
  <c r="AD5" i="1"/>
  <c r="Z5" i="1"/>
  <c r="V5" i="1"/>
  <c r="U5" i="1"/>
  <c r="T5" i="1"/>
  <c r="S5" i="1"/>
  <c r="R5" i="1"/>
  <c r="Q5" i="1"/>
  <c r="P5" i="1"/>
  <c r="M5" i="1"/>
  <c r="E5" i="1"/>
  <c r="X86" i="1" l="1"/>
  <c r="X85" i="1"/>
  <c r="X96" i="1"/>
  <c r="X34" i="1"/>
  <c r="X64" i="1"/>
  <c r="X76" i="1"/>
  <c r="X81" i="1"/>
  <c r="X84" i="1"/>
  <c r="O5" i="1"/>
  <c r="X60" i="1"/>
  <c r="X6" i="1"/>
  <c r="X8" i="1"/>
  <c r="X17" i="1"/>
  <c r="X23" i="1"/>
  <c r="X36" i="1"/>
  <c r="X38" i="1"/>
  <c r="X45" i="1"/>
  <c r="X47" i="1"/>
  <c r="X50" i="1"/>
  <c r="X7" i="1"/>
  <c r="X9" i="1"/>
  <c r="X18" i="1"/>
  <c r="X24" i="1"/>
  <c r="X37" i="1"/>
  <c r="X44" i="1"/>
  <c r="X46" i="1"/>
  <c r="X51" i="1"/>
  <c r="X71" i="1"/>
  <c r="H78" i="1"/>
  <c r="N78" i="1"/>
  <c r="N5" i="1" s="1"/>
  <c r="X90" i="1"/>
  <c r="X93" i="1"/>
  <c r="X58" i="1"/>
  <c r="X59" i="1"/>
  <c r="X10" i="1"/>
  <c r="X11" i="1"/>
  <c r="X12" i="1"/>
  <c r="X15" i="1"/>
  <c r="X21" i="1"/>
  <c r="X26" i="1"/>
  <c r="X29" i="1"/>
  <c r="X35" i="1"/>
  <c r="X40" i="1"/>
  <c r="X41" i="1"/>
  <c r="X42" i="1"/>
  <c r="X43" i="1"/>
  <c r="X48" i="1"/>
  <c r="X52" i="1"/>
  <c r="X53" i="1"/>
  <c r="X55" i="1"/>
  <c r="X61" i="1"/>
  <c r="X62" i="1"/>
  <c r="X63" i="1"/>
  <c r="X78" i="1"/>
  <c r="X91" i="1"/>
  <c r="H5" i="1"/>
  <c r="AC6" i="1"/>
  <c r="AC8" i="1"/>
  <c r="AC12" i="1"/>
  <c r="AC7" i="1"/>
  <c r="AC9" i="1"/>
  <c r="AC11" i="1"/>
  <c r="AC13" i="1"/>
  <c r="W5" i="1"/>
  <c r="AC21" i="1"/>
  <c r="AC31" i="1"/>
  <c r="AC33" i="1"/>
  <c r="AC51" i="1"/>
  <c r="AC10" i="1"/>
  <c r="AC14" i="1"/>
  <c r="AC20" i="1"/>
  <c r="AC22" i="1"/>
  <c r="AC28" i="1"/>
  <c r="AC50" i="1"/>
  <c r="AC52" i="1"/>
  <c r="G5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8" i="1"/>
  <c r="AC71" i="1"/>
  <c r="AC72" i="1"/>
  <c r="AC75" i="1"/>
  <c r="AC76" i="1"/>
  <c r="AC77" i="1"/>
  <c r="AC82" i="1"/>
  <c r="AC84" i="1"/>
  <c r="AC86" i="1"/>
  <c r="AC88" i="1"/>
  <c r="AC96" i="1"/>
  <c r="AC98" i="1"/>
  <c r="AC100" i="1"/>
  <c r="AC78" i="1"/>
  <c r="AC79" i="1"/>
  <c r="AC81" i="1"/>
  <c r="AC85" i="1"/>
  <c r="AC87" i="1"/>
  <c r="AC95" i="1"/>
  <c r="AC97" i="1"/>
  <c r="AC99" i="1"/>
  <c r="AC101" i="1"/>
  <c r="AC80" i="1"/>
  <c r="AC83" i="1"/>
  <c r="AO5" i="1" l="1"/>
  <c r="AO2" i="1" s="1"/>
  <c r="X5" i="1"/>
</calcChain>
</file>

<file path=xl/sharedStrings.xml><?xml version="1.0" encoding="utf-8"?>
<sst xmlns="http://schemas.openxmlformats.org/spreadsheetml/2006/main" count="413" uniqueCount="172">
  <si>
    <t>на складе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</si>
  <si>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</si>
  <si>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</si>
  <si>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</si>
  <si>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</si>
  <si>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</si>
  <si>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</si>
  <si>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ОПТЫ</t>
  </si>
  <si>
    <t>ИТОГО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</si>
  <si>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</si>
  <si>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</si>
  <si>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</si>
  <si>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</si>
  <si>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</si>
  <si>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</si>
  <si>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</si>
  <si>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</si>
  <si>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</si>
  <si>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</si>
  <si>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</si>
  <si>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</si>
  <si>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</si>
  <si>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</si>
  <si>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</si>
  <si>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</si>
  <si>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</si>
  <si>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</si>
  <si>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(_01,10)Бутырин(27,09)</t>
  </si>
  <si>
    <t>04,10,(2)</t>
  </si>
  <si>
    <t>Бутырин(04,10)</t>
  </si>
  <si>
    <t>Тарасенко(04,10)</t>
  </si>
  <si>
    <t>05,10,</t>
  </si>
  <si>
    <t>06,10,</t>
  </si>
  <si>
    <t>07,10,</t>
  </si>
  <si>
    <t>02,10,</t>
  </si>
  <si>
    <t>30,09,</t>
  </si>
  <si>
    <t>25,09,</t>
  </si>
  <si>
    <t>23,09,</t>
  </si>
  <si>
    <t>18,09,</t>
  </si>
  <si>
    <t>16,09,</t>
  </si>
  <si>
    <t>11,09,</t>
  </si>
  <si>
    <t>09,09,</t>
  </si>
  <si>
    <t>04,09,</t>
  </si>
  <si>
    <t>02,09,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</si>
  <si>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</si>
  <si>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</si>
  <si>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</si>
  <si>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</si>
  <si>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</si>
  <si>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</si>
  <si>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</si>
  <si>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</si>
  <si>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</si>
  <si>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ТС Обжора / 19,09,25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</si>
  <si>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</si>
  <si>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</si>
  <si>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</si>
  <si>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</si>
  <si>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>не в матрице</t>
  </si>
  <si>
    <t xml:space="preserve"> 200  Ветчина Дугушка ТМ Стародворье, вектор в/у    ПОКОМ</t>
  </si>
  <si>
    <t>ТМА сентябрь_октябрь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</si>
  <si>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</si>
  <si>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</si>
  <si>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</si>
  <si>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</si>
  <si>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</si>
  <si>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226  Колбаса Княжеская, с/к белков.обол в термоусад. пакете, ВЕС, ТМ Стародворье ПОКОМ</t>
  </si>
  <si>
    <t>новинка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</si>
  <si>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</si>
  <si>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</si>
  <si>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457  Колбаса Молочная ТМ Особый рецепт ВЕС большой батон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</si>
  <si>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</si>
  <si>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</si>
  <si>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</si>
  <si>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</si>
  <si>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</si>
  <si>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</si>
  <si>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</si>
  <si>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</si>
  <si>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</si>
  <si>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</si>
  <si>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</si>
  <si>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</si>
  <si>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</si>
  <si>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</si>
  <si>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</si>
  <si>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</si>
  <si>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</si>
  <si>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</si>
  <si>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</si>
  <si>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</si>
  <si>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</si>
  <si>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</si>
  <si>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</si>
  <si>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</si>
  <si>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</si>
  <si>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</si>
  <si>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</si>
  <si>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</si>
  <si>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</si>
  <si>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</si>
  <si>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</si>
  <si>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</si>
  <si>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</si>
  <si>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</si>
  <si>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</si>
  <si>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</si>
  <si>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</si>
  <si>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</si>
  <si>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</si>
  <si>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</si>
  <si>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</si>
  <si>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</si>
  <si>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</si>
  <si>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</si>
  <si>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</si>
  <si>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</si>
  <si>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</si>
  <si>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</si>
  <si>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</si>
  <si>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</si>
  <si>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</si>
  <si>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</si>
  <si>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</si>
  <si>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</si>
  <si>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</si>
  <si>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нет потребности / 02,06,25 в уценку 8шт.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</si>
  <si>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</si>
  <si>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</si>
  <si>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</si>
  <si>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</si>
  <si>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</si>
  <si>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</si>
  <si>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сентябрь_октябрь / 22,01,25 в уценку 1989кг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</si>
  <si>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</si>
  <si>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</si>
  <si>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</si>
  <si>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нужно увеличить продажи!!! / 20,12,24 в уценку 51кг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</si>
  <si>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</si>
  <si>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</si>
  <si>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>нужно увеличить продажи!!!</t>
  </si>
  <si>
    <t xml:space="preserve"> 491  Колбаса Филейская Рубленая ТМ Вязанка  0,3 кг. срез.  ПОКОМ</t>
  </si>
  <si>
    <t>нужно увеличить продажи!!! / 06,01,25 в уценку 26шт.</t>
  </si>
  <si>
    <t xml:space="preserve"> 498  Колбаса Сочинка рубленая с сочным окороком 0,3кг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</si>
  <si>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</si>
  <si>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</si>
  <si>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</si>
  <si>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</si>
  <si>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</si>
  <si>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</si>
  <si>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</si>
  <si>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</si>
  <si>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</si>
  <si>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</si>
  <si>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</si>
  <si>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</si>
  <si>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</si>
  <si>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</si>
  <si>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</si>
  <si>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17,09,25 списание 20кг / нет в бланке</t>
  </si>
  <si>
    <t xml:space="preserve"> 530  Окорок Хамон выдержанный нарезка 0,055кг ТМ Стародворье  ПОКОМ</t>
  </si>
  <si>
    <t>Деликатесы с/к «Окорок Прошутто сыровяленый выдержанный» Фикс.вес 0,055 нарезка ТМ «Стародворье»</t>
  </si>
  <si>
    <t>новинка / с 03,10,25 снова в бланке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</si>
  <si>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</si>
  <si>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</si>
  <si>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нужно увеличить продажи / новинка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</si>
  <si>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</si>
  <si>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</si>
  <si>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t>нужно увеличить продажи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</si>
  <si>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20,01,25 в уценку 20кг</t>
    </r>
  </si>
  <si>
    <t>заказ</t>
  </si>
  <si>
    <t>11,10,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</si>
</sst>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color rgb="FFFF0000"/>
      <name val="Arial"/>
      <family val="2"/>
      <charset val="204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4" fillId="0" borderId="1" xfId="1" applyNumberFormat="1" applyFont="1"/>
    <xf numFmtId="0" fontId="0" fillId="0" borderId="1" xfId="0"/>
    <xf numFmtId="164" fontId="5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8" borderId="2" xfId="1" applyNumberFormat="1" applyFill="1" applyBorder="1"/>
    <xf numFmtId="164" fontId="7" fillId="9" borderId="1" xfId="1" applyNumberFormat="1" applyFont="1" applyFill="1"/>
    <xf numFmtId="164" fontId="1" fillId="6" borderId="1" xfId="1" applyNumberFormat="1" applyFill="1"/>
    <xf numFmtId="0" fontId="0" fillId="0" borderId="1" xfId="0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1;&#1091;&#1090;&#1099;&#1088;&#1080;&#1085;%20&#1085;&#1072;%20&#1089;&#1082;&#1083;&#1072;&#1076;&#107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58;&#1072;&#1088;&#1072;&#1089;&#1077;&#1085;&#1082;&#1086;%20&#1085;&#1072;%20&#1089;&#1082;&#1083;&#1072;&#1076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016  Сосиски Вязанка Молочные, Вязанка вискофан  ВЕС.ПОКОМ</v>
          </cell>
          <cell r="B2">
            <v>112.366</v>
          </cell>
        </row>
        <row r="3">
          <cell r="A3" t="str">
            <v xml:space="preserve"> 017  Сосиски Вязанка Сливочные, Вязанка амицел ВЕС.ПОКОМ</v>
          </cell>
          <cell r="B3">
            <v>142.876</v>
          </cell>
        </row>
        <row r="4">
          <cell r="A4" t="str">
            <v xml:space="preserve"> 273  Сосиски Сочинки с сочной грудинкой, МГС 0.4кг,   ПОКОМ</v>
          </cell>
          <cell r="B4">
            <v>198</v>
          </cell>
        </row>
        <row r="5">
          <cell r="A5" t="str">
            <v xml:space="preserve"> 278  Сосиски Сочинки с сочным окороком, МГС 0.4кг,   ПОКОМ</v>
          </cell>
          <cell r="B5">
            <v>204</v>
          </cell>
        </row>
        <row r="6">
          <cell r="A6" t="str">
            <v xml:space="preserve"> 301  Сосиски Сочинки по-баварски с сыром,  0.4кг, ТМ Стародворье  ПОКОМ</v>
          </cell>
          <cell r="B6">
            <v>96</v>
          </cell>
        </row>
        <row r="7">
          <cell r="A7" t="str">
            <v xml:space="preserve"> 302  Сосиски Сочинки по-баварски,  0.4кг, ТМ Стародворье  ПОКОМ</v>
          </cell>
          <cell r="B7">
            <v>120</v>
          </cell>
        </row>
        <row r="8">
          <cell r="A8" t="str">
            <v xml:space="preserve"> 250  Сардельки стародворские с говядиной в обол. NDX, ВЕС. ПОКОМ</v>
          </cell>
          <cell r="B8">
            <v>63.668999999999997</v>
          </cell>
        </row>
        <row r="9">
          <cell r="A9" t="str">
            <v xml:space="preserve"> 457  Колбаса Молочная ТМ Особый рецепт ВЕС большой батон  ПОКОМ</v>
          </cell>
          <cell r="B9">
            <v>193.04300000000001</v>
          </cell>
        </row>
        <row r="10">
          <cell r="A10" t="str">
            <v xml:space="preserve"> 219  Колбаса Докторская Особая ТМ Особый рецепт, ВЕС  ПОКОМ</v>
          </cell>
          <cell r="B10">
            <v>120.309</v>
          </cell>
        </row>
        <row r="11">
          <cell r="A11" t="str">
            <v xml:space="preserve"> 201  Ветчина Нежная ТМ Особый рецепт, (2,5кг), ПОКОМ</v>
          </cell>
          <cell r="B11">
            <v>119.767</v>
          </cell>
        </row>
        <row r="12">
          <cell r="A12" t="str">
            <v xml:space="preserve"> 229  Колбаса Молочная Дугушка, в/у, ВЕС, ТМ Стародворье   ПОКОМ</v>
          </cell>
          <cell r="B12">
            <v>325.74</v>
          </cell>
        </row>
        <row r="13">
          <cell r="A13" t="str">
            <v xml:space="preserve"> 200  Ветчина Дугушка ТМ Стародворье, вектор в/у    ПОКОМ</v>
          </cell>
          <cell r="B13">
            <v>154.65100000000001</v>
          </cell>
        </row>
        <row r="14">
          <cell r="A14" t="str">
            <v xml:space="preserve"> 236  Колбаса Рубленая ЗАПЕЧ. Дугушка ТМ Стародворье, вектор, в/к    ПОКОМ</v>
          </cell>
          <cell r="B14">
            <v>47.33</v>
          </cell>
        </row>
        <row r="15">
          <cell r="A15" t="str">
            <v xml:space="preserve"> 239  Колбаса Салями запеч Дугушка, оболочка вектор, ВЕС, ТМ Стародворье  ПОКОМ</v>
          </cell>
          <cell r="B15">
            <v>58.182000000000002</v>
          </cell>
        </row>
        <row r="16">
          <cell r="A16" t="str">
            <v xml:space="preserve"> 242  Колбаса Сервелат ЗАПЕЧ.Дугушка ТМ Стародворье, вектор, в/к     ПОКОМ</v>
          </cell>
          <cell r="B16">
            <v>94.832999999999998</v>
          </cell>
        </row>
        <row r="17">
          <cell r="A17" t="str">
            <v>Европоддон (невозвратный)</v>
          </cell>
          <cell r="B17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 xml:space="preserve"> 005  Колбаса Докторская ГОСТ, Вязанка вектор,ВЕС. ПОКОМ</v>
          </cell>
          <cell r="B2">
            <v>42.792000000000002</v>
          </cell>
        </row>
        <row r="3">
          <cell r="A3" t="str">
            <v xml:space="preserve"> 330  Колбаса вареная Филейская ТМ Вязанка ТС Классическая ВЕС  ПОКОМ</v>
          </cell>
          <cell r="B3">
            <v>64.656000000000006</v>
          </cell>
        </row>
        <row r="4">
          <cell r="A4" t="str">
            <v xml:space="preserve"> 315  Колбаса вареная Молокуша ТМ Вязанка ВЕС, ПОКОМ</v>
          </cell>
          <cell r="B4">
            <v>43.637</v>
          </cell>
        </row>
        <row r="5">
          <cell r="A5" t="str">
            <v xml:space="preserve"> 017  Сосиски Вязанка Сливочные, Вязанка амицел ВЕС.ПОКОМ</v>
          </cell>
          <cell r="B5">
            <v>201.202</v>
          </cell>
        </row>
        <row r="6">
          <cell r="A6" t="str">
            <v xml:space="preserve"> 032  Сосиски Вязанка Сливочные, Вязанка амицел МГС, 0.45кг, ПОКОМ</v>
          </cell>
          <cell r="B6">
            <v>60</v>
          </cell>
        </row>
        <row r="7">
          <cell r="A7" t="str">
            <v xml:space="preserve"> 250  Сардельки стародворские с говядиной в обол. NDX, ВЕС. ПОКОМ</v>
          </cell>
          <cell r="B7">
            <v>71.591999999999999</v>
          </cell>
        </row>
        <row r="8">
          <cell r="A8" t="str">
            <v xml:space="preserve"> 457  Колбаса Молочная ТМ Особый рецепт ВЕС большой батон  ПОКОМ</v>
          </cell>
          <cell r="B8">
            <v>148.791</v>
          </cell>
        </row>
        <row r="9">
          <cell r="A9" t="str">
            <v xml:space="preserve"> 219  Колбаса Докторская Особая ТМ Особый рецепт, ВЕС  ПОКОМ</v>
          </cell>
          <cell r="B9">
            <v>150.76599999999999</v>
          </cell>
        </row>
        <row r="10">
          <cell r="A10" t="str">
            <v xml:space="preserve"> 456  Колбаса Филейная ТМ Особый рецепт ВЕС большой батон  ПОКОМ</v>
          </cell>
          <cell r="B10">
            <v>149.78399999999999</v>
          </cell>
        </row>
        <row r="11">
          <cell r="A11" t="str">
            <v xml:space="preserve"> 456  Колбаса Филейная ТМ Особый рецепт ВЕС большой батон  ПОКОМ</v>
          </cell>
          <cell r="B11">
            <v>14.939</v>
          </cell>
        </row>
        <row r="12">
          <cell r="A12" t="str">
            <v xml:space="preserve"> 201  Ветчина Нежная ТМ Особый рецепт, (2,5кг), ПОКОМ</v>
          </cell>
          <cell r="B12">
            <v>149.71600000000001</v>
          </cell>
        </row>
        <row r="13">
          <cell r="A13" t="str">
            <v xml:space="preserve"> 449  Колбаса Дугушка Стародворская ВЕС ТС Дугушка ПОКОМ</v>
          </cell>
          <cell r="B13">
            <v>152.86000000000001</v>
          </cell>
        </row>
        <row r="14">
          <cell r="A14" t="str">
            <v xml:space="preserve"> 229  Колбаса Молочная Дугушка, в/у, ВЕС, ТМ Стародворье   ПОКОМ</v>
          </cell>
          <cell r="B14">
            <v>257.81</v>
          </cell>
        </row>
        <row r="15">
          <cell r="A15" t="str">
            <v xml:space="preserve"> 200  Ветчина Дугушка ТМ Стародворье, вектор в/у    ПОКОМ</v>
          </cell>
          <cell r="B15">
            <v>202.73500000000001</v>
          </cell>
        </row>
        <row r="16">
          <cell r="A16" t="str">
            <v xml:space="preserve"> 236  Колбаса Рубленая ЗАПЕЧ. Дугушка ТМ Стародворье, вектор, в/к    ПОКОМ</v>
          </cell>
          <cell r="B16">
            <v>52.63</v>
          </cell>
        </row>
        <row r="17">
          <cell r="A17" t="str">
            <v xml:space="preserve"> 239  Колбаса Салями запеч Дугушка, оболочка вектор, ВЕС, ТМ Стародворье  ПОКОМ</v>
          </cell>
          <cell r="B17">
            <v>42.210999999999999</v>
          </cell>
        </row>
        <row r="18">
          <cell r="A18" t="str">
            <v>Европоддон (невозвратный)</v>
          </cell>
          <cell r="B18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A8" sqref="AA8"/>
    </sheetView>
  </sheetViews>
  <sheetFormatPr defaultRowHeight="15" x14ac:dyDescent="0.25"/>
  <cols>
    <col min="1" max="1" width="47.5703125" customWidth="1"/>
    <col min="2" max="2" width="3" customWidth="1"/>
    <col min="3" max="4" width="6" customWidth="1"/>
    <col min="5" max="6" width="7" customWidth="1"/>
    <col min="7" max="8" width="7" style="11" customWidth="1"/>
    <col min="9" max="9" width="5" style="5" customWidth="1"/>
    <col min="10" max="10" width="5" customWidth="1"/>
    <col min="11" max="11" width="9.42578125" customWidth="1"/>
    <col min="12" max="12" width="1" customWidth="1"/>
    <col min="13" max="24" width="7" customWidth="1"/>
    <col min="25" max="25" width="7" style="26" customWidth="1"/>
    <col min="26" max="26" width="7" customWidth="1"/>
    <col min="27" max="27" width="6.85546875" customWidth="1"/>
    <col min="28" max="29" width="5" customWidth="1"/>
    <col min="30" max="39" width="6" customWidth="1"/>
    <col min="40" max="40" width="12.5703125" customWidth="1"/>
    <col min="41" max="41" width="7" customWidth="1"/>
    <col min="42" max="52" width="3" customWidth="1"/>
  </cols>
  <sheetData>
    <row r="1" spans="1:52" x14ac:dyDescent="0.25">
      <c r="A1" s="9"/>
      <c r="B1" s="9"/>
      <c r="C1" s="9"/>
      <c r="D1" s="9"/>
      <c r="E1" s="9"/>
      <c r="F1" s="9"/>
      <c r="G1" s="9"/>
      <c r="H1" s="9"/>
      <c r="I1" s="7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>
        <v>17012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</row>
    <row r="2" spans="1:52" x14ac:dyDescent="0.25">
      <c r="A2" s="9"/>
      <c r="B2" s="9"/>
      <c r="C2" s="9"/>
      <c r="D2" s="9"/>
      <c r="E2" s="9"/>
      <c r="F2" s="9"/>
      <c r="G2" s="9"/>
      <c r="H2" s="9"/>
      <c r="I2" s="7"/>
      <c r="J2" s="9"/>
      <c r="K2" s="9"/>
      <c r="L2" s="9"/>
      <c r="M2" s="9"/>
      <c r="N2" s="9"/>
      <c r="O2" s="9"/>
      <c r="P2" s="9"/>
      <c r="Q2" s="9"/>
      <c r="R2" s="9"/>
      <c r="S2" s="10" t="s">
        <v>0</v>
      </c>
      <c r="T2" s="10" t="s">
        <v>0</v>
      </c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>
        <f>AO1-AO5</f>
        <v>782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spans="1:52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2" t="s">
        <v>7</v>
      </c>
      <c r="H3" s="12" t="s">
        <v>8</v>
      </c>
      <c r="I3" s="8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  <c r="R3" s="1" t="s">
        <v>17</v>
      </c>
      <c r="S3" s="1" t="s">
        <v>17</v>
      </c>
      <c r="T3" s="1" t="s">
        <v>17</v>
      </c>
      <c r="U3" s="1" t="s">
        <v>17</v>
      </c>
      <c r="V3" s="1" t="s">
        <v>17</v>
      </c>
      <c r="W3" s="1" t="s">
        <v>18</v>
      </c>
      <c r="X3" s="2" t="s">
        <v>19</v>
      </c>
      <c r="Y3" s="2" t="s">
        <v>170</v>
      </c>
      <c r="Z3" s="6" t="s">
        <v>20</v>
      </c>
      <c r="AA3" s="6" t="s">
        <v>21</v>
      </c>
      <c r="AB3" s="1" t="s">
        <v>22</v>
      </c>
      <c r="AC3" s="1" t="s">
        <v>23</v>
      </c>
      <c r="AD3" s="1" t="s">
        <v>24</v>
      </c>
      <c r="AE3" s="1" t="s">
        <v>24</v>
      </c>
      <c r="AF3" s="1" t="s">
        <v>24</v>
      </c>
      <c r="AG3" s="1" t="s">
        <v>24</v>
      </c>
      <c r="AH3" s="1" t="s">
        <v>24</v>
      </c>
      <c r="AI3" s="1" t="s">
        <v>24</v>
      </c>
      <c r="AJ3" s="1" t="s">
        <v>24</v>
      </c>
      <c r="AK3" s="1" t="s">
        <v>24</v>
      </c>
      <c r="AL3" s="1" t="s">
        <v>24</v>
      </c>
      <c r="AM3" s="1" t="s">
        <v>24</v>
      </c>
      <c r="AN3" s="1" t="s">
        <v>25</v>
      </c>
      <c r="AO3" s="1" t="s">
        <v>26</v>
      </c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spans="1:52" x14ac:dyDescent="0.25">
      <c r="A4" s="9"/>
      <c r="B4" s="9"/>
      <c r="C4" s="9"/>
      <c r="D4" s="9"/>
      <c r="E4" s="9"/>
      <c r="F4" s="9"/>
      <c r="G4" s="9"/>
      <c r="H4" s="9"/>
      <c r="I4" s="7"/>
      <c r="J4" s="9"/>
      <c r="K4" s="9"/>
      <c r="L4" s="9"/>
      <c r="M4" s="9"/>
      <c r="N4" s="9"/>
      <c r="O4" s="9"/>
      <c r="P4" s="9"/>
      <c r="Q4" s="9" t="s">
        <v>27</v>
      </c>
      <c r="R4" s="9" t="s">
        <v>28</v>
      </c>
      <c r="S4" s="9" t="s">
        <v>29</v>
      </c>
      <c r="T4" s="9" t="s">
        <v>30</v>
      </c>
      <c r="U4" s="9" t="s">
        <v>31</v>
      </c>
      <c r="V4" s="9" t="s">
        <v>32</v>
      </c>
      <c r="W4" s="9" t="s">
        <v>33</v>
      </c>
      <c r="X4" s="9"/>
      <c r="Y4" s="9" t="s">
        <v>171</v>
      </c>
      <c r="Z4" s="9"/>
      <c r="AA4" s="9"/>
      <c r="AB4" s="9"/>
      <c r="AC4" s="9"/>
      <c r="AD4" s="9" t="s">
        <v>34</v>
      </c>
      <c r="AE4" s="9" t="s">
        <v>35</v>
      </c>
      <c r="AF4" s="9" t="s">
        <v>36</v>
      </c>
      <c r="AG4" s="9" t="s">
        <v>37</v>
      </c>
      <c r="AH4" s="9" t="s">
        <v>38</v>
      </c>
      <c r="AI4" s="9" t="s">
        <v>39</v>
      </c>
      <c r="AJ4" s="9" t="s">
        <v>40</v>
      </c>
      <c r="AK4" s="9" t="s">
        <v>41</v>
      </c>
      <c r="AL4" s="9" t="s">
        <v>42</v>
      </c>
      <c r="AM4" s="9" t="s">
        <v>43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spans="1:52" x14ac:dyDescent="0.25">
      <c r="A5" s="9"/>
      <c r="B5" s="9"/>
      <c r="C5" s="9"/>
      <c r="D5" s="9"/>
      <c r="E5" s="3">
        <f>SUM(E6:E499)</f>
        <v>42632.834000000003</v>
      </c>
      <c r="F5" s="3">
        <f>SUM(F6:F499)</f>
        <v>42010.757000000005</v>
      </c>
      <c r="G5" s="3">
        <f>SUM(G6:G499)</f>
        <v>3841.9480000000003</v>
      </c>
      <c r="H5" s="3">
        <f>SUM(H6:H499)</f>
        <v>38168.809000000001</v>
      </c>
      <c r="I5" s="7"/>
      <c r="J5" s="9"/>
      <c r="K5" s="9"/>
      <c r="L5" s="9"/>
      <c r="M5" s="3">
        <f t="shared" ref="M5:Z5" si="0">SUM(M6:M499)</f>
        <v>52863.902999999998</v>
      </c>
      <c r="N5" s="3">
        <f t="shared" si="0"/>
        <v>-10231.069</v>
      </c>
      <c r="O5" s="3">
        <f t="shared" si="0"/>
        <v>40839.205000000002</v>
      </c>
      <c r="P5" s="3">
        <f t="shared" si="0"/>
        <v>232.62899999999996</v>
      </c>
      <c r="Q5" s="3">
        <f t="shared" si="0"/>
        <v>1561</v>
      </c>
      <c r="R5" s="3">
        <f t="shared" si="0"/>
        <v>11700</v>
      </c>
      <c r="S5" s="3">
        <f t="shared" si="0"/>
        <v>1994</v>
      </c>
      <c r="T5" s="3">
        <f t="shared" si="0"/>
        <v>1754</v>
      </c>
      <c r="U5" s="3">
        <f t="shared" si="0"/>
        <v>16452.999059000009</v>
      </c>
      <c r="V5" s="3">
        <f t="shared" si="0"/>
        <v>7950</v>
      </c>
      <c r="W5" s="3">
        <f t="shared" si="0"/>
        <v>8167.8410000000003</v>
      </c>
      <c r="X5" s="3">
        <f t="shared" si="0"/>
        <v>19389.451970000002</v>
      </c>
      <c r="Y5" s="3">
        <f t="shared" si="0"/>
        <v>18865.134886000007</v>
      </c>
      <c r="Z5" s="3">
        <f t="shared" si="0"/>
        <v>0</v>
      </c>
      <c r="AA5" s="9"/>
      <c r="AB5" s="9"/>
      <c r="AC5" s="9"/>
      <c r="AD5" s="3">
        <f t="shared" ref="AD5:AM5" si="1">SUM(AD6:AD499)</f>
        <v>8470.1034000000018</v>
      </c>
      <c r="AE5" s="3">
        <f t="shared" si="1"/>
        <v>7415.2402000000002</v>
      </c>
      <c r="AF5" s="3">
        <f t="shared" si="1"/>
        <v>7209.3169999999991</v>
      </c>
      <c r="AG5" s="3">
        <f t="shared" si="1"/>
        <v>6908.0676000000003</v>
      </c>
      <c r="AH5" s="3">
        <f t="shared" si="1"/>
        <v>7580.3846000000012</v>
      </c>
      <c r="AI5" s="3">
        <f t="shared" si="1"/>
        <v>7250.4707999999982</v>
      </c>
      <c r="AJ5" s="3">
        <f t="shared" si="1"/>
        <v>7317.8251999999993</v>
      </c>
      <c r="AK5" s="3">
        <f t="shared" si="1"/>
        <v>8209.5925999999999</v>
      </c>
      <c r="AL5" s="3">
        <f t="shared" si="1"/>
        <v>7686.5240000000003</v>
      </c>
      <c r="AM5" s="3">
        <f t="shared" si="1"/>
        <v>6538.2910000000002</v>
      </c>
      <c r="AN5" s="9"/>
      <c r="AO5" s="3">
        <f>SUM(AO6:AO499)</f>
        <v>16230</v>
      </c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spans="1:52" x14ac:dyDescent="0.25">
      <c r="A6" s="9" t="s">
        <v>44</v>
      </c>
      <c r="B6" s="9" t="s">
        <v>45</v>
      </c>
      <c r="C6" s="9">
        <v>188.417</v>
      </c>
      <c r="D6" s="9">
        <v>621.04999999999995</v>
      </c>
      <c r="E6" s="9">
        <v>443.029</v>
      </c>
      <c r="F6" s="9">
        <v>232.126</v>
      </c>
      <c r="G6" s="9">
        <f>IFERROR(VLOOKUP(A6,[1]TDSheet!$A:$B,2,0),0)+IFERROR(VLOOKUP(A6,[2]TDSheet!$A:$B,2,0),0)</f>
        <v>42.792000000000002</v>
      </c>
      <c r="H6" s="9">
        <f t="shared" ref="H6:H37" si="2">F6-G6</f>
        <v>189.334</v>
      </c>
      <c r="I6" s="7">
        <v>1</v>
      </c>
      <c r="J6" s="9">
        <v>50</v>
      </c>
      <c r="K6" s="9" t="s">
        <v>46</v>
      </c>
      <c r="L6" s="9"/>
      <c r="M6" s="9">
        <v>562.14</v>
      </c>
      <c r="N6" s="9">
        <f t="shared" ref="N6:N37" si="3">E6-M6</f>
        <v>-119.11099999999999</v>
      </c>
      <c r="O6" s="9">
        <f t="shared" ref="O6:O37" si="4">E6-P6-Q6</f>
        <v>443.029</v>
      </c>
      <c r="P6" s="9"/>
      <c r="Q6" s="9">
        <v>0</v>
      </c>
      <c r="R6" s="9">
        <v>250</v>
      </c>
      <c r="S6" s="9">
        <v>0</v>
      </c>
      <c r="T6" s="9">
        <v>40</v>
      </c>
      <c r="U6" s="9">
        <v>258.97464000000002</v>
      </c>
      <c r="V6" s="9"/>
      <c r="W6" s="9">
        <f t="shared" ref="W6:W37" si="5">O6/5</f>
        <v>88.605800000000002</v>
      </c>
      <c r="X6" s="4">
        <f>11*W6-V6-U6-R6-H6</f>
        <v>276.35516000000001</v>
      </c>
      <c r="Y6" s="4">
        <v>250</v>
      </c>
      <c r="Z6" s="4"/>
      <c r="AA6" s="9"/>
      <c r="AB6" s="9">
        <f>(H6+R6+U6+V6+Y6)/W6</f>
        <v>10.702557168943793</v>
      </c>
      <c r="AC6" s="9">
        <f t="shared" ref="AC6:AC37" si="6">(H6+R6+U6+V6)/W6</f>
        <v>7.881071442275787</v>
      </c>
      <c r="AD6" s="9">
        <v>85.143799999999999</v>
      </c>
      <c r="AE6" s="9">
        <v>77.778999999999996</v>
      </c>
      <c r="AF6" s="9">
        <v>58.559399999999997</v>
      </c>
      <c r="AG6" s="9">
        <v>52.23960000000001</v>
      </c>
      <c r="AH6" s="9">
        <v>60.661199999999987</v>
      </c>
      <c r="AI6" s="9">
        <v>63.102999999999987</v>
      </c>
      <c r="AJ6" s="9">
        <v>50.607600000000012</v>
      </c>
      <c r="AK6" s="9">
        <v>53.202599999999997</v>
      </c>
      <c r="AL6" s="9">
        <v>79.527600000000007</v>
      </c>
      <c r="AM6" s="9">
        <v>72.150999999999996</v>
      </c>
      <c r="AN6" s="9"/>
      <c r="AO6" s="9">
        <f>ROUND(I6*Y6,0)</f>
        <v>250</v>
      </c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spans="1:52" x14ac:dyDescent="0.25">
      <c r="A7" s="9" t="s">
        <v>47</v>
      </c>
      <c r="B7" s="9" t="s">
        <v>45</v>
      </c>
      <c r="C7" s="9">
        <v>135.93700000000001</v>
      </c>
      <c r="D7" s="9">
        <v>720.75</v>
      </c>
      <c r="E7" s="9">
        <v>308.10599999999999</v>
      </c>
      <c r="F7" s="9">
        <v>386.43599999999998</v>
      </c>
      <c r="G7" s="9">
        <f>IFERROR(VLOOKUP(A7,[1]TDSheet!$A:$B,2,0),0)+IFERROR(VLOOKUP(A7,[2]TDSheet!$A:$B,2,0),0)</f>
        <v>112.366</v>
      </c>
      <c r="H7" s="9">
        <f t="shared" si="2"/>
        <v>274.07</v>
      </c>
      <c r="I7" s="7">
        <v>1</v>
      </c>
      <c r="J7" s="9">
        <v>45</v>
      </c>
      <c r="K7" s="9" t="s">
        <v>46</v>
      </c>
      <c r="L7" s="9"/>
      <c r="M7" s="9">
        <v>468.48700000000002</v>
      </c>
      <c r="N7" s="9">
        <f t="shared" si="3"/>
        <v>-160.38100000000003</v>
      </c>
      <c r="O7" s="9">
        <f t="shared" si="4"/>
        <v>217.10599999999999</v>
      </c>
      <c r="P7" s="9"/>
      <c r="Q7" s="9">
        <v>91</v>
      </c>
      <c r="R7" s="9"/>
      <c r="S7" s="9">
        <v>108</v>
      </c>
      <c r="T7" s="9">
        <v>0</v>
      </c>
      <c r="U7" s="9">
        <v>75.351799999999969</v>
      </c>
      <c r="V7" s="9"/>
      <c r="W7" s="9">
        <f t="shared" si="5"/>
        <v>43.421199999999999</v>
      </c>
      <c r="X7" s="4">
        <f t="shared" ref="X7:X12" si="7">11*W7-V7-U7-R7-H7</f>
        <v>128.21140000000003</v>
      </c>
      <c r="Y7" s="4">
        <v>120</v>
      </c>
      <c r="Z7" s="4"/>
      <c r="AA7" s="9"/>
      <c r="AB7" s="9">
        <f t="shared" ref="AB7:AB70" si="8">(H7+R7+U7+V7+Y7)/W7</f>
        <v>10.810889611526166</v>
      </c>
      <c r="AC7" s="9">
        <f t="shared" si="6"/>
        <v>8.0472626274722945</v>
      </c>
      <c r="AD7" s="9">
        <v>43.2254</v>
      </c>
      <c r="AE7" s="9">
        <v>43.374199999999988</v>
      </c>
      <c r="AF7" s="9">
        <v>43.560199999999988</v>
      </c>
      <c r="AG7" s="9">
        <v>26.11719999999999</v>
      </c>
      <c r="AH7" s="9">
        <v>48.417400000000001</v>
      </c>
      <c r="AI7" s="9">
        <v>35.037599999999998</v>
      </c>
      <c r="AJ7" s="9">
        <v>41.584799999999987</v>
      </c>
      <c r="AK7" s="9">
        <v>41.801200000000001</v>
      </c>
      <c r="AL7" s="9">
        <v>59.936400000000013</v>
      </c>
      <c r="AM7" s="9">
        <v>33.135199999999983</v>
      </c>
      <c r="AN7" s="9"/>
      <c r="AO7" s="9">
        <f t="shared" ref="AO7:AO70" si="9">ROUND(I7*Y7,0)</f>
        <v>120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spans="1:52" x14ac:dyDescent="0.25">
      <c r="A8" s="9" t="s">
        <v>48</v>
      </c>
      <c r="B8" s="9" t="s">
        <v>45</v>
      </c>
      <c r="C8" s="9">
        <v>494.69099999999997</v>
      </c>
      <c r="D8" s="9">
        <v>1919.8019999999999</v>
      </c>
      <c r="E8" s="9">
        <v>874.79899999999998</v>
      </c>
      <c r="F8" s="9">
        <v>1097.277</v>
      </c>
      <c r="G8" s="9">
        <f>IFERROR(VLOOKUP(A8,[1]TDSheet!$A:$B,2,0),0)+IFERROR(VLOOKUP(A8,[2]TDSheet!$A:$B,2,0),0)</f>
        <v>344.07799999999997</v>
      </c>
      <c r="H8" s="9">
        <f t="shared" si="2"/>
        <v>753.19900000000007</v>
      </c>
      <c r="I8" s="7">
        <v>1</v>
      </c>
      <c r="J8" s="9">
        <v>45</v>
      </c>
      <c r="K8" s="9" t="s">
        <v>46</v>
      </c>
      <c r="L8" s="9"/>
      <c r="M8" s="9">
        <v>1295.806</v>
      </c>
      <c r="N8" s="9">
        <f t="shared" si="3"/>
        <v>-421.00700000000006</v>
      </c>
      <c r="O8" s="9">
        <f t="shared" si="4"/>
        <v>757.59399999999994</v>
      </c>
      <c r="P8" s="9">
        <v>8.2050000000000001</v>
      </c>
      <c r="Q8" s="9">
        <v>109</v>
      </c>
      <c r="R8" s="9"/>
      <c r="S8" s="9">
        <v>134</v>
      </c>
      <c r="T8" s="9">
        <v>200</v>
      </c>
      <c r="U8" s="9">
        <v>374.71957700000002</v>
      </c>
      <c r="V8" s="9"/>
      <c r="W8" s="9">
        <f t="shared" si="5"/>
        <v>151.5188</v>
      </c>
      <c r="X8" s="4">
        <f t="shared" si="7"/>
        <v>538.78822299999979</v>
      </c>
      <c r="Y8" s="4">
        <v>500</v>
      </c>
      <c r="Z8" s="4"/>
      <c r="AA8" s="9"/>
      <c r="AB8" s="9">
        <f t="shared" si="8"/>
        <v>10.744003892586267</v>
      </c>
      <c r="AC8" s="9">
        <f t="shared" si="6"/>
        <v>7.4440833546728209</v>
      </c>
      <c r="AD8" s="9">
        <v>151.68780000000001</v>
      </c>
      <c r="AE8" s="9">
        <v>138.03460000000001</v>
      </c>
      <c r="AF8" s="9">
        <v>127.47539999999999</v>
      </c>
      <c r="AG8" s="9">
        <v>107.934</v>
      </c>
      <c r="AH8" s="9">
        <v>119.4456</v>
      </c>
      <c r="AI8" s="9">
        <v>99.646800000000013</v>
      </c>
      <c r="AJ8" s="9">
        <v>152.92400000000001</v>
      </c>
      <c r="AK8" s="9">
        <v>161.08240000000001</v>
      </c>
      <c r="AL8" s="9">
        <v>135.52119999999999</v>
      </c>
      <c r="AM8" s="9">
        <v>104.1494</v>
      </c>
      <c r="AN8" s="9"/>
      <c r="AO8" s="9">
        <f t="shared" si="9"/>
        <v>500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spans="1:52" x14ac:dyDescent="0.25">
      <c r="A9" s="9" t="s">
        <v>49</v>
      </c>
      <c r="B9" s="9" t="s">
        <v>50</v>
      </c>
      <c r="C9" s="9">
        <v>852</v>
      </c>
      <c r="D9" s="9">
        <v>1019</v>
      </c>
      <c r="E9" s="9">
        <v>744</v>
      </c>
      <c r="F9" s="9">
        <v>881</v>
      </c>
      <c r="G9" s="9">
        <f>IFERROR(VLOOKUP(A9,[1]TDSheet!$A:$B,2,0),0)+IFERROR(VLOOKUP(A9,[2]TDSheet!$A:$B,2,0),0)</f>
        <v>0</v>
      </c>
      <c r="H9" s="9">
        <f t="shared" si="2"/>
        <v>881</v>
      </c>
      <c r="I9" s="7">
        <v>0.45</v>
      </c>
      <c r="J9" s="9">
        <v>45</v>
      </c>
      <c r="K9" s="9" t="s">
        <v>46</v>
      </c>
      <c r="L9" s="9"/>
      <c r="M9" s="9">
        <v>850</v>
      </c>
      <c r="N9" s="9">
        <f t="shared" si="3"/>
        <v>-106</v>
      </c>
      <c r="O9" s="9">
        <f t="shared" si="4"/>
        <v>744</v>
      </c>
      <c r="P9" s="9"/>
      <c r="Q9" s="9">
        <v>0</v>
      </c>
      <c r="R9" s="9"/>
      <c r="S9" s="9">
        <v>0</v>
      </c>
      <c r="T9" s="9">
        <v>0</v>
      </c>
      <c r="U9" s="9">
        <v>295.15199999999999</v>
      </c>
      <c r="V9" s="9">
        <v>300</v>
      </c>
      <c r="W9" s="9">
        <f t="shared" si="5"/>
        <v>148.80000000000001</v>
      </c>
      <c r="X9" s="4">
        <f t="shared" si="7"/>
        <v>160.64800000000014</v>
      </c>
      <c r="Y9" s="4">
        <f t="shared" ref="Y7:Y70" si="10">X9</f>
        <v>160.64800000000014</v>
      </c>
      <c r="Z9" s="4"/>
      <c r="AA9" s="9"/>
      <c r="AB9" s="9">
        <f t="shared" si="8"/>
        <v>11</v>
      </c>
      <c r="AC9" s="9">
        <f t="shared" si="6"/>
        <v>9.9203763440860211</v>
      </c>
      <c r="AD9" s="9">
        <v>172.8</v>
      </c>
      <c r="AE9" s="9">
        <v>147.6</v>
      </c>
      <c r="AF9" s="9">
        <v>155</v>
      </c>
      <c r="AG9" s="9">
        <v>157.80000000000001</v>
      </c>
      <c r="AH9" s="9">
        <v>135.6</v>
      </c>
      <c r="AI9" s="9">
        <v>171.4</v>
      </c>
      <c r="AJ9" s="9">
        <v>195.8</v>
      </c>
      <c r="AK9" s="9">
        <v>161.4</v>
      </c>
      <c r="AL9" s="9">
        <v>134</v>
      </c>
      <c r="AM9" s="9">
        <v>120.6</v>
      </c>
      <c r="AN9" s="9" t="s">
        <v>51</v>
      </c>
      <c r="AO9" s="9">
        <f t="shared" si="9"/>
        <v>72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spans="1:52" x14ac:dyDescent="0.25">
      <c r="A10" s="9" t="s">
        <v>52</v>
      </c>
      <c r="B10" s="9" t="s">
        <v>50</v>
      </c>
      <c r="C10" s="9">
        <v>1600</v>
      </c>
      <c r="D10" s="9">
        <v>1808</v>
      </c>
      <c r="E10" s="9">
        <v>1502.7180000000001</v>
      </c>
      <c r="F10" s="9">
        <v>1401.2819999999999</v>
      </c>
      <c r="G10" s="9">
        <f>IFERROR(VLOOKUP(A10,[1]TDSheet!$A:$B,2,0),0)+IFERROR(VLOOKUP(A10,[2]TDSheet!$A:$B,2,0),0)</f>
        <v>60</v>
      </c>
      <c r="H10" s="9">
        <f t="shared" si="2"/>
        <v>1341.2819999999999</v>
      </c>
      <c r="I10" s="7">
        <v>0.45</v>
      </c>
      <c r="J10" s="9">
        <v>45</v>
      </c>
      <c r="K10" s="9" t="s">
        <v>46</v>
      </c>
      <c r="L10" s="9"/>
      <c r="M10" s="9">
        <v>1869</v>
      </c>
      <c r="N10" s="9">
        <f t="shared" si="3"/>
        <v>-366.28199999999993</v>
      </c>
      <c r="O10" s="9">
        <f t="shared" si="4"/>
        <v>1502.7180000000001</v>
      </c>
      <c r="P10" s="9"/>
      <c r="Q10" s="9">
        <v>0</v>
      </c>
      <c r="R10" s="9"/>
      <c r="S10" s="9">
        <v>0</v>
      </c>
      <c r="T10" s="9">
        <v>60</v>
      </c>
      <c r="U10" s="9">
        <v>707.97600000000034</v>
      </c>
      <c r="V10" s="9">
        <v>700</v>
      </c>
      <c r="W10" s="9">
        <f t="shared" si="5"/>
        <v>300.54360000000003</v>
      </c>
      <c r="X10" s="4">
        <f t="shared" si="7"/>
        <v>556.72159999999985</v>
      </c>
      <c r="Y10" s="4">
        <v>500</v>
      </c>
      <c r="Z10" s="4"/>
      <c r="AA10" s="9"/>
      <c r="AB10" s="9">
        <f t="shared" si="8"/>
        <v>10.811269978798418</v>
      </c>
      <c r="AC10" s="9">
        <f t="shared" si="6"/>
        <v>9.1476178497895155</v>
      </c>
      <c r="AD10" s="9">
        <v>321.2</v>
      </c>
      <c r="AE10" s="9">
        <v>256</v>
      </c>
      <c r="AF10" s="9">
        <v>281.8</v>
      </c>
      <c r="AG10" s="9">
        <v>270.2</v>
      </c>
      <c r="AH10" s="9">
        <v>297.8</v>
      </c>
      <c r="AI10" s="9">
        <v>315.39999999999998</v>
      </c>
      <c r="AJ10" s="9">
        <v>220.4</v>
      </c>
      <c r="AK10" s="9">
        <v>409</v>
      </c>
      <c r="AL10" s="9">
        <v>430.1268</v>
      </c>
      <c r="AM10" s="9">
        <v>235.1268</v>
      </c>
      <c r="AN10" s="9" t="s">
        <v>53</v>
      </c>
      <c r="AO10" s="9">
        <f t="shared" si="9"/>
        <v>225</v>
      </c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spans="1:52" x14ac:dyDescent="0.25">
      <c r="A11" s="9" t="s">
        <v>54</v>
      </c>
      <c r="B11" s="9" t="s">
        <v>50</v>
      </c>
      <c r="C11" s="9">
        <v>65</v>
      </c>
      <c r="D11" s="9">
        <v>89</v>
      </c>
      <c r="E11" s="9">
        <v>55</v>
      </c>
      <c r="F11" s="9">
        <v>65</v>
      </c>
      <c r="G11" s="9">
        <f>IFERROR(VLOOKUP(A11,[1]TDSheet!$A:$B,2,0),0)+IFERROR(VLOOKUP(A11,[2]TDSheet!$A:$B,2,0),0)</f>
        <v>0</v>
      </c>
      <c r="H11" s="9">
        <f t="shared" si="2"/>
        <v>65</v>
      </c>
      <c r="I11" s="7">
        <v>0.17</v>
      </c>
      <c r="J11" s="9">
        <v>180</v>
      </c>
      <c r="K11" s="9" t="s">
        <v>46</v>
      </c>
      <c r="L11" s="9"/>
      <c r="M11" s="9">
        <v>70</v>
      </c>
      <c r="N11" s="9">
        <f t="shared" si="3"/>
        <v>-15</v>
      </c>
      <c r="O11" s="9">
        <f t="shared" si="4"/>
        <v>55</v>
      </c>
      <c r="P11" s="9"/>
      <c r="Q11" s="9">
        <v>0</v>
      </c>
      <c r="R11" s="9"/>
      <c r="S11" s="9">
        <v>0</v>
      </c>
      <c r="T11" s="9">
        <v>0</v>
      </c>
      <c r="U11" s="9">
        <v>13.80000000000004</v>
      </c>
      <c r="V11" s="9"/>
      <c r="W11" s="9">
        <f t="shared" si="5"/>
        <v>11</v>
      </c>
      <c r="X11" s="4">
        <f t="shared" si="7"/>
        <v>42.19999999999996</v>
      </c>
      <c r="Y11" s="4">
        <f t="shared" si="10"/>
        <v>42.19999999999996</v>
      </c>
      <c r="Z11" s="4"/>
      <c r="AA11" s="9"/>
      <c r="AB11" s="9">
        <f t="shared" si="8"/>
        <v>11</v>
      </c>
      <c r="AC11" s="9">
        <f t="shared" si="6"/>
        <v>7.1636363636363676</v>
      </c>
      <c r="AD11" s="9">
        <v>9.8000000000000007</v>
      </c>
      <c r="AE11" s="9">
        <v>10.199999999999999</v>
      </c>
      <c r="AF11" s="9">
        <v>9.4</v>
      </c>
      <c r="AG11" s="9">
        <v>9.1999999999999993</v>
      </c>
      <c r="AH11" s="9">
        <v>10.4</v>
      </c>
      <c r="AI11" s="9">
        <v>9</v>
      </c>
      <c r="AJ11" s="9">
        <v>8.6</v>
      </c>
      <c r="AK11" s="9">
        <v>7.6</v>
      </c>
      <c r="AL11" s="9">
        <v>7</v>
      </c>
      <c r="AM11" s="9">
        <v>9</v>
      </c>
      <c r="AN11" s="9" t="s">
        <v>51</v>
      </c>
      <c r="AO11" s="9">
        <f t="shared" si="9"/>
        <v>7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spans="1:52" x14ac:dyDescent="0.25">
      <c r="A12" s="9" t="s">
        <v>55</v>
      </c>
      <c r="B12" s="9" t="s">
        <v>50</v>
      </c>
      <c r="C12" s="9">
        <v>34</v>
      </c>
      <c r="D12" s="9">
        <v>12</v>
      </c>
      <c r="E12" s="9">
        <v>24</v>
      </c>
      <c r="F12" s="9">
        <v>22</v>
      </c>
      <c r="G12" s="9">
        <f>IFERROR(VLOOKUP(A12,[1]TDSheet!$A:$B,2,0),0)+IFERROR(VLOOKUP(A12,[2]TDSheet!$A:$B,2,0),0)</f>
        <v>0</v>
      </c>
      <c r="H12" s="9">
        <f t="shared" si="2"/>
        <v>22</v>
      </c>
      <c r="I12" s="7">
        <v>0.3</v>
      </c>
      <c r="J12" s="9">
        <v>40</v>
      </c>
      <c r="K12" s="9" t="s">
        <v>46</v>
      </c>
      <c r="L12" s="9"/>
      <c r="M12" s="9">
        <v>24</v>
      </c>
      <c r="N12" s="9">
        <f t="shared" si="3"/>
        <v>0</v>
      </c>
      <c r="O12" s="9">
        <f t="shared" si="4"/>
        <v>24</v>
      </c>
      <c r="P12" s="9"/>
      <c r="Q12" s="9">
        <v>0</v>
      </c>
      <c r="R12" s="9"/>
      <c r="S12" s="9">
        <v>0</v>
      </c>
      <c r="T12" s="9">
        <v>0</v>
      </c>
      <c r="U12" s="9">
        <v>0</v>
      </c>
      <c r="V12" s="9"/>
      <c r="W12" s="9">
        <f t="shared" si="5"/>
        <v>4.8</v>
      </c>
      <c r="X12" s="4">
        <f t="shared" si="7"/>
        <v>30.799999999999997</v>
      </c>
      <c r="Y12" s="4">
        <f t="shared" si="10"/>
        <v>30.799999999999997</v>
      </c>
      <c r="Z12" s="4"/>
      <c r="AA12" s="9"/>
      <c r="AB12" s="9">
        <f t="shared" si="8"/>
        <v>11</v>
      </c>
      <c r="AC12" s="9">
        <f t="shared" si="6"/>
        <v>4.5833333333333339</v>
      </c>
      <c r="AD12" s="9">
        <v>2.4</v>
      </c>
      <c r="AE12" s="9">
        <v>3</v>
      </c>
      <c r="AF12" s="9">
        <v>4</v>
      </c>
      <c r="AG12" s="9">
        <v>4.4000000000000004</v>
      </c>
      <c r="AH12" s="9">
        <v>1.6</v>
      </c>
      <c r="AI12" s="9">
        <v>1.2</v>
      </c>
      <c r="AJ12" s="9">
        <v>3.4</v>
      </c>
      <c r="AK12" s="9">
        <v>3.6</v>
      </c>
      <c r="AL12" s="9">
        <v>2.2000000000000002</v>
      </c>
      <c r="AM12" s="9">
        <v>2.2000000000000002</v>
      </c>
      <c r="AN12" s="9"/>
      <c r="AO12" s="9">
        <f t="shared" si="9"/>
        <v>9</v>
      </c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</row>
    <row r="13" spans="1:52" x14ac:dyDescent="0.25">
      <c r="A13" s="9" t="s">
        <v>56</v>
      </c>
      <c r="B13" s="9" t="s">
        <v>50</v>
      </c>
      <c r="C13" s="9">
        <v>103</v>
      </c>
      <c r="D13" s="9">
        <v>321</v>
      </c>
      <c r="E13" s="9">
        <v>97</v>
      </c>
      <c r="F13" s="9">
        <v>219</v>
      </c>
      <c r="G13" s="9">
        <f>IFERROR(VLOOKUP(A13,[1]TDSheet!$A:$B,2,0),0)+IFERROR(VLOOKUP(A13,[2]TDSheet!$A:$B,2,0),0)</f>
        <v>0</v>
      </c>
      <c r="H13" s="9">
        <f t="shared" si="2"/>
        <v>219</v>
      </c>
      <c r="I13" s="7">
        <v>0.17</v>
      </c>
      <c r="J13" s="9">
        <v>180</v>
      </c>
      <c r="K13" s="9" t="s">
        <v>46</v>
      </c>
      <c r="L13" s="9"/>
      <c r="M13" s="9">
        <v>112</v>
      </c>
      <c r="N13" s="9">
        <f t="shared" si="3"/>
        <v>-15</v>
      </c>
      <c r="O13" s="9">
        <f t="shared" si="4"/>
        <v>97</v>
      </c>
      <c r="P13" s="9"/>
      <c r="Q13" s="9">
        <v>0</v>
      </c>
      <c r="R13" s="9"/>
      <c r="S13" s="9">
        <v>0</v>
      </c>
      <c r="T13" s="9">
        <v>0</v>
      </c>
      <c r="U13" s="9">
        <v>17.200000000000021</v>
      </c>
      <c r="V13" s="9"/>
      <c r="W13" s="9">
        <f t="shared" si="5"/>
        <v>19.399999999999999</v>
      </c>
      <c r="X13" s="4"/>
      <c r="Y13" s="4">
        <f t="shared" si="10"/>
        <v>0</v>
      </c>
      <c r="Z13" s="4"/>
      <c r="AA13" s="9"/>
      <c r="AB13" s="9">
        <f t="shared" si="8"/>
        <v>12.175257731958764</v>
      </c>
      <c r="AC13" s="9">
        <f t="shared" si="6"/>
        <v>12.175257731958764</v>
      </c>
      <c r="AD13" s="9">
        <v>26.6</v>
      </c>
      <c r="AE13" s="9">
        <v>27.4</v>
      </c>
      <c r="AF13" s="9">
        <v>24.2</v>
      </c>
      <c r="AG13" s="9">
        <v>25.2</v>
      </c>
      <c r="AH13" s="9">
        <v>26</v>
      </c>
      <c r="AI13" s="9">
        <v>23.8</v>
      </c>
      <c r="AJ13" s="9">
        <v>15.6</v>
      </c>
      <c r="AK13" s="9">
        <v>18.8</v>
      </c>
      <c r="AL13" s="9">
        <v>30.6</v>
      </c>
      <c r="AM13" s="9">
        <v>25</v>
      </c>
      <c r="AN13" s="9"/>
      <c r="AO13" s="9">
        <f t="shared" si="9"/>
        <v>0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</row>
    <row r="14" spans="1:52" x14ac:dyDescent="0.25">
      <c r="A14" s="13" t="s">
        <v>57</v>
      </c>
      <c r="B14" s="13" t="s">
        <v>50</v>
      </c>
      <c r="C14" s="13">
        <v>66</v>
      </c>
      <c r="D14" s="13">
        <v>4</v>
      </c>
      <c r="E14" s="13">
        <v>20</v>
      </c>
      <c r="F14" s="13">
        <v>45</v>
      </c>
      <c r="G14" s="13">
        <f>IFERROR(VLOOKUP(A14,[1]TDSheet!$A:$B,2,0),0)+IFERROR(VLOOKUP(A14,[2]TDSheet!$A:$B,2,0),0)</f>
        <v>0</v>
      </c>
      <c r="H14" s="13">
        <f t="shared" si="2"/>
        <v>45</v>
      </c>
      <c r="I14" s="14">
        <v>0</v>
      </c>
      <c r="J14" s="13">
        <v>50</v>
      </c>
      <c r="K14" s="13" t="s">
        <v>58</v>
      </c>
      <c r="L14" s="13"/>
      <c r="M14" s="13">
        <v>21</v>
      </c>
      <c r="N14" s="13">
        <f t="shared" si="3"/>
        <v>-1</v>
      </c>
      <c r="O14" s="13">
        <f t="shared" si="4"/>
        <v>20</v>
      </c>
      <c r="P14" s="13"/>
      <c r="Q14" s="13">
        <v>0</v>
      </c>
      <c r="R14" s="13"/>
      <c r="S14" s="13">
        <v>0</v>
      </c>
      <c r="T14" s="13">
        <v>0</v>
      </c>
      <c r="U14" s="13">
        <v>0</v>
      </c>
      <c r="V14" s="13"/>
      <c r="W14" s="13">
        <f t="shared" si="5"/>
        <v>4</v>
      </c>
      <c r="X14" s="15"/>
      <c r="Y14" s="4">
        <f t="shared" si="10"/>
        <v>0</v>
      </c>
      <c r="Z14" s="15"/>
      <c r="AA14" s="13"/>
      <c r="AB14" s="9">
        <f t="shared" si="8"/>
        <v>11.25</v>
      </c>
      <c r="AC14" s="13">
        <f t="shared" si="6"/>
        <v>11.25</v>
      </c>
      <c r="AD14" s="13">
        <v>4.5999999999999996</v>
      </c>
      <c r="AE14" s="13">
        <v>4.2</v>
      </c>
      <c r="AF14" s="13">
        <v>6.6</v>
      </c>
      <c r="AG14" s="13">
        <v>9.6</v>
      </c>
      <c r="AH14" s="13">
        <v>9.4</v>
      </c>
      <c r="AI14" s="13">
        <v>7.6</v>
      </c>
      <c r="AJ14" s="13">
        <v>6.4</v>
      </c>
      <c r="AK14" s="13">
        <v>7.6</v>
      </c>
      <c r="AL14" s="13">
        <v>8</v>
      </c>
      <c r="AM14" s="13">
        <v>8.8000000000000007</v>
      </c>
      <c r="AN14" s="13" t="s">
        <v>51</v>
      </c>
      <c r="AO14" s="9">
        <f t="shared" si="9"/>
        <v>0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</row>
    <row r="15" spans="1:52" x14ac:dyDescent="0.25">
      <c r="A15" s="9" t="s">
        <v>59</v>
      </c>
      <c r="B15" s="9" t="s">
        <v>45</v>
      </c>
      <c r="C15" s="9">
        <v>2181.39</v>
      </c>
      <c r="D15" s="9">
        <v>3587.9870000000001</v>
      </c>
      <c r="E15" s="9">
        <v>2107.663</v>
      </c>
      <c r="F15" s="9">
        <v>1826.6959999999999</v>
      </c>
      <c r="G15" s="9">
        <f>IFERROR(VLOOKUP(A15,[1]TDSheet!$A:$B,2,0),0)+IFERROR(VLOOKUP(A15,[2]TDSheet!$A:$B,2,0),0)</f>
        <v>357.38600000000002</v>
      </c>
      <c r="H15" s="9">
        <f t="shared" si="2"/>
        <v>1469.31</v>
      </c>
      <c r="I15" s="7">
        <v>1</v>
      </c>
      <c r="J15" s="9">
        <v>55</v>
      </c>
      <c r="K15" s="9" t="s">
        <v>46</v>
      </c>
      <c r="L15" s="9"/>
      <c r="M15" s="9">
        <v>2323.616</v>
      </c>
      <c r="N15" s="9">
        <f t="shared" si="3"/>
        <v>-215.95299999999997</v>
      </c>
      <c r="O15" s="9">
        <f t="shared" si="4"/>
        <v>1976.7510000000002</v>
      </c>
      <c r="P15" s="9">
        <v>31.911999999999999</v>
      </c>
      <c r="Q15" s="9">
        <v>99</v>
      </c>
      <c r="R15" s="9">
        <v>600</v>
      </c>
      <c r="S15" s="9">
        <v>151</v>
      </c>
      <c r="T15" s="9">
        <v>200</v>
      </c>
      <c r="U15" s="9">
        <v>585.66000100000008</v>
      </c>
      <c r="V15" s="9">
        <v>400</v>
      </c>
      <c r="W15" s="9">
        <f t="shared" si="5"/>
        <v>395.35020000000003</v>
      </c>
      <c r="X15" s="4">
        <f t="shared" ref="X15:X18" si="11">11*W15-V15-U15-R15-H15</f>
        <v>1293.8821990000001</v>
      </c>
      <c r="Y15" s="4">
        <v>1200</v>
      </c>
      <c r="Z15" s="4"/>
      <c r="AA15" s="9"/>
      <c r="AB15" s="9">
        <f t="shared" si="8"/>
        <v>10.762534079911935</v>
      </c>
      <c r="AC15" s="9">
        <f t="shared" si="6"/>
        <v>7.727250425066182</v>
      </c>
      <c r="AD15" s="9">
        <v>368.60939999999999</v>
      </c>
      <c r="AE15" s="9">
        <v>315.34739999999999</v>
      </c>
      <c r="AF15" s="9">
        <v>327.70760000000001</v>
      </c>
      <c r="AG15" s="9">
        <v>326.99079999999998</v>
      </c>
      <c r="AH15" s="9">
        <v>372.26979999999998</v>
      </c>
      <c r="AI15" s="9">
        <v>325.54419999999999</v>
      </c>
      <c r="AJ15" s="9">
        <v>330.43639999999999</v>
      </c>
      <c r="AK15" s="9">
        <v>366.02760000000001</v>
      </c>
      <c r="AL15" s="9">
        <v>311.50259999999997</v>
      </c>
      <c r="AM15" s="9">
        <v>295.10579999999999</v>
      </c>
      <c r="AN15" s="9" t="s">
        <v>60</v>
      </c>
      <c r="AO15" s="9">
        <f t="shared" si="9"/>
        <v>1200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</row>
    <row r="16" spans="1:52" x14ac:dyDescent="0.25">
      <c r="A16" s="9" t="s">
        <v>61</v>
      </c>
      <c r="B16" s="9" t="s">
        <v>45</v>
      </c>
      <c r="C16" s="9">
        <v>1622.83</v>
      </c>
      <c r="D16" s="9">
        <v>5715.8159999999998</v>
      </c>
      <c r="E16" s="9">
        <v>2320.9580000000001</v>
      </c>
      <c r="F16" s="9">
        <v>2797.6570000000002</v>
      </c>
      <c r="G16" s="9">
        <f>IFERROR(VLOOKUP(A16,[1]TDSheet!$A:$B,2,0),0)+IFERROR(VLOOKUP(A16,[2]TDSheet!$A:$B,2,0),0)</f>
        <v>269.483</v>
      </c>
      <c r="H16" s="9">
        <f t="shared" si="2"/>
        <v>2528.174</v>
      </c>
      <c r="I16" s="7">
        <v>1</v>
      </c>
      <c r="J16" s="9">
        <v>50</v>
      </c>
      <c r="K16" s="9" t="s">
        <v>46</v>
      </c>
      <c r="L16" s="9"/>
      <c r="M16" s="9">
        <v>2816.4090000000001</v>
      </c>
      <c r="N16" s="9">
        <f t="shared" si="3"/>
        <v>-495.45100000000002</v>
      </c>
      <c r="O16" s="9">
        <f t="shared" si="4"/>
        <v>2211.797</v>
      </c>
      <c r="P16" s="9">
        <v>15.161</v>
      </c>
      <c r="Q16" s="9">
        <v>94</v>
      </c>
      <c r="R16" s="9">
        <v>2300</v>
      </c>
      <c r="S16" s="9">
        <v>110</v>
      </c>
      <c r="T16" s="9">
        <v>150</v>
      </c>
      <c r="U16" s="9">
        <v>777.74149799999986</v>
      </c>
      <c r="V16" s="9">
        <v>700</v>
      </c>
      <c r="W16" s="9">
        <f t="shared" si="5"/>
        <v>442.35939999999999</v>
      </c>
      <c r="X16" s="4"/>
      <c r="Y16" s="4">
        <f t="shared" si="10"/>
        <v>0</v>
      </c>
      <c r="Z16" s="4"/>
      <c r="AA16" s="9"/>
      <c r="AB16" s="9">
        <f t="shared" si="8"/>
        <v>14.255185937045761</v>
      </c>
      <c r="AC16" s="9">
        <f t="shared" si="6"/>
        <v>14.255185937045761</v>
      </c>
      <c r="AD16" s="9">
        <v>660.52920000000006</v>
      </c>
      <c r="AE16" s="9">
        <v>550.70360000000005</v>
      </c>
      <c r="AF16" s="9">
        <v>440.84300000000002</v>
      </c>
      <c r="AG16" s="9">
        <v>425.87200000000001</v>
      </c>
      <c r="AH16" s="9">
        <v>514.3836</v>
      </c>
      <c r="AI16" s="9">
        <v>482.84359999999998</v>
      </c>
      <c r="AJ16" s="9">
        <v>421.57380000000001</v>
      </c>
      <c r="AK16" s="9">
        <v>605.31439999999998</v>
      </c>
      <c r="AL16" s="9">
        <v>551.59320000000002</v>
      </c>
      <c r="AM16" s="9">
        <v>397.40660000000003</v>
      </c>
      <c r="AN16" s="9" t="s">
        <v>60</v>
      </c>
      <c r="AO16" s="9">
        <f t="shared" si="9"/>
        <v>0</v>
      </c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</row>
    <row r="17" spans="1:52" x14ac:dyDescent="0.25">
      <c r="A17" s="9" t="s">
        <v>62</v>
      </c>
      <c r="B17" s="9" t="s">
        <v>45</v>
      </c>
      <c r="C17" s="9">
        <v>370.47399999999999</v>
      </c>
      <c r="D17" s="9">
        <v>309.33800000000002</v>
      </c>
      <c r="E17" s="9">
        <v>214.11500000000001</v>
      </c>
      <c r="F17" s="9">
        <v>287.161</v>
      </c>
      <c r="G17" s="9">
        <f>IFERROR(VLOOKUP(A17,[1]TDSheet!$A:$B,2,0),0)+IFERROR(VLOOKUP(A17,[2]TDSheet!$A:$B,2,0),0)</f>
        <v>0</v>
      </c>
      <c r="H17" s="9">
        <f t="shared" si="2"/>
        <v>287.161</v>
      </c>
      <c r="I17" s="7">
        <v>1</v>
      </c>
      <c r="J17" s="9">
        <v>60</v>
      </c>
      <c r="K17" s="9" t="s">
        <v>46</v>
      </c>
      <c r="L17" s="9"/>
      <c r="M17" s="9">
        <v>247.21600000000001</v>
      </c>
      <c r="N17" s="9">
        <f t="shared" si="3"/>
        <v>-33.100999999999999</v>
      </c>
      <c r="O17" s="9">
        <f t="shared" si="4"/>
        <v>214.11500000000001</v>
      </c>
      <c r="P17" s="9"/>
      <c r="Q17" s="9">
        <v>0</v>
      </c>
      <c r="R17" s="9"/>
      <c r="S17" s="9">
        <v>0</v>
      </c>
      <c r="T17" s="9">
        <v>0</v>
      </c>
      <c r="U17" s="9">
        <v>0</v>
      </c>
      <c r="V17" s="9"/>
      <c r="W17" s="9">
        <f t="shared" si="5"/>
        <v>42.823</v>
      </c>
      <c r="X17" s="4">
        <f t="shared" si="11"/>
        <v>183.892</v>
      </c>
      <c r="Y17" s="4">
        <v>180</v>
      </c>
      <c r="Z17" s="4"/>
      <c r="AA17" s="9"/>
      <c r="AB17" s="9">
        <f t="shared" si="8"/>
        <v>10.909114261027952</v>
      </c>
      <c r="AC17" s="9">
        <f t="shared" si="6"/>
        <v>6.7057655932559603</v>
      </c>
      <c r="AD17" s="9">
        <v>31.767800000000001</v>
      </c>
      <c r="AE17" s="9">
        <v>30.862400000000001</v>
      </c>
      <c r="AF17" s="9">
        <v>48.182600000000001</v>
      </c>
      <c r="AG17" s="9">
        <v>47.691400000000002</v>
      </c>
      <c r="AH17" s="9">
        <v>40.534799999999997</v>
      </c>
      <c r="AI17" s="9">
        <v>37.8904</v>
      </c>
      <c r="AJ17" s="9">
        <v>36.158799999999999</v>
      </c>
      <c r="AK17" s="9">
        <v>45.427199999999999</v>
      </c>
      <c r="AL17" s="9">
        <v>38.034599999999998</v>
      </c>
      <c r="AM17" s="9">
        <v>28.965</v>
      </c>
      <c r="AN17" s="9"/>
      <c r="AO17" s="9">
        <f t="shared" si="9"/>
        <v>180</v>
      </c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spans="1:52" x14ac:dyDescent="0.25">
      <c r="A18" s="9" t="s">
        <v>63</v>
      </c>
      <c r="B18" s="9" t="s">
        <v>45</v>
      </c>
      <c r="C18" s="9">
        <v>1137.5129999999999</v>
      </c>
      <c r="D18" s="9">
        <v>1078.5719999999999</v>
      </c>
      <c r="E18" s="9">
        <v>922.01400000000001</v>
      </c>
      <c r="F18" s="9">
        <v>711.61</v>
      </c>
      <c r="G18" s="9">
        <f>IFERROR(VLOOKUP(A18,[1]TDSheet!$A:$B,2,0),0)+IFERROR(VLOOKUP(A18,[2]TDSheet!$A:$B,2,0),0)</f>
        <v>271.07499999999999</v>
      </c>
      <c r="H18" s="9">
        <f t="shared" si="2"/>
        <v>440.53500000000003</v>
      </c>
      <c r="I18" s="7">
        <v>1</v>
      </c>
      <c r="J18" s="9">
        <v>60</v>
      </c>
      <c r="K18" s="9" t="s">
        <v>46</v>
      </c>
      <c r="L18" s="9"/>
      <c r="M18" s="9">
        <v>974.64</v>
      </c>
      <c r="N18" s="9">
        <f t="shared" si="3"/>
        <v>-52.625999999999976</v>
      </c>
      <c r="O18" s="9">
        <f t="shared" si="4"/>
        <v>869.01400000000001</v>
      </c>
      <c r="P18" s="9"/>
      <c r="Q18" s="9">
        <v>53</v>
      </c>
      <c r="R18" s="9"/>
      <c r="S18" s="9">
        <v>116</v>
      </c>
      <c r="T18" s="9">
        <v>150</v>
      </c>
      <c r="U18" s="9">
        <v>422.69175399999989</v>
      </c>
      <c r="V18" s="9">
        <v>400</v>
      </c>
      <c r="W18" s="9">
        <f t="shared" si="5"/>
        <v>173.80279999999999</v>
      </c>
      <c r="X18" s="4">
        <f t="shared" si="11"/>
        <v>648.60404599999993</v>
      </c>
      <c r="Y18" s="4">
        <v>600</v>
      </c>
      <c r="Z18" s="4"/>
      <c r="AA18" s="9"/>
      <c r="AB18" s="9">
        <f t="shared" si="8"/>
        <v>10.72034946502588</v>
      </c>
      <c r="AC18" s="9">
        <f t="shared" si="6"/>
        <v>7.2681611228357648</v>
      </c>
      <c r="AD18" s="9">
        <v>148.65559999999999</v>
      </c>
      <c r="AE18" s="9">
        <v>148.7646</v>
      </c>
      <c r="AF18" s="9">
        <v>156.2208</v>
      </c>
      <c r="AG18" s="9">
        <v>109.6484</v>
      </c>
      <c r="AH18" s="9">
        <v>95.174399999999991</v>
      </c>
      <c r="AI18" s="9">
        <v>73.029799999999994</v>
      </c>
      <c r="AJ18" s="9">
        <v>278.38060000000002</v>
      </c>
      <c r="AK18" s="9">
        <v>313.06659999999999</v>
      </c>
      <c r="AL18" s="9">
        <v>136.9846</v>
      </c>
      <c r="AM18" s="9">
        <v>122.83620000000001</v>
      </c>
      <c r="AN18" s="9" t="s">
        <v>60</v>
      </c>
      <c r="AO18" s="9">
        <f t="shared" si="9"/>
        <v>600</v>
      </c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spans="1:52" x14ac:dyDescent="0.25">
      <c r="A19" s="19" t="s">
        <v>64</v>
      </c>
      <c r="B19" s="19" t="s">
        <v>45</v>
      </c>
      <c r="C19" s="19"/>
      <c r="D19" s="19"/>
      <c r="E19" s="19"/>
      <c r="F19" s="19"/>
      <c r="G19" s="19">
        <f>IFERROR(VLOOKUP(A19,[1]TDSheet!$A:$B,2,0),0)+IFERROR(VLOOKUP(A19,[2]TDSheet!$A:$B,2,0),0)</f>
        <v>0</v>
      </c>
      <c r="H19" s="19">
        <f t="shared" si="2"/>
        <v>0</v>
      </c>
      <c r="I19" s="20">
        <v>0</v>
      </c>
      <c r="J19" s="19">
        <v>60</v>
      </c>
      <c r="K19" s="19" t="s">
        <v>46</v>
      </c>
      <c r="L19" s="19"/>
      <c r="M19" s="19">
        <v>0.8</v>
      </c>
      <c r="N19" s="19">
        <f t="shared" si="3"/>
        <v>-0.8</v>
      </c>
      <c r="O19" s="19">
        <f t="shared" si="4"/>
        <v>0</v>
      </c>
      <c r="P19" s="19"/>
      <c r="Q19" s="19">
        <v>0</v>
      </c>
      <c r="R19" s="19"/>
      <c r="S19" s="19">
        <v>0</v>
      </c>
      <c r="T19" s="19">
        <v>0</v>
      </c>
      <c r="U19" s="19">
        <v>0</v>
      </c>
      <c r="V19" s="19"/>
      <c r="W19" s="19">
        <f t="shared" si="5"/>
        <v>0</v>
      </c>
      <c r="X19" s="21"/>
      <c r="Y19" s="4">
        <f t="shared" si="10"/>
        <v>0</v>
      </c>
      <c r="Z19" s="21"/>
      <c r="AA19" s="19"/>
      <c r="AB19" s="9" t="e">
        <f t="shared" si="8"/>
        <v>#DIV/0!</v>
      </c>
      <c r="AC19" s="19" t="e">
        <f t="shared" si="6"/>
        <v>#DIV/0!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 t="s">
        <v>65</v>
      </c>
      <c r="AO19" s="9">
        <f t="shared" si="9"/>
        <v>0</v>
      </c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spans="1:52" x14ac:dyDescent="0.25">
      <c r="A20" s="9" t="s">
        <v>66</v>
      </c>
      <c r="B20" s="9" t="s">
        <v>45</v>
      </c>
      <c r="C20" s="9">
        <v>53.914999999999999</v>
      </c>
      <c r="D20" s="9">
        <v>0.79400000000000004</v>
      </c>
      <c r="E20" s="9">
        <v>7.4790000000000001</v>
      </c>
      <c r="F20" s="9">
        <v>46.436</v>
      </c>
      <c r="G20" s="9">
        <f>IFERROR(VLOOKUP(A20,[1]TDSheet!$A:$B,2,0),0)+IFERROR(VLOOKUP(A20,[2]TDSheet!$A:$B,2,0),0)</f>
        <v>0</v>
      </c>
      <c r="H20" s="9">
        <f t="shared" si="2"/>
        <v>46.436</v>
      </c>
      <c r="I20" s="7">
        <v>1</v>
      </c>
      <c r="J20" s="9">
        <v>180</v>
      </c>
      <c r="K20" s="9" t="s">
        <v>46</v>
      </c>
      <c r="L20" s="9"/>
      <c r="M20" s="9">
        <v>6.2</v>
      </c>
      <c r="N20" s="9">
        <f t="shared" si="3"/>
        <v>1.2789999999999999</v>
      </c>
      <c r="O20" s="9">
        <f t="shared" si="4"/>
        <v>7.4790000000000001</v>
      </c>
      <c r="P20" s="9"/>
      <c r="Q20" s="9">
        <v>0</v>
      </c>
      <c r="R20" s="9"/>
      <c r="S20" s="9">
        <v>0</v>
      </c>
      <c r="T20" s="9">
        <v>0</v>
      </c>
      <c r="U20" s="9">
        <v>0</v>
      </c>
      <c r="V20" s="9"/>
      <c r="W20" s="9">
        <f t="shared" si="5"/>
        <v>1.4958</v>
      </c>
      <c r="X20" s="4"/>
      <c r="Y20" s="4">
        <f t="shared" si="10"/>
        <v>0</v>
      </c>
      <c r="Z20" s="4"/>
      <c r="AA20" s="9"/>
      <c r="AB20" s="9">
        <f t="shared" si="8"/>
        <v>31.044257253643536</v>
      </c>
      <c r="AC20" s="9">
        <f t="shared" si="6"/>
        <v>31.044257253643536</v>
      </c>
      <c r="AD20" s="9">
        <v>1.3431999999999999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0.30199999999999999</v>
      </c>
      <c r="AK20" s="9">
        <v>0.30199999999999999</v>
      </c>
      <c r="AL20" s="9">
        <v>0.2248</v>
      </c>
      <c r="AM20" s="9">
        <v>0.2248</v>
      </c>
      <c r="AN20" s="25" t="s">
        <v>165</v>
      </c>
      <c r="AO20" s="9">
        <f t="shared" si="9"/>
        <v>0</v>
      </c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spans="1:52" x14ac:dyDescent="0.25">
      <c r="A21" s="9" t="s">
        <v>68</v>
      </c>
      <c r="B21" s="9" t="s">
        <v>45</v>
      </c>
      <c r="C21" s="9">
        <v>3045.9360000000001</v>
      </c>
      <c r="D21" s="9">
        <v>5276.4889999999996</v>
      </c>
      <c r="E21" s="9">
        <v>3338.6819999999998</v>
      </c>
      <c r="F21" s="9">
        <v>2946.4490000000001</v>
      </c>
      <c r="G21" s="9">
        <f>IFERROR(VLOOKUP(A21,[1]TDSheet!$A:$B,2,0),0)+IFERROR(VLOOKUP(A21,[2]TDSheet!$A:$B,2,0),0)</f>
        <v>583.54999999999995</v>
      </c>
      <c r="H21" s="9">
        <f t="shared" si="2"/>
        <v>2362.8990000000003</v>
      </c>
      <c r="I21" s="7">
        <v>1</v>
      </c>
      <c r="J21" s="9">
        <v>60</v>
      </c>
      <c r="K21" s="9" t="s">
        <v>46</v>
      </c>
      <c r="L21" s="9"/>
      <c r="M21" s="9">
        <v>3754.56</v>
      </c>
      <c r="N21" s="9">
        <f t="shared" si="3"/>
        <v>-415.87800000000016</v>
      </c>
      <c r="O21" s="9">
        <f t="shared" si="4"/>
        <v>2983.0619999999999</v>
      </c>
      <c r="P21" s="9">
        <v>26.62</v>
      </c>
      <c r="Q21" s="9">
        <v>329</v>
      </c>
      <c r="R21" s="9">
        <v>800</v>
      </c>
      <c r="S21" s="9">
        <v>323</v>
      </c>
      <c r="T21" s="9">
        <v>250</v>
      </c>
      <c r="U21" s="9">
        <v>750.94307800000001</v>
      </c>
      <c r="V21" s="9">
        <v>700</v>
      </c>
      <c r="W21" s="9">
        <f t="shared" si="5"/>
        <v>596.61239999999998</v>
      </c>
      <c r="X21" s="4">
        <f t="shared" ref="X21" si="12">11*W21-V21-U21-R21-H21</f>
        <v>1948.8943219999992</v>
      </c>
      <c r="Y21" s="4">
        <v>1850</v>
      </c>
      <c r="Z21" s="4"/>
      <c r="AA21" s="9"/>
      <c r="AB21" s="9">
        <f t="shared" si="8"/>
        <v>10.834240250454066</v>
      </c>
      <c r="AC21" s="9">
        <f t="shared" si="6"/>
        <v>7.7333995706425158</v>
      </c>
      <c r="AD21" s="9">
        <v>541.40519999999992</v>
      </c>
      <c r="AE21" s="9">
        <v>479.1318</v>
      </c>
      <c r="AF21" s="9">
        <v>492.28519999999997</v>
      </c>
      <c r="AG21" s="9">
        <v>455.28859999999997</v>
      </c>
      <c r="AH21" s="9">
        <v>508.46519999999998</v>
      </c>
      <c r="AI21" s="9">
        <v>401.92919999999998</v>
      </c>
      <c r="AJ21" s="9">
        <v>515.07640000000004</v>
      </c>
      <c r="AK21" s="9">
        <v>561.91360000000009</v>
      </c>
      <c r="AL21" s="9">
        <v>487.86939999999993</v>
      </c>
      <c r="AM21" s="9">
        <v>378.35160000000002</v>
      </c>
      <c r="AN21" s="9" t="s">
        <v>60</v>
      </c>
      <c r="AO21" s="9">
        <f t="shared" si="9"/>
        <v>1850</v>
      </c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spans="1:52" x14ac:dyDescent="0.25">
      <c r="A22" s="13" t="s">
        <v>69</v>
      </c>
      <c r="B22" s="13" t="s">
        <v>45</v>
      </c>
      <c r="C22" s="13"/>
      <c r="D22" s="13"/>
      <c r="E22" s="24">
        <v>2.5</v>
      </c>
      <c r="F22" s="24">
        <v>-2.5</v>
      </c>
      <c r="G22" s="13">
        <f>IFERROR(VLOOKUP(A22,[1]TDSheet!$A:$B,2,0),0)+IFERROR(VLOOKUP(A22,[2]TDSheet!$A:$B,2,0),0)</f>
        <v>0</v>
      </c>
      <c r="H22" s="13">
        <f t="shared" si="2"/>
        <v>-2.5</v>
      </c>
      <c r="I22" s="14">
        <v>0</v>
      </c>
      <c r="J22" s="13">
        <v>60</v>
      </c>
      <c r="K22" s="13" t="s">
        <v>58</v>
      </c>
      <c r="L22" s="13" t="s">
        <v>70</v>
      </c>
      <c r="M22" s="13">
        <v>2.5</v>
      </c>
      <c r="N22" s="13">
        <f t="shared" si="3"/>
        <v>0</v>
      </c>
      <c r="O22" s="13">
        <f t="shared" si="4"/>
        <v>2.5</v>
      </c>
      <c r="P22" s="13"/>
      <c r="Q22" s="13"/>
      <c r="R22" s="13"/>
      <c r="S22" s="13"/>
      <c r="T22" s="13"/>
      <c r="U22" s="13"/>
      <c r="V22" s="13"/>
      <c r="W22" s="13">
        <f t="shared" si="5"/>
        <v>0.5</v>
      </c>
      <c r="X22" s="15"/>
      <c r="Y22" s="4">
        <f t="shared" si="10"/>
        <v>0</v>
      </c>
      <c r="Z22" s="15"/>
      <c r="AA22" s="13"/>
      <c r="AB22" s="9">
        <f t="shared" si="8"/>
        <v>-5</v>
      </c>
      <c r="AC22" s="13">
        <f t="shared" si="6"/>
        <v>-5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/>
      <c r="AO22" s="9">
        <f t="shared" si="9"/>
        <v>0</v>
      </c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spans="1:52" x14ac:dyDescent="0.25">
      <c r="A23" s="9" t="s">
        <v>71</v>
      </c>
      <c r="B23" s="9" t="s">
        <v>45</v>
      </c>
      <c r="C23" s="9">
        <v>462.75299999999999</v>
      </c>
      <c r="D23" s="9">
        <v>568.99599999999998</v>
      </c>
      <c r="E23" s="9">
        <v>461.74599999999998</v>
      </c>
      <c r="F23" s="9">
        <v>340.02600000000001</v>
      </c>
      <c r="G23" s="9">
        <f>IFERROR(VLOOKUP(A23,[1]TDSheet!$A:$B,2,0),0)+IFERROR(VLOOKUP(A23,[2]TDSheet!$A:$B,2,0),0)</f>
        <v>99.960000000000008</v>
      </c>
      <c r="H23" s="9">
        <f t="shared" si="2"/>
        <v>240.066</v>
      </c>
      <c r="I23" s="7">
        <v>1</v>
      </c>
      <c r="J23" s="9">
        <v>60</v>
      </c>
      <c r="K23" s="9" t="s">
        <v>46</v>
      </c>
      <c r="L23" s="9"/>
      <c r="M23" s="9">
        <v>552.16999999999996</v>
      </c>
      <c r="N23" s="9">
        <f t="shared" si="3"/>
        <v>-90.423999999999978</v>
      </c>
      <c r="O23" s="9">
        <f t="shared" si="4"/>
        <v>425.49599999999998</v>
      </c>
      <c r="P23" s="9">
        <v>5.25</v>
      </c>
      <c r="Q23" s="9">
        <v>31</v>
      </c>
      <c r="R23" s="9"/>
      <c r="S23" s="9">
        <v>45</v>
      </c>
      <c r="T23" s="9">
        <v>50</v>
      </c>
      <c r="U23" s="9">
        <v>214.57375999999979</v>
      </c>
      <c r="V23" s="9"/>
      <c r="W23" s="9">
        <f t="shared" si="5"/>
        <v>85.099199999999996</v>
      </c>
      <c r="X23" s="4">
        <f t="shared" ref="X23:X26" si="13">11*W23-V23-U23-R23-H23</f>
        <v>481.45144000000016</v>
      </c>
      <c r="Y23" s="4">
        <f t="shared" si="10"/>
        <v>481.45144000000016</v>
      </c>
      <c r="Z23" s="4"/>
      <c r="AA23" s="9"/>
      <c r="AB23" s="9">
        <f t="shared" si="8"/>
        <v>11</v>
      </c>
      <c r="AC23" s="9">
        <f t="shared" si="6"/>
        <v>5.3424680843063133</v>
      </c>
      <c r="AD23" s="9">
        <v>75.818799999999996</v>
      </c>
      <c r="AE23" s="9">
        <v>73.695799999999991</v>
      </c>
      <c r="AF23" s="9">
        <v>87.449400000000011</v>
      </c>
      <c r="AG23" s="9">
        <v>74.479199999999992</v>
      </c>
      <c r="AH23" s="9">
        <v>94.438000000000017</v>
      </c>
      <c r="AI23" s="9">
        <v>82.654799999999994</v>
      </c>
      <c r="AJ23" s="9">
        <v>80.045000000000002</v>
      </c>
      <c r="AK23" s="9">
        <v>100.6758</v>
      </c>
      <c r="AL23" s="9">
        <v>102.6002</v>
      </c>
      <c r="AM23" s="9">
        <v>71.570999999999998</v>
      </c>
      <c r="AN23" s="9" t="s">
        <v>72</v>
      </c>
      <c r="AO23" s="9">
        <f t="shared" si="9"/>
        <v>481</v>
      </c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spans="1:52" x14ac:dyDescent="0.25">
      <c r="A24" s="9" t="s">
        <v>73</v>
      </c>
      <c r="B24" s="9" t="s">
        <v>45</v>
      </c>
      <c r="C24" s="9">
        <v>530.39800000000002</v>
      </c>
      <c r="D24" s="9">
        <v>1255.548</v>
      </c>
      <c r="E24" s="9">
        <v>733.98500000000001</v>
      </c>
      <c r="F24" s="9">
        <v>673.14300000000003</v>
      </c>
      <c r="G24" s="9">
        <f>IFERROR(VLOOKUP(A24,[1]TDSheet!$A:$B,2,0),0)+IFERROR(VLOOKUP(A24,[2]TDSheet!$A:$B,2,0),0)</f>
        <v>100.393</v>
      </c>
      <c r="H24" s="9">
        <f t="shared" si="2"/>
        <v>572.75</v>
      </c>
      <c r="I24" s="7">
        <v>1</v>
      </c>
      <c r="J24" s="9">
        <v>60</v>
      </c>
      <c r="K24" s="9" t="s">
        <v>46</v>
      </c>
      <c r="L24" s="9"/>
      <c r="M24" s="9">
        <v>818.17399999999998</v>
      </c>
      <c r="N24" s="9">
        <f t="shared" si="3"/>
        <v>-84.188999999999965</v>
      </c>
      <c r="O24" s="9">
        <f t="shared" si="4"/>
        <v>698.72699999999998</v>
      </c>
      <c r="P24" s="9">
        <v>5.258</v>
      </c>
      <c r="Q24" s="9">
        <v>30</v>
      </c>
      <c r="R24" s="9"/>
      <c r="S24" s="9">
        <v>55</v>
      </c>
      <c r="T24" s="9">
        <v>40</v>
      </c>
      <c r="U24" s="9">
        <v>509.81009700000038</v>
      </c>
      <c r="V24" s="9"/>
      <c r="W24" s="9">
        <f t="shared" si="5"/>
        <v>139.74539999999999</v>
      </c>
      <c r="X24" s="4">
        <f t="shared" si="13"/>
        <v>454.63930299999947</v>
      </c>
      <c r="Y24" s="4">
        <v>450</v>
      </c>
      <c r="Z24" s="4"/>
      <c r="AA24" s="9"/>
      <c r="AB24" s="9">
        <f t="shared" si="8"/>
        <v>10.966801748036076</v>
      </c>
      <c r="AC24" s="9">
        <f t="shared" si="6"/>
        <v>7.7466599759276553</v>
      </c>
      <c r="AD24" s="9">
        <v>135.20779999999999</v>
      </c>
      <c r="AE24" s="9">
        <v>107.0376</v>
      </c>
      <c r="AF24" s="9">
        <v>113.1508</v>
      </c>
      <c r="AG24" s="9">
        <v>102.4016</v>
      </c>
      <c r="AH24" s="9">
        <v>128.11920000000001</v>
      </c>
      <c r="AI24" s="9">
        <v>116.33759999999999</v>
      </c>
      <c r="AJ24" s="9">
        <v>137.0684</v>
      </c>
      <c r="AK24" s="9">
        <v>152.47819999999999</v>
      </c>
      <c r="AL24" s="9">
        <v>125.66840000000001</v>
      </c>
      <c r="AM24" s="9">
        <v>121.9766</v>
      </c>
      <c r="AN24" s="9"/>
      <c r="AO24" s="9">
        <f t="shared" si="9"/>
        <v>450</v>
      </c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spans="1:52" x14ac:dyDescent="0.25">
      <c r="A25" s="9" t="s">
        <v>74</v>
      </c>
      <c r="B25" s="9" t="s">
        <v>45</v>
      </c>
      <c r="C25" s="9">
        <v>51.606999999999999</v>
      </c>
      <c r="D25" s="9">
        <v>0.70599999999999996</v>
      </c>
      <c r="E25" s="9">
        <v>3.6190000000000002</v>
      </c>
      <c r="F25" s="9">
        <v>47.988</v>
      </c>
      <c r="G25" s="9">
        <f>IFERROR(VLOOKUP(A25,[1]TDSheet!$A:$B,2,0),0)+IFERROR(VLOOKUP(A25,[2]TDSheet!$A:$B,2,0),0)</f>
        <v>0</v>
      </c>
      <c r="H25" s="9">
        <f t="shared" si="2"/>
        <v>47.988</v>
      </c>
      <c r="I25" s="7">
        <v>1</v>
      </c>
      <c r="J25" s="9">
        <v>180</v>
      </c>
      <c r="K25" s="9" t="s">
        <v>46</v>
      </c>
      <c r="L25" s="9"/>
      <c r="M25" s="9">
        <v>3.15</v>
      </c>
      <c r="N25" s="9">
        <f t="shared" si="3"/>
        <v>0.46900000000000031</v>
      </c>
      <c r="O25" s="9">
        <f t="shared" si="4"/>
        <v>3.6190000000000002</v>
      </c>
      <c r="P25" s="9"/>
      <c r="Q25" s="9">
        <v>0</v>
      </c>
      <c r="R25" s="9"/>
      <c r="S25" s="9">
        <v>0</v>
      </c>
      <c r="T25" s="9">
        <v>0</v>
      </c>
      <c r="U25" s="9">
        <v>0</v>
      </c>
      <c r="V25" s="9"/>
      <c r="W25" s="9">
        <f t="shared" si="5"/>
        <v>0.7238</v>
      </c>
      <c r="X25" s="4"/>
      <c r="Y25" s="4">
        <f t="shared" si="10"/>
        <v>0</v>
      </c>
      <c r="Z25" s="4"/>
      <c r="AA25" s="9"/>
      <c r="AB25" s="9">
        <f t="shared" si="8"/>
        <v>66.300082895827572</v>
      </c>
      <c r="AC25" s="9">
        <f t="shared" si="6"/>
        <v>66.300082895827572</v>
      </c>
      <c r="AD25" s="9">
        <v>0.56820000000000004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0.30199999999999999</v>
      </c>
      <c r="AK25" s="9">
        <v>0.30199999999999999</v>
      </c>
      <c r="AL25" s="9">
        <v>0.2248</v>
      </c>
      <c r="AM25" s="9">
        <v>0.2248</v>
      </c>
      <c r="AN25" s="25" t="s">
        <v>165</v>
      </c>
      <c r="AO25" s="9">
        <f t="shared" si="9"/>
        <v>0</v>
      </c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spans="1:52" x14ac:dyDescent="0.25">
      <c r="A26" s="9" t="s">
        <v>75</v>
      </c>
      <c r="B26" s="9" t="s">
        <v>45</v>
      </c>
      <c r="C26" s="9">
        <v>1584.201</v>
      </c>
      <c r="D26" s="9">
        <v>2207.0729999999999</v>
      </c>
      <c r="E26" s="9">
        <v>1600.4739999999999</v>
      </c>
      <c r="F26" s="9">
        <v>1181.3</v>
      </c>
      <c r="G26" s="9">
        <f>IFERROR(VLOOKUP(A26,[1]TDSheet!$A:$B,2,0),0)+IFERROR(VLOOKUP(A26,[2]TDSheet!$A:$B,2,0),0)</f>
        <v>94.832999999999998</v>
      </c>
      <c r="H26" s="9">
        <f t="shared" si="2"/>
        <v>1086.4669999999999</v>
      </c>
      <c r="I26" s="7">
        <v>1</v>
      </c>
      <c r="J26" s="9">
        <v>60</v>
      </c>
      <c r="K26" s="9" t="s">
        <v>46</v>
      </c>
      <c r="L26" s="9"/>
      <c r="M26" s="9">
        <v>1723.3879999999999</v>
      </c>
      <c r="N26" s="9">
        <f t="shared" si="3"/>
        <v>-122.91399999999999</v>
      </c>
      <c r="O26" s="9">
        <f t="shared" si="4"/>
        <v>1526.3529999999998</v>
      </c>
      <c r="P26" s="9">
        <v>21.120999999999999</v>
      </c>
      <c r="Q26" s="9">
        <v>53</v>
      </c>
      <c r="R26" s="9">
        <v>350</v>
      </c>
      <c r="S26" s="9">
        <v>91</v>
      </c>
      <c r="T26" s="9">
        <v>0</v>
      </c>
      <c r="U26" s="9">
        <v>351.55184600000018</v>
      </c>
      <c r="V26" s="9">
        <v>300</v>
      </c>
      <c r="W26" s="9">
        <f t="shared" si="5"/>
        <v>305.27059999999994</v>
      </c>
      <c r="X26" s="4">
        <f t="shared" si="13"/>
        <v>1269.9577539999993</v>
      </c>
      <c r="Y26" s="4">
        <v>1250</v>
      </c>
      <c r="Z26" s="4"/>
      <c r="AA26" s="9"/>
      <c r="AB26" s="9">
        <f t="shared" si="8"/>
        <v>10.934622744542057</v>
      </c>
      <c r="AC26" s="9">
        <f t="shared" si="6"/>
        <v>6.8398949849739878</v>
      </c>
      <c r="AD26" s="9">
        <v>254.42439999999999</v>
      </c>
      <c r="AE26" s="9">
        <v>228.71799999999999</v>
      </c>
      <c r="AF26" s="9">
        <v>230.6046</v>
      </c>
      <c r="AG26" s="9">
        <v>226.91239999999999</v>
      </c>
      <c r="AH26" s="9">
        <v>266.96319999999997</v>
      </c>
      <c r="AI26" s="9">
        <v>233.89779999999999</v>
      </c>
      <c r="AJ26" s="9">
        <v>260.37360000000001</v>
      </c>
      <c r="AK26" s="9">
        <v>282.86799999999999</v>
      </c>
      <c r="AL26" s="9">
        <v>247.3904</v>
      </c>
      <c r="AM26" s="9">
        <v>212.6772</v>
      </c>
      <c r="AN26" s="9" t="s">
        <v>60</v>
      </c>
      <c r="AO26" s="9">
        <f t="shared" si="9"/>
        <v>1250</v>
      </c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spans="1:52" x14ac:dyDescent="0.25">
      <c r="A27" s="19" t="s">
        <v>76</v>
      </c>
      <c r="B27" s="19" t="s">
        <v>45</v>
      </c>
      <c r="C27" s="19"/>
      <c r="D27" s="19"/>
      <c r="E27" s="19"/>
      <c r="F27" s="19"/>
      <c r="G27" s="19">
        <f>IFERROR(VLOOKUP(A27,[1]TDSheet!$A:$B,2,0),0)+IFERROR(VLOOKUP(A27,[2]TDSheet!$A:$B,2,0),0)</f>
        <v>0</v>
      </c>
      <c r="H27" s="19">
        <f t="shared" si="2"/>
        <v>0</v>
      </c>
      <c r="I27" s="20">
        <v>0</v>
      </c>
      <c r="J27" s="19">
        <v>30</v>
      </c>
      <c r="K27" s="19" t="s">
        <v>46</v>
      </c>
      <c r="L27" s="19"/>
      <c r="M27" s="19"/>
      <c r="N27" s="19">
        <f t="shared" si="3"/>
        <v>0</v>
      </c>
      <c r="O27" s="19">
        <f t="shared" si="4"/>
        <v>0</v>
      </c>
      <c r="P27" s="19"/>
      <c r="Q27" s="19">
        <v>0</v>
      </c>
      <c r="R27" s="19"/>
      <c r="S27" s="19">
        <v>0</v>
      </c>
      <c r="T27" s="19">
        <v>0</v>
      </c>
      <c r="U27" s="19">
        <v>0</v>
      </c>
      <c r="V27" s="19"/>
      <c r="W27" s="19">
        <f t="shared" si="5"/>
        <v>0</v>
      </c>
      <c r="X27" s="21"/>
      <c r="Y27" s="4">
        <f t="shared" si="10"/>
        <v>0</v>
      </c>
      <c r="Z27" s="21"/>
      <c r="AA27" s="19"/>
      <c r="AB27" s="9" t="e">
        <f t="shared" si="8"/>
        <v>#DIV/0!</v>
      </c>
      <c r="AC27" s="19" t="e">
        <f t="shared" si="6"/>
        <v>#DIV/0!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 t="s">
        <v>65</v>
      </c>
      <c r="AO27" s="9">
        <f t="shared" si="9"/>
        <v>0</v>
      </c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spans="1:52" x14ac:dyDescent="0.25">
      <c r="A28" s="19" t="s">
        <v>77</v>
      </c>
      <c r="B28" s="19" t="s">
        <v>45</v>
      </c>
      <c r="C28" s="19"/>
      <c r="D28" s="19"/>
      <c r="E28" s="19"/>
      <c r="F28" s="19"/>
      <c r="G28" s="19">
        <f>IFERROR(VLOOKUP(A28,[1]TDSheet!$A:$B,2,0),0)+IFERROR(VLOOKUP(A28,[2]TDSheet!$A:$B,2,0),0)</f>
        <v>0</v>
      </c>
      <c r="H28" s="19">
        <f t="shared" si="2"/>
        <v>0</v>
      </c>
      <c r="I28" s="20">
        <v>0</v>
      </c>
      <c r="J28" s="19">
        <v>30</v>
      </c>
      <c r="K28" s="19" t="s">
        <v>46</v>
      </c>
      <c r="L28" s="19"/>
      <c r="M28" s="19"/>
      <c r="N28" s="19">
        <f t="shared" si="3"/>
        <v>0</v>
      </c>
      <c r="O28" s="19">
        <f t="shared" si="4"/>
        <v>0</v>
      </c>
      <c r="P28" s="19"/>
      <c r="Q28" s="19">
        <v>0</v>
      </c>
      <c r="R28" s="19"/>
      <c r="S28" s="19">
        <v>0</v>
      </c>
      <c r="T28" s="19">
        <v>0</v>
      </c>
      <c r="U28" s="19">
        <v>0</v>
      </c>
      <c r="V28" s="19"/>
      <c r="W28" s="19">
        <f t="shared" si="5"/>
        <v>0</v>
      </c>
      <c r="X28" s="21"/>
      <c r="Y28" s="4">
        <f t="shared" si="10"/>
        <v>0</v>
      </c>
      <c r="Z28" s="21"/>
      <c r="AA28" s="19"/>
      <c r="AB28" s="9" t="e">
        <f t="shared" si="8"/>
        <v>#DIV/0!</v>
      </c>
      <c r="AC28" s="19" t="e">
        <f t="shared" si="6"/>
        <v>#DIV/0!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 t="s">
        <v>65</v>
      </c>
      <c r="AO28" s="9">
        <f t="shared" si="9"/>
        <v>0</v>
      </c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spans="1:52" x14ac:dyDescent="0.25">
      <c r="A29" s="9" t="s">
        <v>78</v>
      </c>
      <c r="B29" s="9" t="s">
        <v>45</v>
      </c>
      <c r="C29" s="9">
        <v>1459.585</v>
      </c>
      <c r="D29" s="9">
        <v>1289.0840000000001</v>
      </c>
      <c r="E29" s="9">
        <v>1399.6690000000001</v>
      </c>
      <c r="F29" s="9">
        <v>566.75699999999995</v>
      </c>
      <c r="G29" s="9">
        <f>IFERROR(VLOOKUP(A29,[1]TDSheet!$A:$B,2,0),0)+IFERROR(VLOOKUP(A29,[2]TDSheet!$A:$B,2,0),0)</f>
        <v>135.261</v>
      </c>
      <c r="H29" s="9">
        <f t="shared" si="2"/>
        <v>431.49599999999998</v>
      </c>
      <c r="I29" s="7">
        <v>1</v>
      </c>
      <c r="J29" s="9">
        <v>30</v>
      </c>
      <c r="K29" s="9" t="s">
        <v>46</v>
      </c>
      <c r="L29" s="9"/>
      <c r="M29" s="9">
        <v>2049.0259999999998</v>
      </c>
      <c r="N29" s="9">
        <f t="shared" si="3"/>
        <v>-649.35699999999974</v>
      </c>
      <c r="O29" s="9">
        <f t="shared" si="4"/>
        <v>1329.6690000000001</v>
      </c>
      <c r="P29" s="9"/>
      <c r="Q29" s="9">
        <v>70</v>
      </c>
      <c r="R29" s="9"/>
      <c r="S29" s="9">
        <v>60</v>
      </c>
      <c r="T29" s="9">
        <v>64</v>
      </c>
      <c r="U29" s="9">
        <v>694.41883699999994</v>
      </c>
      <c r="V29" s="9">
        <v>600</v>
      </c>
      <c r="W29" s="9">
        <f t="shared" si="5"/>
        <v>265.93380000000002</v>
      </c>
      <c r="X29" s="4">
        <f>11*W29-V29-U29-R29-H29</f>
        <v>1199.3569630000006</v>
      </c>
      <c r="Y29" s="4">
        <f t="shared" si="10"/>
        <v>1199.3569630000006</v>
      </c>
      <c r="Z29" s="4"/>
      <c r="AA29" s="9"/>
      <c r="AB29" s="9">
        <f t="shared" si="8"/>
        <v>11</v>
      </c>
      <c r="AC29" s="9">
        <f t="shared" si="6"/>
        <v>6.4900168274961647</v>
      </c>
      <c r="AD29" s="9">
        <v>208.8518</v>
      </c>
      <c r="AE29" s="9">
        <v>147.73480000000001</v>
      </c>
      <c r="AF29" s="9">
        <v>189.33320000000001</v>
      </c>
      <c r="AG29" s="9">
        <v>181.42699999999999</v>
      </c>
      <c r="AH29" s="9">
        <v>182.17099999999999</v>
      </c>
      <c r="AI29" s="9">
        <v>169.0746</v>
      </c>
      <c r="AJ29" s="9">
        <v>154.4162</v>
      </c>
      <c r="AK29" s="9">
        <v>162.14099999999999</v>
      </c>
      <c r="AL29" s="9">
        <v>220.8784</v>
      </c>
      <c r="AM29" s="9">
        <v>196.44579999999999</v>
      </c>
      <c r="AN29" s="9" t="s">
        <v>79</v>
      </c>
      <c r="AO29" s="9">
        <f t="shared" si="9"/>
        <v>1199</v>
      </c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spans="1:52" x14ac:dyDescent="0.25">
      <c r="A30" s="19" t="s">
        <v>80</v>
      </c>
      <c r="B30" s="19" t="s">
        <v>45</v>
      </c>
      <c r="C30" s="19"/>
      <c r="D30" s="19"/>
      <c r="E30" s="19"/>
      <c r="F30" s="19"/>
      <c r="G30" s="19">
        <f>IFERROR(VLOOKUP(A30,[1]TDSheet!$A:$B,2,0),0)+IFERROR(VLOOKUP(A30,[2]TDSheet!$A:$B,2,0),0)</f>
        <v>0</v>
      </c>
      <c r="H30" s="19">
        <f t="shared" si="2"/>
        <v>0</v>
      </c>
      <c r="I30" s="20">
        <v>0</v>
      </c>
      <c r="J30" s="19">
        <v>45</v>
      </c>
      <c r="K30" s="19" t="s">
        <v>46</v>
      </c>
      <c r="L30" s="19"/>
      <c r="M30" s="19"/>
      <c r="N30" s="19">
        <f t="shared" si="3"/>
        <v>0</v>
      </c>
      <c r="O30" s="19">
        <f t="shared" si="4"/>
        <v>0</v>
      </c>
      <c r="P30" s="19"/>
      <c r="Q30" s="19">
        <v>0</v>
      </c>
      <c r="R30" s="19"/>
      <c r="S30" s="19">
        <v>0</v>
      </c>
      <c r="T30" s="19">
        <v>0</v>
      </c>
      <c r="U30" s="19">
        <v>0</v>
      </c>
      <c r="V30" s="19"/>
      <c r="W30" s="19">
        <f t="shared" si="5"/>
        <v>0</v>
      </c>
      <c r="X30" s="21"/>
      <c r="Y30" s="4">
        <f t="shared" si="10"/>
        <v>0</v>
      </c>
      <c r="Z30" s="21"/>
      <c r="AA30" s="19"/>
      <c r="AB30" s="9" t="e">
        <f t="shared" si="8"/>
        <v>#DIV/0!</v>
      </c>
      <c r="AC30" s="19" t="e">
        <f t="shared" si="6"/>
        <v>#DIV/0!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 t="s">
        <v>65</v>
      </c>
      <c r="AO30" s="9">
        <f t="shared" si="9"/>
        <v>0</v>
      </c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spans="1:52" x14ac:dyDescent="0.25">
      <c r="A31" s="19" t="s">
        <v>81</v>
      </c>
      <c r="B31" s="19" t="s">
        <v>45</v>
      </c>
      <c r="C31" s="19"/>
      <c r="D31" s="19"/>
      <c r="E31" s="19"/>
      <c r="F31" s="19"/>
      <c r="G31" s="19">
        <f>IFERROR(VLOOKUP(A31,[1]TDSheet!$A:$B,2,0),0)+IFERROR(VLOOKUP(A31,[2]TDSheet!$A:$B,2,0),0)</f>
        <v>0</v>
      </c>
      <c r="H31" s="19">
        <f t="shared" si="2"/>
        <v>0</v>
      </c>
      <c r="I31" s="20">
        <v>0</v>
      </c>
      <c r="J31" s="19">
        <v>40</v>
      </c>
      <c r="K31" s="19" t="s">
        <v>46</v>
      </c>
      <c r="L31" s="19"/>
      <c r="M31" s="19"/>
      <c r="N31" s="19">
        <f t="shared" si="3"/>
        <v>0</v>
      </c>
      <c r="O31" s="19">
        <f t="shared" si="4"/>
        <v>0</v>
      </c>
      <c r="P31" s="19"/>
      <c r="Q31" s="19">
        <v>0</v>
      </c>
      <c r="R31" s="19"/>
      <c r="S31" s="19">
        <v>0</v>
      </c>
      <c r="T31" s="19">
        <v>0</v>
      </c>
      <c r="U31" s="19">
        <v>0</v>
      </c>
      <c r="V31" s="19"/>
      <c r="W31" s="19">
        <f t="shared" si="5"/>
        <v>0</v>
      </c>
      <c r="X31" s="21"/>
      <c r="Y31" s="4">
        <f t="shared" si="10"/>
        <v>0</v>
      </c>
      <c r="Z31" s="21"/>
      <c r="AA31" s="19"/>
      <c r="AB31" s="9" t="e">
        <f t="shared" si="8"/>
        <v>#DIV/0!</v>
      </c>
      <c r="AC31" s="19" t="e">
        <f t="shared" si="6"/>
        <v>#DIV/0!</v>
      </c>
      <c r="AD31" s="19">
        <v>0</v>
      </c>
      <c r="AE31" s="19">
        <v>0</v>
      </c>
      <c r="AF31" s="19">
        <v>0</v>
      </c>
      <c r="AG31" s="19">
        <v>0</v>
      </c>
      <c r="AH31" s="19">
        <v>0</v>
      </c>
      <c r="AI31" s="19">
        <v>0</v>
      </c>
      <c r="AJ31" s="19">
        <v>0</v>
      </c>
      <c r="AK31" s="19">
        <v>0</v>
      </c>
      <c r="AL31" s="19">
        <v>0</v>
      </c>
      <c r="AM31" s="19">
        <v>0</v>
      </c>
      <c r="AN31" s="19" t="s">
        <v>65</v>
      </c>
      <c r="AO31" s="9">
        <f t="shared" si="9"/>
        <v>0</v>
      </c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spans="1:52" x14ac:dyDescent="0.25">
      <c r="A32" s="19" t="s">
        <v>82</v>
      </c>
      <c r="B32" s="19" t="s">
        <v>45</v>
      </c>
      <c r="C32" s="19"/>
      <c r="D32" s="19"/>
      <c r="E32" s="19"/>
      <c r="F32" s="19"/>
      <c r="G32" s="19">
        <f>IFERROR(VLOOKUP(A32,[1]TDSheet!$A:$B,2,0),0)+IFERROR(VLOOKUP(A32,[2]TDSheet!$A:$B,2,0),0)</f>
        <v>0</v>
      </c>
      <c r="H32" s="19">
        <f t="shared" si="2"/>
        <v>0</v>
      </c>
      <c r="I32" s="20">
        <v>0</v>
      </c>
      <c r="J32" s="19">
        <v>30</v>
      </c>
      <c r="K32" s="19" t="s">
        <v>46</v>
      </c>
      <c r="L32" s="19"/>
      <c r="M32" s="19"/>
      <c r="N32" s="19">
        <f t="shared" si="3"/>
        <v>0</v>
      </c>
      <c r="O32" s="19">
        <f t="shared" si="4"/>
        <v>0</v>
      </c>
      <c r="P32" s="19"/>
      <c r="Q32" s="19">
        <v>0</v>
      </c>
      <c r="R32" s="19"/>
      <c r="S32" s="19">
        <v>0</v>
      </c>
      <c r="T32" s="19">
        <v>0</v>
      </c>
      <c r="U32" s="19">
        <v>0</v>
      </c>
      <c r="V32" s="19"/>
      <c r="W32" s="19">
        <f t="shared" si="5"/>
        <v>0</v>
      </c>
      <c r="X32" s="21"/>
      <c r="Y32" s="4">
        <f t="shared" si="10"/>
        <v>0</v>
      </c>
      <c r="Z32" s="21"/>
      <c r="AA32" s="19"/>
      <c r="AB32" s="9" t="e">
        <f t="shared" si="8"/>
        <v>#DIV/0!</v>
      </c>
      <c r="AC32" s="19" t="e">
        <f t="shared" si="6"/>
        <v>#DIV/0!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 t="s">
        <v>65</v>
      </c>
      <c r="AO32" s="9">
        <f t="shared" si="9"/>
        <v>0</v>
      </c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spans="1:52" x14ac:dyDescent="0.25">
      <c r="A33" s="19" t="s">
        <v>83</v>
      </c>
      <c r="B33" s="19" t="s">
        <v>45</v>
      </c>
      <c r="C33" s="19"/>
      <c r="D33" s="19"/>
      <c r="E33" s="19"/>
      <c r="F33" s="19"/>
      <c r="G33" s="19">
        <f>IFERROR(VLOOKUP(A33,[1]TDSheet!$A:$B,2,0),0)+IFERROR(VLOOKUP(A33,[2]TDSheet!$A:$B,2,0),0)</f>
        <v>0</v>
      </c>
      <c r="H33" s="19">
        <f t="shared" si="2"/>
        <v>0</v>
      </c>
      <c r="I33" s="20">
        <v>0</v>
      </c>
      <c r="J33" s="19">
        <v>50</v>
      </c>
      <c r="K33" s="19" t="s">
        <v>46</v>
      </c>
      <c r="L33" s="19"/>
      <c r="M33" s="19"/>
      <c r="N33" s="19">
        <f t="shared" si="3"/>
        <v>0</v>
      </c>
      <c r="O33" s="19">
        <f t="shared" si="4"/>
        <v>0</v>
      </c>
      <c r="P33" s="19"/>
      <c r="Q33" s="19">
        <v>0</v>
      </c>
      <c r="R33" s="19"/>
      <c r="S33" s="19">
        <v>0</v>
      </c>
      <c r="T33" s="19">
        <v>0</v>
      </c>
      <c r="U33" s="19">
        <v>0</v>
      </c>
      <c r="V33" s="19"/>
      <c r="W33" s="19">
        <f t="shared" si="5"/>
        <v>0</v>
      </c>
      <c r="X33" s="21"/>
      <c r="Y33" s="4">
        <f t="shared" si="10"/>
        <v>0</v>
      </c>
      <c r="Z33" s="21"/>
      <c r="AA33" s="19"/>
      <c r="AB33" s="9" t="e">
        <f t="shared" si="8"/>
        <v>#DIV/0!</v>
      </c>
      <c r="AC33" s="19" t="e">
        <f t="shared" si="6"/>
        <v>#DIV/0!</v>
      </c>
      <c r="AD33" s="19">
        <v>0</v>
      </c>
      <c r="AE33" s="19">
        <v>0</v>
      </c>
      <c r="AF33" s="19">
        <v>0</v>
      </c>
      <c r="AG33" s="19">
        <v>0</v>
      </c>
      <c r="AH33" s="19">
        <v>0</v>
      </c>
      <c r="AI33" s="19">
        <v>0</v>
      </c>
      <c r="AJ33" s="19">
        <v>0</v>
      </c>
      <c r="AK33" s="19">
        <v>0</v>
      </c>
      <c r="AL33" s="19">
        <v>0</v>
      </c>
      <c r="AM33" s="19">
        <v>0</v>
      </c>
      <c r="AN33" s="19" t="s">
        <v>65</v>
      </c>
      <c r="AO33" s="9">
        <f t="shared" si="9"/>
        <v>0</v>
      </c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spans="1:52" x14ac:dyDescent="0.25">
      <c r="A34" s="9" t="s">
        <v>84</v>
      </c>
      <c r="B34" s="9" t="s">
        <v>45</v>
      </c>
      <c r="C34" s="9">
        <v>4.5469999999999997</v>
      </c>
      <c r="D34" s="9">
        <v>26.997</v>
      </c>
      <c r="E34" s="9">
        <v>12.651</v>
      </c>
      <c r="F34" s="9">
        <v>8.0579999999999998</v>
      </c>
      <c r="G34" s="9">
        <f>IFERROR(VLOOKUP(A34,[1]TDSheet!$A:$B,2,0),0)+IFERROR(VLOOKUP(A34,[2]TDSheet!$A:$B,2,0),0)</f>
        <v>0</v>
      </c>
      <c r="H34" s="9">
        <f t="shared" si="2"/>
        <v>8.0579999999999998</v>
      </c>
      <c r="I34" s="7">
        <v>1</v>
      </c>
      <c r="J34" s="9">
        <v>50</v>
      </c>
      <c r="K34" s="9" t="s">
        <v>46</v>
      </c>
      <c r="L34" s="9"/>
      <c r="M34" s="9">
        <v>22.231999999999999</v>
      </c>
      <c r="N34" s="9">
        <f t="shared" si="3"/>
        <v>-9.5809999999999995</v>
      </c>
      <c r="O34" s="9">
        <f t="shared" si="4"/>
        <v>12.651</v>
      </c>
      <c r="P34" s="9"/>
      <c r="Q34" s="9">
        <v>0</v>
      </c>
      <c r="R34" s="9"/>
      <c r="S34" s="9">
        <v>0</v>
      </c>
      <c r="T34" s="9">
        <v>0</v>
      </c>
      <c r="U34" s="9">
        <v>0</v>
      </c>
      <c r="V34" s="9"/>
      <c r="W34" s="9">
        <f t="shared" si="5"/>
        <v>2.5301999999999998</v>
      </c>
      <c r="X34" s="4">
        <f>9*W34-V34-U34-R34-H34</f>
        <v>14.713799999999999</v>
      </c>
      <c r="Y34" s="4">
        <f t="shared" si="10"/>
        <v>14.713799999999999</v>
      </c>
      <c r="Z34" s="4"/>
      <c r="AA34" s="9"/>
      <c r="AB34" s="9">
        <f t="shared" si="8"/>
        <v>9</v>
      </c>
      <c r="AC34" s="9">
        <f t="shared" si="6"/>
        <v>3.1847284799620583</v>
      </c>
      <c r="AD34" s="9">
        <v>0.73</v>
      </c>
      <c r="AE34" s="9">
        <v>1.0978000000000001</v>
      </c>
      <c r="AF34" s="9">
        <v>1.2889999999999999</v>
      </c>
      <c r="AG34" s="9">
        <v>0.73940000000000006</v>
      </c>
      <c r="AH34" s="9">
        <v>0.36759999999999998</v>
      </c>
      <c r="AI34" s="9">
        <v>0.36759999999999998</v>
      </c>
      <c r="AJ34" s="9">
        <v>0.18440000000000001</v>
      </c>
      <c r="AK34" s="9">
        <v>0.55780000000000007</v>
      </c>
      <c r="AL34" s="9">
        <v>1.2974000000000001</v>
      </c>
      <c r="AM34" s="9">
        <v>0.74099999999999999</v>
      </c>
      <c r="AN34" s="9" t="s">
        <v>85</v>
      </c>
      <c r="AO34" s="9">
        <f t="shared" si="9"/>
        <v>15</v>
      </c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spans="1:52" x14ac:dyDescent="0.25">
      <c r="A35" s="9" t="s">
        <v>86</v>
      </c>
      <c r="B35" s="9" t="s">
        <v>50</v>
      </c>
      <c r="C35" s="9">
        <v>753</v>
      </c>
      <c r="D35" s="9">
        <v>3086</v>
      </c>
      <c r="E35" s="9">
        <v>1316</v>
      </c>
      <c r="F35" s="9">
        <v>1413</v>
      </c>
      <c r="G35" s="9">
        <f>IFERROR(VLOOKUP(A35,[1]TDSheet!$A:$B,2,0),0)+IFERROR(VLOOKUP(A35,[2]TDSheet!$A:$B,2,0),0)</f>
        <v>198</v>
      </c>
      <c r="H35" s="9">
        <f t="shared" si="2"/>
        <v>1215</v>
      </c>
      <c r="I35" s="7">
        <v>0.4</v>
      </c>
      <c r="J35" s="9">
        <v>45</v>
      </c>
      <c r="K35" s="9" t="s">
        <v>46</v>
      </c>
      <c r="L35" s="9"/>
      <c r="M35" s="9">
        <v>1881</v>
      </c>
      <c r="N35" s="9">
        <f t="shared" si="3"/>
        <v>-565</v>
      </c>
      <c r="O35" s="9">
        <f t="shared" si="4"/>
        <v>1128</v>
      </c>
      <c r="P35" s="9"/>
      <c r="Q35" s="9">
        <v>188</v>
      </c>
      <c r="R35" s="9"/>
      <c r="S35" s="9">
        <v>196</v>
      </c>
      <c r="T35" s="9">
        <v>0</v>
      </c>
      <c r="U35" s="9">
        <v>680.94200000000046</v>
      </c>
      <c r="V35" s="9"/>
      <c r="W35" s="9">
        <f t="shared" si="5"/>
        <v>225.6</v>
      </c>
      <c r="X35" s="4">
        <f t="shared" ref="X35:X48" si="14">11*W35-V35-U35-R35-H35</f>
        <v>585.65799999999945</v>
      </c>
      <c r="Y35" s="4">
        <v>550</v>
      </c>
      <c r="Z35" s="4"/>
      <c r="AA35" s="9"/>
      <c r="AB35" s="9">
        <f t="shared" si="8"/>
        <v>10.841941489361705</v>
      </c>
      <c r="AC35" s="9">
        <f t="shared" si="6"/>
        <v>8.4039982269503568</v>
      </c>
      <c r="AD35" s="9">
        <v>238.8</v>
      </c>
      <c r="AE35" s="9">
        <v>213.6</v>
      </c>
      <c r="AF35" s="9">
        <v>211.8</v>
      </c>
      <c r="AG35" s="9">
        <v>179</v>
      </c>
      <c r="AH35" s="9">
        <v>184.2</v>
      </c>
      <c r="AI35" s="9">
        <v>195.2</v>
      </c>
      <c r="AJ35" s="9">
        <v>232.4</v>
      </c>
      <c r="AK35" s="9">
        <v>208.2</v>
      </c>
      <c r="AL35" s="9">
        <v>210.6</v>
      </c>
      <c r="AM35" s="9">
        <v>155.19999999999999</v>
      </c>
      <c r="AN35" s="9" t="s">
        <v>51</v>
      </c>
      <c r="AO35" s="9">
        <f t="shared" si="9"/>
        <v>220</v>
      </c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spans="1:52" x14ac:dyDescent="0.25">
      <c r="A36" s="9" t="s">
        <v>87</v>
      </c>
      <c r="B36" s="9" t="s">
        <v>50</v>
      </c>
      <c r="C36" s="9">
        <v>617</v>
      </c>
      <c r="D36" s="9">
        <v>116</v>
      </c>
      <c r="E36" s="9">
        <v>432</v>
      </c>
      <c r="F36" s="9">
        <v>193</v>
      </c>
      <c r="G36" s="9">
        <f>IFERROR(VLOOKUP(A36,[1]TDSheet!$A:$B,2,0),0)+IFERROR(VLOOKUP(A36,[2]TDSheet!$A:$B,2,0),0)</f>
        <v>0</v>
      </c>
      <c r="H36" s="9">
        <f t="shared" si="2"/>
        <v>193</v>
      </c>
      <c r="I36" s="7">
        <v>0.45</v>
      </c>
      <c r="J36" s="9">
        <v>50</v>
      </c>
      <c r="K36" s="9" t="s">
        <v>46</v>
      </c>
      <c r="L36" s="9"/>
      <c r="M36" s="9">
        <v>543</v>
      </c>
      <c r="N36" s="9">
        <f t="shared" si="3"/>
        <v>-111</v>
      </c>
      <c r="O36" s="9">
        <f t="shared" si="4"/>
        <v>432</v>
      </c>
      <c r="P36" s="9"/>
      <c r="Q36" s="9">
        <v>0</v>
      </c>
      <c r="R36" s="9"/>
      <c r="S36" s="9">
        <v>0</v>
      </c>
      <c r="T36" s="9">
        <v>0</v>
      </c>
      <c r="U36" s="9">
        <v>525</v>
      </c>
      <c r="V36" s="9"/>
      <c r="W36" s="9">
        <f t="shared" si="5"/>
        <v>86.4</v>
      </c>
      <c r="X36" s="4">
        <f t="shared" si="14"/>
        <v>232.40000000000009</v>
      </c>
      <c r="Y36" s="4">
        <f t="shared" si="10"/>
        <v>232.40000000000009</v>
      </c>
      <c r="Z36" s="4"/>
      <c r="AA36" s="9"/>
      <c r="AB36" s="9">
        <f t="shared" si="8"/>
        <v>11</v>
      </c>
      <c r="AC36" s="9">
        <f t="shared" si="6"/>
        <v>8.3101851851851851</v>
      </c>
      <c r="AD36" s="9">
        <v>85.4</v>
      </c>
      <c r="AE36" s="9">
        <v>49</v>
      </c>
      <c r="AF36" s="9">
        <v>43</v>
      </c>
      <c r="AG36" s="9">
        <v>49.2</v>
      </c>
      <c r="AH36" s="9">
        <v>115.2</v>
      </c>
      <c r="AI36" s="9">
        <v>144.4</v>
      </c>
      <c r="AJ36" s="9">
        <v>65</v>
      </c>
      <c r="AK36" s="9">
        <v>113.7102</v>
      </c>
      <c r="AL36" s="9">
        <v>167.11019999999999</v>
      </c>
      <c r="AM36" s="9">
        <v>87.2</v>
      </c>
      <c r="AN36" s="9" t="s">
        <v>51</v>
      </c>
      <c r="AO36" s="9">
        <f t="shared" si="9"/>
        <v>105</v>
      </c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spans="1:52" x14ac:dyDescent="0.25">
      <c r="A37" s="9" t="s">
        <v>88</v>
      </c>
      <c r="B37" s="9" t="s">
        <v>50</v>
      </c>
      <c r="C37" s="9">
        <v>723</v>
      </c>
      <c r="D37" s="9">
        <v>2485</v>
      </c>
      <c r="E37" s="9">
        <v>1014</v>
      </c>
      <c r="F37" s="9">
        <v>1331</v>
      </c>
      <c r="G37" s="9">
        <f>IFERROR(VLOOKUP(A37,[1]TDSheet!$A:$B,2,0),0)+IFERROR(VLOOKUP(A37,[2]TDSheet!$A:$B,2,0),0)</f>
        <v>204</v>
      </c>
      <c r="H37" s="9">
        <f t="shared" si="2"/>
        <v>1127</v>
      </c>
      <c r="I37" s="7">
        <v>0.4</v>
      </c>
      <c r="J37" s="9">
        <v>45</v>
      </c>
      <c r="K37" s="9" t="s">
        <v>46</v>
      </c>
      <c r="L37" s="9"/>
      <c r="M37" s="9">
        <v>1424</v>
      </c>
      <c r="N37" s="9">
        <f t="shared" si="3"/>
        <v>-410</v>
      </c>
      <c r="O37" s="9">
        <f t="shared" si="4"/>
        <v>826</v>
      </c>
      <c r="P37" s="9"/>
      <c r="Q37" s="9">
        <v>188</v>
      </c>
      <c r="R37" s="9"/>
      <c r="S37" s="9">
        <v>203</v>
      </c>
      <c r="T37" s="9">
        <v>0</v>
      </c>
      <c r="U37" s="9">
        <v>388.96299999999951</v>
      </c>
      <c r="V37" s="9"/>
      <c r="W37" s="9">
        <f t="shared" si="5"/>
        <v>165.2</v>
      </c>
      <c r="X37" s="4">
        <f t="shared" si="14"/>
        <v>301.23700000000031</v>
      </c>
      <c r="Y37" s="4">
        <f t="shared" si="10"/>
        <v>301.23700000000031</v>
      </c>
      <c r="Z37" s="4"/>
      <c r="AA37" s="9"/>
      <c r="AB37" s="9">
        <f t="shared" si="8"/>
        <v>11</v>
      </c>
      <c r="AC37" s="9">
        <f t="shared" si="6"/>
        <v>9.1765314769975763</v>
      </c>
      <c r="AD37" s="9">
        <v>188.2</v>
      </c>
      <c r="AE37" s="9">
        <v>176.8</v>
      </c>
      <c r="AF37" s="9">
        <v>175.6</v>
      </c>
      <c r="AG37" s="9">
        <v>146.4</v>
      </c>
      <c r="AH37" s="9">
        <v>174.8</v>
      </c>
      <c r="AI37" s="9">
        <v>147.4</v>
      </c>
      <c r="AJ37" s="9">
        <v>184</v>
      </c>
      <c r="AK37" s="9">
        <v>172.8</v>
      </c>
      <c r="AL37" s="9">
        <v>150.80000000000001</v>
      </c>
      <c r="AM37" s="9">
        <v>98.4</v>
      </c>
      <c r="AN37" s="9"/>
      <c r="AO37" s="9">
        <f t="shared" si="9"/>
        <v>120</v>
      </c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spans="1:52" x14ac:dyDescent="0.25">
      <c r="A38" s="9" t="s">
        <v>89</v>
      </c>
      <c r="B38" s="9" t="s">
        <v>45</v>
      </c>
      <c r="C38" s="9">
        <v>411.52800000000002</v>
      </c>
      <c r="D38" s="9">
        <v>612.47500000000002</v>
      </c>
      <c r="E38" s="9">
        <v>394.43099999999998</v>
      </c>
      <c r="F38" s="9">
        <v>373.15899999999999</v>
      </c>
      <c r="G38" s="9">
        <f>IFERROR(VLOOKUP(A38,[1]TDSheet!$A:$B,2,0),0)+IFERROR(VLOOKUP(A38,[2]TDSheet!$A:$B,2,0),0)</f>
        <v>0</v>
      </c>
      <c r="H38" s="9">
        <f t="shared" ref="H38:H69" si="15">F38-G38</f>
        <v>373.15899999999999</v>
      </c>
      <c r="I38" s="7">
        <v>1</v>
      </c>
      <c r="J38" s="9">
        <v>45</v>
      </c>
      <c r="K38" s="9" t="s">
        <v>46</v>
      </c>
      <c r="L38" s="9"/>
      <c r="M38" s="9">
        <v>542.92399999999998</v>
      </c>
      <c r="N38" s="9">
        <f t="shared" ref="N38:N69" si="16">E38-M38</f>
        <v>-148.49299999999999</v>
      </c>
      <c r="O38" s="9">
        <f t="shared" ref="O38:O69" si="17">E38-P38-Q38</f>
        <v>394.43099999999998</v>
      </c>
      <c r="P38" s="9"/>
      <c r="Q38" s="9">
        <v>0</v>
      </c>
      <c r="R38" s="9"/>
      <c r="S38" s="9">
        <v>0</v>
      </c>
      <c r="T38" s="9">
        <v>0</v>
      </c>
      <c r="U38" s="9">
        <v>286.23860000000002</v>
      </c>
      <c r="V38" s="9"/>
      <c r="W38" s="9">
        <f t="shared" ref="W38:W69" si="18">O38/5</f>
        <v>78.886200000000002</v>
      </c>
      <c r="X38" s="4">
        <f t="shared" si="14"/>
        <v>208.35059999999999</v>
      </c>
      <c r="Y38" s="4">
        <f t="shared" si="10"/>
        <v>208.35059999999999</v>
      </c>
      <c r="Z38" s="4"/>
      <c r="AA38" s="9"/>
      <c r="AB38" s="9">
        <f t="shared" si="8"/>
        <v>11</v>
      </c>
      <c r="AC38" s="9">
        <f t="shared" ref="AC38:AC69" si="19">(H38+R38+U38+V38)/W38</f>
        <v>8.3588460339070707</v>
      </c>
      <c r="AD38" s="9">
        <v>84.255600000000001</v>
      </c>
      <c r="AE38" s="9">
        <v>69.680800000000005</v>
      </c>
      <c r="AF38" s="9">
        <v>67.841800000000006</v>
      </c>
      <c r="AG38" s="9">
        <v>68.645200000000003</v>
      </c>
      <c r="AH38" s="9">
        <v>92.2624</v>
      </c>
      <c r="AI38" s="9">
        <v>104.89400000000001</v>
      </c>
      <c r="AJ38" s="9">
        <v>80.737399999999994</v>
      </c>
      <c r="AK38" s="9">
        <v>72.756</v>
      </c>
      <c r="AL38" s="9">
        <v>98.136600000000001</v>
      </c>
      <c r="AM38" s="9">
        <v>84.987800000000007</v>
      </c>
      <c r="AN38" s="9"/>
      <c r="AO38" s="9">
        <f t="shared" si="9"/>
        <v>208</v>
      </c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spans="1:52" x14ac:dyDescent="0.25">
      <c r="A39" s="9" t="s">
        <v>90</v>
      </c>
      <c r="B39" s="9" t="s">
        <v>50</v>
      </c>
      <c r="C39" s="9">
        <v>100</v>
      </c>
      <c r="D39" s="9">
        <v>400</v>
      </c>
      <c r="E39" s="9">
        <v>105</v>
      </c>
      <c r="F39" s="9">
        <v>395</v>
      </c>
      <c r="G39" s="9">
        <f>IFERROR(VLOOKUP(A39,[1]TDSheet!$A:$B,2,0),0)+IFERROR(VLOOKUP(A39,[2]TDSheet!$A:$B,2,0),0)</f>
        <v>0</v>
      </c>
      <c r="H39" s="9">
        <f t="shared" si="15"/>
        <v>395</v>
      </c>
      <c r="I39" s="7">
        <v>0.1</v>
      </c>
      <c r="J39" s="9">
        <v>730</v>
      </c>
      <c r="K39" s="9" t="s">
        <v>46</v>
      </c>
      <c r="L39" s="9"/>
      <c r="M39" s="9">
        <v>125</v>
      </c>
      <c r="N39" s="9">
        <f t="shared" si="16"/>
        <v>-20</v>
      </c>
      <c r="O39" s="9">
        <f t="shared" si="17"/>
        <v>105</v>
      </c>
      <c r="P39" s="9"/>
      <c r="Q39" s="9">
        <v>0</v>
      </c>
      <c r="R39" s="9"/>
      <c r="S39" s="9">
        <v>0</v>
      </c>
      <c r="T39" s="9">
        <v>0</v>
      </c>
      <c r="U39" s="9">
        <v>0</v>
      </c>
      <c r="V39" s="9"/>
      <c r="W39" s="9">
        <f t="shared" si="18"/>
        <v>21</v>
      </c>
      <c r="X39" s="4"/>
      <c r="Y39" s="4">
        <f t="shared" si="10"/>
        <v>0</v>
      </c>
      <c r="Z39" s="4"/>
      <c r="AA39" s="9"/>
      <c r="AB39" s="9">
        <f t="shared" si="8"/>
        <v>18.80952380952381</v>
      </c>
      <c r="AC39" s="9">
        <f t="shared" si="19"/>
        <v>18.80952380952381</v>
      </c>
      <c r="AD39" s="9">
        <v>20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0.30199999999999999</v>
      </c>
      <c r="AK39" s="9">
        <v>0.30199999999999999</v>
      </c>
      <c r="AL39" s="9">
        <v>0.2248</v>
      </c>
      <c r="AM39" s="9">
        <v>0.2248</v>
      </c>
      <c r="AN39" s="9" t="s">
        <v>67</v>
      </c>
      <c r="AO39" s="9">
        <f t="shared" si="9"/>
        <v>0</v>
      </c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spans="1:52" x14ac:dyDescent="0.25">
      <c r="A40" s="9" t="s">
        <v>91</v>
      </c>
      <c r="B40" s="9" t="s">
        <v>50</v>
      </c>
      <c r="C40" s="9">
        <v>178</v>
      </c>
      <c r="D40" s="9">
        <v>484</v>
      </c>
      <c r="E40" s="9">
        <v>210</v>
      </c>
      <c r="F40" s="9">
        <v>252</v>
      </c>
      <c r="G40" s="9">
        <f>IFERROR(VLOOKUP(A40,[1]TDSheet!$A:$B,2,0),0)+IFERROR(VLOOKUP(A40,[2]TDSheet!$A:$B,2,0),0)</f>
        <v>0</v>
      </c>
      <c r="H40" s="9">
        <f t="shared" si="15"/>
        <v>252</v>
      </c>
      <c r="I40" s="7">
        <v>0.35</v>
      </c>
      <c r="J40" s="9">
        <v>40</v>
      </c>
      <c r="K40" s="9" t="s">
        <v>46</v>
      </c>
      <c r="L40" s="9"/>
      <c r="M40" s="9">
        <v>268</v>
      </c>
      <c r="N40" s="9">
        <f t="shared" si="16"/>
        <v>-58</v>
      </c>
      <c r="O40" s="9">
        <f t="shared" si="17"/>
        <v>210</v>
      </c>
      <c r="P40" s="9"/>
      <c r="Q40" s="9">
        <v>0</v>
      </c>
      <c r="R40" s="9"/>
      <c r="S40" s="9">
        <v>0</v>
      </c>
      <c r="T40" s="9">
        <v>0</v>
      </c>
      <c r="U40" s="9">
        <v>91.800000000000068</v>
      </c>
      <c r="V40" s="9"/>
      <c r="W40" s="9">
        <f t="shared" si="18"/>
        <v>42</v>
      </c>
      <c r="X40" s="4">
        <f t="shared" si="14"/>
        <v>118.19999999999993</v>
      </c>
      <c r="Y40" s="4">
        <f t="shared" si="10"/>
        <v>118.19999999999993</v>
      </c>
      <c r="Z40" s="4"/>
      <c r="AA40" s="9"/>
      <c r="AB40" s="9">
        <f t="shared" si="8"/>
        <v>11</v>
      </c>
      <c r="AC40" s="9">
        <f t="shared" si="19"/>
        <v>8.1857142857142868</v>
      </c>
      <c r="AD40" s="9">
        <v>44.2</v>
      </c>
      <c r="AE40" s="9">
        <v>44</v>
      </c>
      <c r="AF40" s="9">
        <v>41</v>
      </c>
      <c r="AG40" s="9">
        <v>36.4</v>
      </c>
      <c r="AH40" s="9">
        <v>37</v>
      </c>
      <c r="AI40" s="9">
        <v>42.2</v>
      </c>
      <c r="AJ40" s="9">
        <v>45.4</v>
      </c>
      <c r="AK40" s="9">
        <v>38</v>
      </c>
      <c r="AL40" s="9">
        <v>38.6</v>
      </c>
      <c r="AM40" s="9">
        <v>35.6</v>
      </c>
      <c r="AN40" s="9"/>
      <c r="AO40" s="9">
        <f t="shared" si="9"/>
        <v>41</v>
      </c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spans="1:52" x14ac:dyDescent="0.25">
      <c r="A41" s="9" t="s">
        <v>92</v>
      </c>
      <c r="B41" s="9" t="s">
        <v>45</v>
      </c>
      <c r="C41" s="9">
        <v>31.684999999999999</v>
      </c>
      <c r="D41" s="9">
        <v>55.570999999999998</v>
      </c>
      <c r="E41" s="9">
        <v>25.318999999999999</v>
      </c>
      <c r="F41" s="9">
        <v>49.113999999999997</v>
      </c>
      <c r="G41" s="9">
        <f>IFERROR(VLOOKUP(A41,[1]TDSheet!$A:$B,2,0),0)+IFERROR(VLOOKUP(A41,[2]TDSheet!$A:$B,2,0),0)</f>
        <v>0</v>
      </c>
      <c r="H41" s="9">
        <f t="shared" si="15"/>
        <v>49.113999999999997</v>
      </c>
      <c r="I41" s="7">
        <v>1</v>
      </c>
      <c r="J41" s="9">
        <v>40</v>
      </c>
      <c r="K41" s="9" t="s">
        <v>46</v>
      </c>
      <c r="L41" s="9"/>
      <c r="M41" s="9">
        <v>28.2</v>
      </c>
      <c r="N41" s="9">
        <f t="shared" si="16"/>
        <v>-2.8810000000000002</v>
      </c>
      <c r="O41" s="9">
        <f t="shared" si="17"/>
        <v>25.318999999999999</v>
      </c>
      <c r="P41" s="9"/>
      <c r="Q41" s="9">
        <v>0</v>
      </c>
      <c r="R41" s="9"/>
      <c r="S41" s="9">
        <v>0</v>
      </c>
      <c r="T41" s="9">
        <v>0</v>
      </c>
      <c r="U41" s="9">
        <v>0</v>
      </c>
      <c r="V41" s="9"/>
      <c r="W41" s="9">
        <f t="shared" si="18"/>
        <v>5.0637999999999996</v>
      </c>
      <c r="X41" s="4">
        <f t="shared" si="14"/>
        <v>6.5878000000000014</v>
      </c>
      <c r="Y41" s="4">
        <f t="shared" si="10"/>
        <v>6.5878000000000014</v>
      </c>
      <c r="Z41" s="4"/>
      <c r="AA41" s="9"/>
      <c r="AB41" s="9">
        <f t="shared" si="8"/>
        <v>11</v>
      </c>
      <c r="AC41" s="9">
        <f t="shared" si="19"/>
        <v>9.6990402464552314</v>
      </c>
      <c r="AD41" s="9">
        <v>4.4527999999999999</v>
      </c>
      <c r="AE41" s="9">
        <v>6.3346</v>
      </c>
      <c r="AF41" s="9">
        <v>6.1943999999999999</v>
      </c>
      <c r="AG41" s="9">
        <v>5.0190000000000001</v>
      </c>
      <c r="AH41" s="9">
        <v>5.9314</v>
      </c>
      <c r="AI41" s="9">
        <v>3.8675999999999999</v>
      </c>
      <c r="AJ41" s="9">
        <v>4.6436000000000002</v>
      </c>
      <c r="AK41" s="9">
        <v>6.4024000000000001</v>
      </c>
      <c r="AL41" s="9">
        <v>5.5293999999999999</v>
      </c>
      <c r="AM41" s="9">
        <v>3.5186000000000002</v>
      </c>
      <c r="AN41" s="9"/>
      <c r="AO41" s="9">
        <f t="shared" si="9"/>
        <v>7</v>
      </c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spans="1:52" x14ac:dyDescent="0.25">
      <c r="A42" s="9" t="s">
        <v>93</v>
      </c>
      <c r="B42" s="9" t="s">
        <v>50</v>
      </c>
      <c r="C42" s="9">
        <v>257</v>
      </c>
      <c r="D42" s="9">
        <v>388</v>
      </c>
      <c r="E42" s="9">
        <v>229</v>
      </c>
      <c r="F42" s="9">
        <v>256</v>
      </c>
      <c r="G42" s="9">
        <f>IFERROR(VLOOKUP(A42,[1]TDSheet!$A:$B,2,0),0)+IFERROR(VLOOKUP(A42,[2]TDSheet!$A:$B,2,0),0)</f>
        <v>96</v>
      </c>
      <c r="H42" s="9">
        <f t="shared" si="15"/>
        <v>160</v>
      </c>
      <c r="I42" s="7">
        <v>0.4</v>
      </c>
      <c r="J42" s="9">
        <v>40</v>
      </c>
      <c r="K42" s="9" t="s">
        <v>46</v>
      </c>
      <c r="L42" s="9"/>
      <c r="M42" s="9">
        <v>284</v>
      </c>
      <c r="N42" s="9">
        <f t="shared" si="16"/>
        <v>-55</v>
      </c>
      <c r="O42" s="9">
        <f t="shared" si="17"/>
        <v>181</v>
      </c>
      <c r="P42" s="9"/>
      <c r="Q42" s="9">
        <v>48</v>
      </c>
      <c r="R42" s="9"/>
      <c r="S42" s="9">
        <v>95</v>
      </c>
      <c r="T42" s="9">
        <v>0</v>
      </c>
      <c r="U42" s="9">
        <v>136</v>
      </c>
      <c r="V42" s="9"/>
      <c r="W42" s="9">
        <f t="shared" si="18"/>
        <v>36.200000000000003</v>
      </c>
      <c r="X42" s="4">
        <f t="shared" si="14"/>
        <v>102.20000000000005</v>
      </c>
      <c r="Y42" s="4">
        <f t="shared" si="10"/>
        <v>102.20000000000005</v>
      </c>
      <c r="Z42" s="4"/>
      <c r="AA42" s="9"/>
      <c r="AB42" s="9">
        <f t="shared" si="8"/>
        <v>11</v>
      </c>
      <c r="AC42" s="9">
        <f t="shared" si="19"/>
        <v>8.1767955801104968</v>
      </c>
      <c r="AD42" s="9">
        <v>31</v>
      </c>
      <c r="AE42" s="9">
        <v>27.4</v>
      </c>
      <c r="AF42" s="9">
        <v>35</v>
      </c>
      <c r="AG42" s="9">
        <v>33.4</v>
      </c>
      <c r="AH42" s="9">
        <v>44.8</v>
      </c>
      <c r="AI42" s="9">
        <v>27.2</v>
      </c>
      <c r="AJ42" s="9">
        <v>36.200000000000003</v>
      </c>
      <c r="AK42" s="9">
        <v>46.4</v>
      </c>
      <c r="AL42" s="9">
        <v>51</v>
      </c>
      <c r="AM42" s="9">
        <v>28.2</v>
      </c>
      <c r="AN42" s="9"/>
      <c r="AO42" s="9">
        <f t="shared" si="9"/>
        <v>41</v>
      </c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spans="1:52" x14ac:dyDescent="0.25">
      <c r="A43" s="9" t="s">
        <v>94</v>
      </c>
      <c r="B43" s="9" t="s">
        <v>50</v>
      </c>
      <c r="C43" s="9">
        <v>467</v>
      </c>
      <c r="D43" s="9">
        <v>779</v>
      </c>
      <c r="E43" s="9">
        <v>439</v>
      </c>
      <c r="F43" s="9">
        <v>484</v>
      </c>
      <c r="G43" s="9">
        <f>IFERROR(VLOOKUP(A43,[1]TDSheet!$A:$B,2,0),0)+IFERROR(VLOOKUP(A43,[2]TDSheet!$A:$B,2,0),0)</f>
        <v>120</v>
      </c>
      <c r="H43" s="9">
        <f t="shared" si="15"/>
        <v>364</v>
      </c>
      <c r="I43" s="7">
        <v>0.4</v>
      </c>
      <c r="J43" s="9">
        <v>45</v>
      </c>
      <c r="K43" s="9" t="s">
        <v>46</v>
      </c>
      <c r="L43" s="9"/>
      <c r="M43" s="9">
        <v>515</v>
      </c>
      <c r="N43" s="9">
        <f t="shared" si="16"/>
        <v>-76</v>
      </c>
      <c r="O43" s="9">
        <f t="shared" si="17"/>
        <v>372</v>
      </c>
      <c r="P43" s="9"/>
      <c r="Q43" s="9">
        <v>67</v>
      </c>
      <c r="R43" s="9"/>
      <c r="S43" s="9">
        <v>119</v>
      </c>
      <c r="T43" s="9">
        <v>0</v>
      </c>
      <c r="U43" s="9">
        <v>304.5999999999998</v>
      </c>
      <c r="V43" s="9"/>
      <c r="W43" s="9">
        <f t="shared" si="18"/>
        <v>74.400000000000006</v>
      </c>
      <c r="X43" s="4">
        <f t="shared" si="14"/>
        <v>149.8000000000003</v>
      </c>
      <c r="Y43" s="4">
        <f t="shared" si="10"/>
        <v>149.8000000000003</v>
      </c>
      <c r="Z43" s="4"/>
      <c r="AA43" s="9"/>
      <c r="AB43" s="9">
        <f t="shared" si="8"/>
        <v>11</v>
      </c>
      <c r="AC43" s="9">
        <f t="shared" si="19"/>
        <v>8.9865591397849425</v>
      </c>
      <c r="AD43" s="9">
        <v>75.599999999999994</v>
      </c>
      <c r="AE43" s="9">
        <v>68.400000000000006</v>
      </c>
      <c r="AF43" s="9">
        <v>75.400000000000006</v>
      </c>
      <c r="AG43" s="9">
        <v>71</v>
      </c>
      <c r="AH43" s="9">
        <v>84.8</v>
      </c>
      <c r="AI43" s="9">
        <v>56.6</v>
      </c>
      <c r="AJ43" s="9">
        <v>68.599999999999994</v>
      </c>
      <c r="AK43" s="9">
        <v>81</v>
      </c>
      <c r="AL43" s="9">
        <v>82</v>
      </c>
      <c r="AM43" s="9">
        <v>59</v>
      </c>
      <c r="AN43" s="9" t="s">
        <v>51</v>
      </c>
      <c r="AO43" s="9">
        <f t="shared" si="9"/>
        <v>60</v>
      </c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spans="1:52" x14ac:dyDescent="0.25">
      <c r="A44" s="9" t="s">
        <v>95</v>
      </c>
      <c r="B44" s="9" t="s">
        <v>45</v>
      </c>
      <c r="C44" s="9">
        <v>91.744</v>
      </c>
      <c r="D44" s="9">
        <v>146.46899999999999</v>
      </c>
      <c r="E44" s="9">
        <v>71.921000000000006</v>
      </c>
      <c r="F44" s="9">
        <v>126.649</v>
      </c>
      <c r="G44" s="9">
        <f>IFERROR(VLOOKUP(A44,[1]TDSheet!$A:$B,2,0),0)+IFERROR(VLOOKUP(A44,[2]TDSheet!$A:$B,2,0),0)</f>
        <v>0</v>
      </c>
      <c r="H44" s="9">
        <f t="shared" si="15"/>
        <v>126.649</v>
      </c>
      <c r="I44" s="7">
        <v>1</v>
      </c>
      <c r="J44" s="9">
        <v>40</v>
      </c>
      <c r="K44" s="9" t="s">
        <v>46</v>
      </c>
      <c r="L44" s="9"/>
      <c r="M44" s="9">
        <v>85.370999999999995</v>
      </c>
      <c r="N44" s="9">
        <f t="shared" si="16"/>
        <v>-13.449999999999989</v>
      </c>
      <c r="O44" s="9">
        <f t="shared" si="17"/>
        <v>71.921000000000006</v>
      </c>
      <c r="P44" s="9"/>
      <c r="Q44" s="9">
        <v>0</v>
      </c>
      <c r="R44" s="9"/>
      <c r="S44" s="9">
        <v>0</v>
      </c>
      <c r="T44" s="9">
        <v>0</v>
      </c>
      <c r="U44" s="9">
        <v>0</v>
      </c>
      <c r="V44" s="9"/>
      <c r="W44" s="9">
        <f t="shared" si="18"/>
        <v>14.384200000000002</v>
      </c>
      <c r="X44" s="4">
        <f t="shared" si="14"/>
        <v>31.577200000000005</v>
      </c>
      <c r="Y44" s="4">
        <f t="shared" si="10"/>
        <v>31.577200000000005</v>
      </c>
      <c r="Z44" s="4"/>
      <c r="AA44" s="9"/>
      <c r="AB44" s="9">
        <f t="shared" si="8"/>
        <v>11</v>
      </c>
      <c r="AC44" s="9">
        <f t="shared" si="19"/>
        <v>8.8047301900696588</v>
      </c>
      <c r="AD44" s="9">
        <v>13.5288</v>
      </c>
      <c r="AE44" s="9">
        <v>17.506599999999999</v>
      </c>
      <c r="AF44" s="9">
        <v>16.439</v>
      </c>
      <c r="AG44" s="9">
        <v>15.675800000000001</v>
      </c>
      <c r="AH44" s="9">
        <v>10.059200000000001</v>
      </c>
      <c r="AI44" s="9">
        <v>13.523400000000001</v>
      </c>
      <c r="AJ44" s="9">
        <v>16.248799999999999</v>
      </c>
      <c r="AK44" s="9">
        <v>14.098599999999999</v>
      </c>
      <c r="AL44" s="9">
        <v>5.2694000000000001</v>
      </c>
      <c r="AM44" s="9">
        <v>12.832000000000001</v>
      </c>
      <c r="AN44" s="9"/>
      <c r="AO44" s="9">
        <f t="shared" si="9"/>
        <v>32</v>
      </c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spans="1:52" x14ac:dyDescent="0.25">
      <c r="A45" s="9" t="s">
        <v>96</v>
      </c>
      <c r="B45" s="9" t="s">
        <v>50</v>
      </c>
      <c r="C45" s="9">
        <v>397</v>
      </c>
      <c r="D45" s="9">
        <v>670</v>
      </c>
      <c r="E45" s="9">
        <v>488</v>
      </c>
      <c r="F45" s="9">
        <v>353</v>
      </c>
      <c r="G45" s="9">
        <f>IFERROR(VLOOKUP(A45,[1]TDSheet!$A:$B,2,0),0)+IFERROR(VLOOKUP(A45,[2]TDSheet!$A:$B,2,0),0)</f>
        <v>0</v>
      </c>
      <c r="H45" s="9">
        <f t="shared" si="15"/>
        <v>353</v>
      </c>
      <c r="I45" s="7">
        <v>0.35</v>
      </c>
      <c r="J45" s="9">
        <v>40</v>
      </c>
      <c r="K45" s="9" t="s">
        <v>46</v>
      </c>
      <c r="L45" s="9"/>
      <c r="M45" s="9">
        <v>537</v>
      </c>
      <c r="N45" s="9">
        <f t="shared" si="16"/>
        <v>-49</v>
      </c>
      <c r="O45" s="9">
        <f t="shared" si="17"/>
        <v>488</v>
      </c>
      <c r="P45" s="9"/>
      <c r="Q45" s="9">
        <v>0</v>
      </c>
      <c r="R45" s="9"/>
      <c r="S45" s="9">
        <v>0</v>
      </c>
      <c r="T45" s="9">
        <v>0</v>
      </c>
      <c r="U45" s="9">
        <v>479.4000000000002</v>
      </c>
      <c r="V45" s="9"/>
      <c r="W45" s="9">
        <f t="shared" si="18"/>
        <v>97.6</v>
      </c>
      <c r="X45" s="4">
        <f t="shared" si="14"/>
        <v>241.1999999999997</v>
      </c>
      <c r="Y45" s="4">
        <f t="shared" si="10"/>
        <v>241.1999999999997</v>
      </c>
      <c r="Z45" s="4"/>
      <c r="AA45" s="9"/>
      <c r="AB45" s="9">
        <f t="shared" si="8"/>
        <v>11</v>
      </c>
      <c r="AC45" s="9">
        <f t="shared" si="19"/>
        <v>8.5286885245901658</v>
      </c>
      <c r="AD45" s="9">
        <v>91</v>
      </c>
      <c r="AE45" s="9">
        <v>69.599999999999994</v>
      </c>
      <c r="AF45" s="9">
        <v>69.400000000000006</v>
      </c>
      <c r="AG45" s="9">
        <v>65.599999999999994</v>
      </c>
      <c r="AH45" s="9">
        <v>82.8</v>
      </c>
      <c r="AI45" s="9">
        <v>83.2</v>
      </c>
      <c r="AJ45" s="9">
        <v>72</v>
      </c>
      <c r="AK45" s="9">
        <v>72.8</v>
      </c>
      <c r="AL45" s="9">
        <v>55.6</v>
      </c>
      <c r="AM45" s="9">
        <v>49</v>
      </c>
      <c r="AN45" s="9" t="s">
        <v>79</v>
      </c>
      <c r="AO45" s="9">
        <f t="shared" si="9"/>
        <v>84</v>
      </c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spans="1:52" x14ac:dyDescent="0.25">
      <c r="A46" s="9" t="s">
        <v>97</v>
      </c>
      <c r="B46" s="9" t="s">
        <v>50</v>
      </c>
      <c r="C46" s="9">
        <v>459</v>
      </c>
      <c r="D46" s="9">
        <v>530</v>
      </c>
      <c r="E46" s="9">
        <v>303</v>
      </c>
      <c r="F46" s="9">
        <v>472</v>
      </c>
      <c r="G46" s="9">
        <f>IFERROR(VLOOKUP(A46,[1]TDSheet!$A:$B,2,0),0)+IFERROR(VLOOKUP(A46,[2]TDSheet!$A:$B,2,0),0)</f>
        <v>0</v>
      </c>
      <c r="H46" s="9">
        <f t="shared" si="15"/>
        <v>472</v>
      </c>
      <c r="I46" s="7">
        <v>0.4</v>
      </c>
      <c r="J46" s="9">
        <v>40</v>
      </c>
      <c r="K46" s="9" t="s">
        <v>46</v>
      </c>
      <c r="L46" s="9"/>
      <c r="M46" s="9">
        <v>311</v>
      </c>
      <c r="N46" s="9">
        <f t="shared" si="16"/>
        <v>-8</v>
      </c>
      <c r="O46" s="9">
        <f t="shared" si="17"/>
        <v>303</v>
      </c>
      <c r="P46" s="9"/>
      <c r="Q46" s="9">
        <v>0</v>
      </c>
      <c r="R46" s="9"/>
      <c r="S46" s="9">
        <v>0</v>
      </c>
      <c r="T46" s="9">
        <v>0</v>
      </c>
      <c r="U46" s="9">
        <v>82.399999999999977</v>
      </c>
      <c r="V46" s="9"/>
      <c r="W46" s="9">
        <f t="shared" si="18"/>
        <v>60.6</v>
      </c>
      <c r="X46" s="4">
        <f t="shared" si="14"/>
        <v>112.20000000000005</v>
      </c>
      <c r="Y46" s="4">
        <f t="shared" si="10"/>
        <v>112.20000000000005</v>
      </c>
      <c r="Z46" s="4"/>
      <c r="AA46" s="9"/>
      <c r="AB46" s="9">
        <f t="shared" si="8"/>
        <v>11</v>
      </c>
      <c r="AC46" s="9">
        <f t="shared" si="19"/>
        <v>9.1485148514851478</v>
      </c>
      <c r="AD46" s="9">
        <v>62.4</v>
      </c>
      <c r="AE46" s="9">
        <v>66.400000000000006</v>
      </c>
      <c r="AF46" s="9">
        <v>72.2</v>
      </c>
      <c r="AG46" s="9">
        <v>72.8</v>
      </c>
      <c r="AH46" s="9">
        <v>66</v>
      </c>
      <c r="AI46" s="9">
        <v>68.599999999999994</v>
      </c>
      <c r="AJ46" s="9">
        <v>74.599999999999994</v>
      </c>
      <c r="AK46" s="9">
        <v>70.8</v>
      </c>
      <c r="AL46" s="9">
        <v>58</v>
      </c>
      <c r="AM46" s="9">
        <v>53</v>
      </c>
      <c r="AN46" s="9" t="s">
        <v>51</v>
      </c>
      <c r="AO46" s="9">
        <f t="shared" si="9"/>
        <v>45</v>
      </c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spans="1:52" x14ac:dyDescent="0.25">
      <c r="A47" s="9" t="s">
        <v>98</v>
      </c>
      <c r="B47" s="9" t="s">
        <v>45</v>
      </c>
      <c r="C47" s="9">
        <v>340.41399999999999</v>
      </c>
      <c r="D47" s="9">
        <v>70.02</v>
      </c>
      <c r="E47" s="9">
        <v>163.46700000000001</v>
      </c>
      <c r="F47" s="9">
        <v>180.28700000000001</v>
      </c>
      <c r="G47" s="9">
        <f>IFERROR(VLOOKUP(A47,[1]TDSheet!$A:$B,2,0),0)+IFERROR(VLOOKUP(A47,[2]TDSheet!$A:$B,2,0),0)</f>
        <v>0</v>
      </c>
      <c r="H47" s="9">
        <f t="shared" si="15"/>
        <v>180.28700000000001</v>
      </c>
      <c r="I47" s="7">
        <v>1</v>
      </c>
      <c r="J47" s="9">
        <v>50</v>
      </c>
      <c r="K47" s="9" t="s">
        <v>46</v>
      </c>
      <c r="L47" s="9"/>
      <c r="M47" s="9">
        <v>222.34200000000001</v>
      </c>
      <c r="N47" s="9">
        <f t="shared" si="16"/>
        <v>-58.875</v>
      </c>
      <c r="O47" s="9">
        <f t="shared" si="17"/>
        <v>163.46700000000001</v>
      </c>
      <c r="P47" s="9"/>
      <c r="Q47" s="9">
        <v>0</v>
      </c>
      <c r="R47" s="9"/>
      <c r="S47" s="9">
        <v>0</v>
      </c>
      <c r="T47" s="9">
        <v>0</v>
      </c>
      <c r="U47" s="9">
        <v>0</v>
      </c>
      <c r="V47" s="9"/>
      <c r="W47" s="9">
        <f t="shared" si="18"/>
        <v>32.693400000000004</v>
      </c>
      <c r="X47" s="4">
        <f t="shared" si="14"/>
        <v>179.34040000000002</v>
      </c>
      <c r="Y47" s="4">
        <f t="shared" si="10"/>
        <v>179.34040000000002</v>
      </c>
      <c r="Z47" s="4"/>
      <c r="AA47" s="9"/>
      <c r="AB47" s="9">
        <f t="shared" si="8"/>
        <v>11</v>
      </c>
      <c r="AC47" s="9">
        <f t="shared" si="19"/>
        <v>5.5144769280649912</v>
      </c>
      <c r="AD47" s="9">
        <v>18.192799999999998</v>
      </c>
      <c r="AE47" s="9">
        <v>15.429399999999999</v>
      </c>
      <c r="AF47" s="9">
        <v>28.977399999999999</v>
      </c>
      <c r="AG47" s="9">
        <v>33.860999999999997</v>
      </c>
      <c r="AH47" s="9">
        <v>34.6</v>
      </c>
      <c r="AI47" s="9">
        <v>19.715399999999999</v>
      </c>
      <c r="AJ47" s="9">
        <v>22.6966</v>
      </c>
      <c r="AK47" s="9">
        <v>24.334399999999999</v>
      </c>
      <c r="AL47" s="9">
        <v>28.5488</v>
      </c>
      <c r="AM47" s="9">
        <v>24.050799999999999</v>
      </c>
      <c r="AN47" s="9"/>
      <c r="AO47" s="9">
        <f t="shared" si="9"/>
        <v>179</v>
      </c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spans="1:52" x14ac:dyDescent="0.25">
      <c r="A48" s="9" t="s">
        <v>99</v>
      </c>
      <c r="B48" s="9" t="s">
        <v>45</v>
      </c>
      <c r="C48" s="9">
        <v>1026.7940000000001</v>
      </c>
      <c r="D48" s="9">
        <v>1141.521</v>
      </c>
      <c r="E48" s="9">
        <v>955.60400000000004</v>
      </c>
      <c r="F48" s="9">
        <v>751.76499999999999</v>
      </c>
      <c r="G48" s="9">
        <f>IFERROR(VLOOKUP(A48,[1]TDSheet!$A:$B,2,0),0)+IFERROR(VLOOKUP(A48,[2]TDSheet!$A:$B,2,0),0)</f>
        <v>43.637</v>
      </c>
      <c r="H48" s="9">
        <f t="shared" si="15"/>
        <v>708.12799999999993</v>
      </c>
      <c r="I48" s="7">
        <v>1</v>
      </c>
      <c r="J48" s="9">
        <v>50</v>
      </c>
      <c r="K48" s="9" t="s">
        <v>46</v>
      </c>
      <c r="L48" s="9"/>
      <c r="M48" s="9">
        <v>1379.54</v>
      </c>
      <c r="N48" s="9">
        <f t="shared" si="16"/>
        <v>-423.93599999999992</v>
      </c>
      <c r="O48" s="9">
        <f t="shared" si="17"/>
        <v>955.60400000000004</v>
      </c>
      <c r="P48" s="9"/>
      <c r="Q48" s="9">
        <v>0</v>
      </c>
      <c r="R48" s="9"/>
      <c r="S48" s="9">
        <v>0</v>
      </c>
      <c r="T48" s="9">
        <v>40</v>
      </c>
      <c r="U48" s="9">
        <v>497.47546200000011</v>
      </c>
      <c r="V48" s="9"/>
      <c r="W48" s="9">
        <f t="shared" si="18"/>
        <v>191.1208</v>
      </c>
      <c r="X48" s="4">
        <f t="shared" si="14"/>
        <v>896.72533800000019</v>
      </c>
      <c r="Y48" s="4">
        <f t="shared" si="10"/>
        <v>896.72533800000019</v>
      </c>
      <c r="Z48" s="4"/>
      <c r="AA48" s="9"/>
      <c r="AB48" s="9">
        <f t="shared" si="8"/>
        <v>11.000000000000002</v>
      </c>
      <c r="AC48" s="9">
        <f t="shared" si="19"/>
        <v>6.3080704036400013</v>
      </c>
      <c r="AD48" s="9">
        <v>162.3288</v>
      </c>
      <c r="AE48" s="9">
        <v>136.67160000000001</v>
      </c>
      <c r="AF48" s="9">
        <v>165.9898</v>
      </c>
      <c r="AG48" s="9">
        <v>159.1568</v>
      </c>
      <c r="AH48" s="9">
        <v>165.74539999999999</v>
      </c>
      <c r="AI48" s="9">
        <v>183.6978</v>
      </c>
      <c r="AJ48" s="9">
        <v>180.4128</v>
      </c>
      <c r="AK48" s="9">
        <v>162.38640000000001</v>
      </c>
      <c r="AL48" s="9">
        <v>140.46619999999999</v>
      </c>
      <c r="AM48" s="9">
        <v>130.81299999999999</v>
      </c>
      <c r="AN48" s="9"/>
      <c r="AO48" s="9">
        <f t="shared" si="9"/>
        <v>897</v>
      </c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spans="1:52" x14ac:dyDescent="0.25">
      <c r="A49" s="19" t="s">
        <v>100</v>
      </c>
      <c r="B49" s="19" t="s">
        <v>45</v>
      </c>
      <c r="C49" s="19"/>
      <c r="D49" s="19"/>
      <c r="E49" s="19"/>
      <c r="F49" s="19"/>
      <c r="G49" s="19">
        <f>IFERROR(VLOOKUP(A49,[1]TDSheet!$A:$B,2,0),0)+IFERROR(VLOOKUP(A49,[2]TDSheet!$A:$B,2,0),0)</f>
        <v>0</v>
      </c>
      <c r="H49" s="19">
        <f t="shared" si="15"/>
        <v>0</v>
      </c>
      <c r="I49" s="20">
        <v>0</v>
      </c>
      <c r="J49" s="19">
        <v>40</v>
      </c>
      <c r="K49" s="19" t="s">
        <v>46</v>
      </c>
      <c r="L49" s="19"/>
      <c r="M49" s="19"/>
      <c r="N49" s="19">
        <f t="shared" si="16"/>
        <v>0</v>
      </c>
      <c r="O49" s="19">
        <f t="shared" si="17"/>
        <v>0</v>
      </c>
      <c r="P49" s="19"/>
      <c r="Q49" s="19">
        <v>0</v>
      </c>
      <c r="R49" s="19"/>
      <c r="S49" s="19">
        <v>0</v>
      </c>
      <c r="T49" s="19">
        <v>0</v>
      </c>
      <c r="U49" s="19">
        <v>0</v>
      </c>
      <c r="V49" s="19"/>
      <c r="W49" s="19">
        <f t="shared" si="18"/>
        <v>0</v>
      </c>
      <c r="X49" s="21"/>
      <c r="Y49" s="4">
        <f t="shared" si="10"/>
        <v>0</v>
      </c>
      <c r="Z49" s="21"/>
      <c r="AA49" s="19"/>
      <c r="AB49" s="9" t="e">
        <f t="shared" si="8"/>
        <v>#DIV/0!</v>
      </c>
      <c r="AC49" s="19" t="e">
        <f t="shared" si="19"/>
        <v>#DIV/0!</v>
      </c>
      <c r="AD49" s="19">
        <v>0</v>
      </c>
      <c r="AE49" s="19">
        <v>0</v>
      </c>
      <c r="AF49" s="19">
        <v>0</v>
      </c>
      <c r="AG49" s="19">
        <v>0</v>
      </c>
      <c r="AH49" s="19">
        <v>0</v>
      </c>
      <c r="AI49" s="19">
        <v>0</v>
      </c>
      <c r="AJ49" s="19">
        <v>0</v>
      </c>
      <c r="AK49" s="19">
        <v>0</v>
      </c>
      <c r="AL49" s="19">
        <v>0</v>
      </c>
      <c r="AM49" s="19">
        <v>0</v>
      </c>
      <c r="AN49" s="19" t="s">
        <v>65</v>
      </c>
      <c r="AO49" s="9">
        <f t="shared" si="9"/>
        <v>0</v>
      </c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spans="1:52" x14ac:dyDescent="0.25">
      <c r="A50" s="9" t="s">
        <v>101</v>
      </c>
      <c r="B50" s="9" t="s">
        <v>50</v>
      </c>
      <c r="C50" s="9">
        <v>190</v>
      </c>
      <c r="D50" s="9">
        <v>226</v>
      </c>
      <c r="E50" s="9">
        <v>243</v>
      </c>
      <c r="F50" s="9">
        <v>101</v>
      </c>
      <c r="G50" s="9">
        <f>IFERROR(VLOOKUP(A50,[1]TDSheet!$A:$B,2,0),0)+IFERROR(VLOOKUP(A50,[2]TDSheet!$A:$B,2,0),0)</f>
        <v>0</v>
      </c>
      <c r="H50" s="9">
        <f t="shared" si="15"/>
        <v>101</v>
      </c>
      <c r="I50" s="7">
        <v>0.45</v>
      </c>
      <c r="J50" s="9">
        <v>50</v>
      </c>
      <c r="K50" s="9" t="s">
        <v>46</v>
      </c>
      <c r="L50" s="9"/>
      <c r="M50" s="9">
        <v>344</v>
      </c>
      <c r="N50" s="9">
        <f t="shared" si="16"/>
        <v>-101</v>
      </c>
      <c r="O50" s="9">
        <f t="shared" si="17"/>
        <v>243</v>
      </c>
      <c r="P50" s="9"/>
      <c r="Q50" s="9">
        <v>0</v>
      </c>
      <c r="R50" s="9"/>
      <c r="S50" s="9">
        <v>0</v>
      </c>
      <c r="T50" s="9">
        <v>0</v>
      </c>
      <c r="U50" s="9">
        <v>257</v>
      </c>
      <c r="V50" s="9"/>
      <c r="W50" s="9">
        <f t="shared" si="18"/>
        <v>48.6</v>
      </c>
      <c r="X50" s="4">
        <f t="shared" ref="X50:X64" si="20">11*W50-V50-U50-R50-H50</f>
        <v>176.60000000000002</v>
      </c>
      <c r="Y50" s="4">
        <f t="shared" si="10"/>
        <v>176.60000000000002</v>
      </c>
      <c r="Z50" s="4"/>
      <c r="AA50" s="9"/>
      <c r="AB50" s="9">
        <f t="shared" si="8"/>
        <v>11</v>
      </c>
      <c r="AC50" s="9">
        <f t="shared" si="19"/>
        <v>7.3662551440329214</v>
      </c>
      <c r="AD50" s="9">
        <v>44.8</v>
      </c>
      <c r="AE50" s="9">
        <v>30.8</v>
      </c>
      <c r="AF50" s="9">
        <v>31.2</v>
      </c>
      <c r="AG50" s="9">
        <v>30.4</v>
      </c>
      <c r="AH50" s="9">
        <v>32.680199999999999</v>
      </c>
      <c r="AI50" s="9">
        <v>31.880199999999999</v>
      </c>
      <c r="AJ50" s="9">
        <v>40.200000000000003</v>
      </c>
      <c r="AK50" s="9">
        <v>46.8</v>
      </c>
      <c r="AL50" s="9">
        <v>35.4</v>
      </c>
      <c r="AM50" s="9">
        <v>31</v>
      </c>
      <c r="AN50" s="9" t="s">
        <v>51</v>
      </c>
      <c r="AO50" s="9">
        <f t="shared" si="9"/>
        <v>79</v>
      </c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spans="1:52" x14ac:dyDescent="0.25">
      <c r="A51" s="9" t="s">
        <v>102</v>
      </c>
      <c r="B51" s="9" t="s">
        <v>50</v>
      </c>
      <c r="C51" s="9">
        <v>47</v>
      </c>
      <c r="D51" s="9">
        <v>53</v>
      </c>
      <c r="E51" s="9">
        <v>49</v>
      </c>
      <c r="F51" s="9">
        <v>32</v>
      </c>
      <c r="G51" s="9">
        <f>IFERROR(VLOOKUP(A51,[1]TDSheet!$A:$B,2,0),0)+IFERROR(VLOOKUP(A51,[2]TDSheet!$A:$B,2,0),0)</f>
        <v>0</v>
      </c>
      <c r="H51" s="9">
        <f t="shared" si="15"/>
        <v>32</v>
      </c>
      <c r="I51" s="7">
        <v>0.4</v>
      </c>
      <c r="J51" s="9">
        <v>40</v>
      </c>
      <c r="K51" s="9" t="s">
        <v>46</v>
      </c>
      <c r="L51" s="9"/>
      <c r="M51" s="9">
        <v>51</v>
      </c>
      <c r="N51" s="9">
        <f t="shared" si="16"/>
        <v>-2</v>
      </c>
      <c r="O51" s="9">
        <f t="shared" si="17"/>
        <v>49</v>
      </c>
      <c r="P51" s="9"/>
      <c r="Q51" s="9">
        <v>0</v>
      </c>
      <c r="R51" s="9"/>
      <c r="S51" s="9">
        <v>0</v>
      </c>
      <c r="T51" s="9">
        <v>0</v>
      </c>
      <c r="U51" s="9">
        <v>28.599999999999991</v>
      </c>
      <c r="V51" s="9"/>
      <c r="W51" s="9">
        <f t="shared" si="18"/>
        <v>9.8000000000000007</v>
      </c>
      <c r="X51" s="4">
        <f t="shared" si="20"/>
        <v>47.200000000000017</v>
      </c>
      <c r="Y51" s="4">
        <f t="shared" si="10"/>
        <v>47.200000000000017</v>
      </c>
      <c r="Z51" s="4"/>
      <c r="AA51" s="9"/>
      <c r="AB51" s="9">
        <f t="shared" si="8"/>
        <v>11</v>
      </c>
      <c r="AC51" s="9">
        <f t="shared" si="19"/>
        <v>6.1836734693877542</v>
      </c>
      <c r="AD51" s="9">
        <v>8.1999999999999993</v>
      </c>
      <c r="AE51" s="9">
        <v>8</v>
      </c>
      <c r="AF51" s="9">
        <v>7</v>
      </c>
      <c r="AG51" s="9">
        <v>7.6</v>
      </c>
      <c r="AH51" s="9">
        <v>8.1999999999999993</v>
      </c>
      <c r="AI51" s="9">
        <v>5.2</v>
      </c>
      <c r="AJ51" s="9">
        <v>10.6</v>
      </c>
      <c r="AK51" s="9">
        <v>11.8</v>
      </c>
      <c r="AL51" s="9">
        <v>6.8</v>
      </c>
      <c r="AM51" s="9">
        <v>7</v>
      </c>
      <c r="AN51" s="9"/>
      <c r="AO51" s="9">
        <f t="shared" si="9"/>
        <v>19</v>
      </c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spans="1:52" x14ac:dyDescent="0.25">
      <c r="A52" s="9" t="s">
        <v>103</v>
      </c>
      <c r="B52" s="9" t="s">
        <v>50</v>
      </c>
      <c r="C52" s="9">
        <v>91</v>
      </c>
      <c r="D52" s="9">
        <v>9</v>
      </c>
      <c r="E52" s="9">
        <v>57</v>
      </c>
      <c r="F52" s="9">
        <v>18</v>
      </c>
      <c r="G52" s="9">
        <f>IFERROR(VLOOKUP(A52,[1]TDSheet!$A:$B,2,0),0)+IFERROR(VLOOKUP(A52,[2]TDSheet!$A:$B,2,0),0)</f>
        <v>0</v>
      </c>
      <c r="H52" s="9">
        <f t="shared" si="15"/>
        <v>18</v>
      </c>
      <c r="I52" s="7">
        <v>0.4</v>
      </c>
      <c r="J52" s="9">
        <v>40</v>
      </c>
      <c r="K52" s="9" t="s">
        <v>46</v>
      </c>
      <c r="L52" s="9"/>
      <c r="M52" s="9">
        <v>60</v>
      </c>
      <c r="N52" s="9">
        <f t="shared" si="16"/>
        <v>-3</v>
      </c>
      <c r="O52" s="9">
        <f t="shared" si="17"/>
        <v>57</v>
      </c>
      <c r="P52" s="9"/>
      <c r="Q52" s="9">
        <v>0</v>
      </c>
      <c r="R52" s="9"/>
      <c r="S52" s="9">
        <v>0</v>
      </c>
      <c r="T52" s="9">
        <v>0</v>
      </c>
      <c r="U52" s="9">
        <v>45.599999999999987</v>
      </c>
      <c r="V52" s="9"/>
      <c r="W52" s="9">
        <f t="shared" si="18"/>
        <v>11.4</v>
      </c>
      <c r="X52" s="4">
        <f t="shared" si="20"/>
        <v>61.800000000000011</v>
      </c>
      <c r="Y52" s="4">
        <f t="shared" si="10"/>
        <v>61.800000000000011</v>
      </c>
      <c r="Z52" s="4"/>
      <c r="AA52" s="9"/>
      <c r="AB52" s="9">
        <f t="shared" si="8"/>
        <v>11</v>
      </c>
      <c r="AC52" s="9">
        <f t="shared" si="19"/>
        <v>5.5789473684210513</v>
      </c>
      <c r="AD52" s="9">
        <v>9.6</v>
      </c>
      <c r="AE52" s="9">
        <v>7.4</v>
      </c>
      <c r="AF52" s="9">
        <v>7</v>
      </c>
      <c r="AG52" s="9">
        <v>11.2</v>
      </c>
      <c r="AH52" s="9">
        <v>10.199999999999999</v>
      </c>
      <c r="AI52" s="9">
        <v>4.8</v>
      </c>
      <c r="AJ52" s="9">
        <v>9.6</v>
      </c>
      <c r="AK52" s="9">
        <v>11.8</v>
      </c>
      <c r="AL52" s="9">
        <v>5.8</v>
      </c>
      <c r="AM52" s="9">
        <v>5.4</v>
      </c>
      <c r="AN52" s="9" t="s">
        <v>104</v>
      </c>
      <c r="AO52" s="9">
        <f t="shared" si="9"/>
        <v>25</v>
      </c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spans="1:52" x14ac:dyDescent="0.25">
      <c r="A53" s="9" t="s">
        <v>105</v>
      </c>
      <c r="B53" s="9" t="s">
        <v>45</v>
      </c>
      <c r="C53" s="9">
        <v>272.96300000000002</v>
      </c>
      <c r="D53" s="9">
        <v>355.13900000000001</v>
      </c>
      <c r="E53" s="9">
        <v>240.72200000000001</v>
      </c>
      <c r="F53" s="9">
        <v>301.91800000000001</v>
      </c>
      <c r="G53" s="9">
        <f>IFERROR(VLOOKUP(A53,[1]TDSheet!$A:$B,2,0),0)+IFERROR(VLOOKUP(A53,[2]TDSheet!$A:$B,2,0),0)</f>
        <v>64.656000000000006</v>
      </c>
      <c r="H53" s="9">
        <f t="shared" si="15"/>
        <v>237.262</v>
      </c>
      <c r="I53" s="7">
        <v>1</v>
      </c>
      <c r="J53" s="9">
        <v>50</v>
      </c>
      <c r="K53" s="9" t="s">
        <v>46</v>
      </c>
      <c r="L53" s="9"/>
      <c r="M53" s="9">
        <v>315.98200000000003</v>
      </c>
      <c r="N53" s="9">
        <f t="shared" si="16"/>
        <v>-75.260000000000019</v>
      </c>
      <c r="O53" s="9">
        <f t="shared" si="17"/>
        <v>240.72200000000001</v>
      </c>
      <c r="P53" s="9"/>
      <c r="Q53" s="9">
        <v>0</v>
      </c>
      <c r="R53" s="9"/>
      <c r="S53" s="9">
        <v>0</v>
      </c>
      <c r="T53" s="9">
        <v>60</v>
      </c>
      <c r="U53" s="9">
        <v>222.29299999999989</v>
      </c>
      <c r="V53" s="9"/>
      <c r="W53" s="9">
        <f t="shared" si="18"/>
        <v>48.144400000000005</v>
      </c>
      <c r="X53" s="4">
        <f t="shared" si="20"/>
        <v>70.033400000000199</v>
      </c>
      <c r="Y53" s="4">
        <f t="shared" si="10"/>
        <v>70.033400000000199</v>
      </c>
      <c r="Z53" s="4"/>
      <c r="AA53" s="9"/>
      <c r="AB53" s="9">
        <f t="shared" si="8"/>
        <v>11</v>
      </c>
      <c r="AC53" s="9">
        <f t="shared" si="19"/>
        <v>9.5453469146982801</v>
      </c>
      <c r="AD53" s="9">
        <v>51.774399999999993</v>
      </c>
      <c r="AE53" s="9">
        <v>41.638399999999997</v>
      </c>
      <c r="AF53" s="9">
        <v>33.216000000000001</v>
      </c>
      <c r="AG53" s="9">
        <v>35.786799999999999</v>
      </c>
      <c r="AH53" s="9">
        <v>44.694000000000003</v>
      </c>
      <c r="AI53" s="9">
        <v>54.454600000000013</v>
      </c>
      <c r="AJ53" s="9">
        <v>44.6708</v>
      </c>
      <c r="AK53" s="9">
        <v>34.922400000000003</v>
      </c>
      <c r="AL53" s="9">
        <v>40.604799999999997</v>
      </c>
      <c r="AM53" s="9">
        <v>35.311599999999999</v>
      </c>
      <c r="AN53" s="9"/>
      <c r="AO53" s="9">
        <f t="shared" si="9"/>
        <v>70</v>
      </c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spans="1:52" x14ac:dyDescent="0.25">
      <c r="A54" s="9" t="s">
        <v>106</v>
      </c>
      <c r="B54" s="9" t="s">
        <v>50</v>
      </c>
      <c r="C54" s="9">
        <v>100</v>
      </c>
      <c r="D54" s="9">
        <v>400</v>
      </c>
      <c r="E54" s="9">
        <v>105</v>
      </c>
      <c r="F54" s="9">
        <v>395</v>
      </c>
      <c r="G54" s="9">
        <f>IFERROR(VLOOKUP(A54,[1]TDSheet!$A:$B,2,0),0)+IFERROR(VLOOKUP(A54,[2]TDSheet!$A:$B,2,0),0)</f>
        <v>0</v>
      </c>
      <c r="H54" s="9">
        <f t="shared" si="15"/>
        <v>395</v>
      </c>
      <c r="I54" s="7">
        <v>0.1</v>
      </c>
      <c r="J54" s="9">
        <v>730</v>
      </c>
      <c r="K54" s="9" t="s">
        <v>46</v>
      </c>
      <c r="L54" s="9"/>
      <c r="M54" s="9">
        <v>121</v>
      </c>
      <c r="N54" s="9">
        <f t="shared" si="16"/>
        <v>-16</v>
      </c>
      <c r="O54" s="9">
        <f t="shared" si="17"/>
        <v>105</v>
      </c>
      <c r="P54" s="9"/>
      <c r="Q54" s="9">
        <v>0</v>
      </c>
      <c r="R54" s="9"/>
      <c r="S54" s="9">
        <v>0</v>
      </c>
      <c r="T54" s="9">
        <v>0</v>
      </c>
      <c r="U54" s="9">
        <v>0</v>
      </c>
      <c r="V54" s="9"/>
      <c r="W54" s="9">
        <f t="shared" si="18"/>
        <v>21</v>
      </c>
      <c r="X54" s="4"/>
      <c r="Y54" s="4">
        <f t="shared" si="10"/>
        <v>0</v>
      </c>
      <c r="Z54" s="4"/>
      <c r="AA54" s="9"/>
      <c r="AB54" s="9">
        <f t="shared" si="8"/>
        <v>18.80952380952381</v>
      </c>
      <c r="AC54" s="9">
        <f t="shared" si="19"/>
        <v>18.80952380952381</v>
      </c>
      <c r="AD54" s="9">
        <v>18.399999999999999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0.30199999999999999</v>
      </c>
      <c r="AK54" s="9">
        <v>0.30199999999999999</v>
      </c>
      <c r="AL54" s="9">
        <v>0.2248</v>
      </c>
      <c r="AM54" s="9">
        <v>0.2248</v>
      </c>
      <c r="AN54" s="9" t="s">
        <v>67</v>
      </c>
      <c r="AO54" s="9">
        <f t="shared" si="9"/>
        <v>0</v>
      </c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spans="1:52" x14ac:dyDescent="0.25">
      <c r="A55" s="9" t="s">
        <v>107</v>
      </c>
      <c r="B55" s="9" t="s">
        <v>45</v>
      </c>
      <c r="C55" s="9">
        <v>1109.6220000000001</v>
      </c>
      <c r="D55" s="9">
        <v>884.50199999999995</v>
      </c>
      <c r="E55" s="9">
        <v>863.255</v>
      </c>
      <c r="F55" s="9">
        <v>556.52</v>
      </c>
      <c r="G55" s="9">
        <f>IFERROR(VLOOKUP(A55,[1]TDSheet!$A:$B,2,0),0)+IFERROR(VLOOKUP(A55,[2]TDSheet!$A:$B,2,0),0)</f>
        <v>0</v>
      </c>
      <c r="H55" s="9">
        <f t="shared" si="15"/>
        <v>556.52</v>
      </c>
      <c r="I55" s="7">
        <v>1</v>
      </c>
      <c r="J55" s="9">
        <v>50</v>
      </c>
      <c r="K55" s="9" t="s">
        <v>46</v>
      </c>
      <c r="L55" s="9"/>
      <c r="M55" s="9">
        <v>1236.4369999999999</v>
      </c>
      <c r="N55" s="9">
        <f t="shared" si="16"/>
        <v>-373.1819999999999</v>
      </c>
      <c r="O55" s="9">
        <f t="shared" si="17"/>
        <v>863.255</v>
      </c>
      <c r="P55" s="9"/>
      <c r="Q55" s="9">
        <v>0</v>
      </c>
      <c r="R55" s="9"/>
      <c r="S55" s="9">
        <v>0</v>
      </c>
      <c r="T55" s="9">
        <v>0</v>
      </c>
      <c r="U55" s="9">
        <v>371.64635500000003</v>
      </c>
      <c r="V55" s="9">
        <v>300</v>
      </c>
      <c r="W55" s="9">
        <f t="shared" si="18"/>
        <v>172.65100000000001</v>
      </c>
      <c r="X55" s="4">
        <f t="shared" si="20"/>
        <v>670.99464499999999</v>
      </c>
      <c r="Y55" s="4">
        <f t="shared" si="10"/>
        <v>670.99464499999999</v>
      </c>
      <c r="Z55" s="4"/>
      <c r="AA55" s="9"/>
      <c r="AB55" s="9">
        <f t="shared" si="8"/>
        <v>11</v>
      </c>
      <c r="AC55" s="9">
        <f t="shared" si="19"/>
        <v>7.1135779983898155</v>
      </c>
      <c r="AD55" s="9">
        <v>155.28899999999999</v>
      </c>
      <c r="AE55" s="9">
        <v>116.9066</v>
      </c>
      <c r="AF55" s="9">
        <v>140.0376</v>
      </c>
      <c r="AG55" s="9">
        <v>152.10599999999999</v>
      </c>
      <c r="AH55" s="9">
        <v>144.9606</v>
      </c>
      <c r="AI55" s="9">
        <v>137.3058</v>
      </c>
      <c r="AJ55" s="9">
        <v>138.27180000000001</v>
      </c>
      <c r="AK55" s="9">
        <v>137.29599999999999</v>
      </c>
      <c r="AL55" s="9">
        <v>134.53819999999999</v>
      </c>
      <c r="AM55" s="9">
        <v>133.69980000000001</v>
      </c>
      <c r="AN55" s="9"/>
      <c r="AO55" s="9">
        <f t="shared" si="9"/>
        <v>671</v>
      </c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spans="1:52" x14ac:dyDescent="0.25">
      <c r="A56" s="9" t="s">
        <v>108</v>
      </c>
      <c r="B56" s="9" t="s">
        <v>45</v>
      </c>
      <c r="C56" s="9">
        <v>68.722999999999999</v>
      </c>
      <c r="D56" s="9">
        <v>289.39999999999998</v>
      </c>
      <c r="E56" s="9">
        <v>26.966000000000001</v>
      </c>
      <c r="F56" s="9">
        <v>214.19200000000001</v>
      </c>
      <c r="G56" s="9">
        <f>IFERROR(VLOOKUP(A56,[1]TDSheet!$A:$B,2,0),0)+IFERROR(VLOOKUP(A56,[2]TDSheet!$A:$B,2,0),0)</f>
        <v>0</v>
      </c>
      <c r="H56" s="9">
        <f t="shared" si="15"/>
        <v>214.19200000000001</v>
      </c>
      <c r="I56" s="7">
        <v>1</v>
      </c>
      <c r="J56" s="9">
        <v>50</v>
      </c>
      <c r="K56" s="9" t="s">
        <v>46</v>
      </c>
      <c r="L56" s="9"/>
      <c r="M56" s="9">
        <v>26.7</v>
      </c>
      <c r="N56" s="9">
        <f t="shared" si="16"/>
        <v>0.26600000000000179</v>
      </c>
      <c r="O56" s="9">
        <f t="shared" si="17"/>
        <v>26.966000000000001</v>
      </c>
      <c r="P56" s="9"/>
      <c r="Q56" s="9">
        <v>0</v>
      </c>
      <c r="R56" s="9"/>
      <c r="S56" s="9">
        <v>0</v>
      </c>
      <c r="T56" s="9">
        <v>0</v>
      </c>
      <c r="U56" s="9">
        <v>0</v>
      </c>
      <c r="V56" s="9"/>
      <c r="W56" s="9">
        <f t="shared" si="18"/>
        <v>5.3932000000000002</v>
      </c>
      <c r="X56" s="4"/>
      <c r="Y56" s="4">
        <f t="shared" si="10"/>
        <v>0</v>
      </c>
      <c r="Z56" s="4"/>
      <c r="AA56" s="9"/>
      <c r="AB56" s="9">
        <f t="shared" si="8"/>
        <v>39.715196914633239</v>
      </c>
      <c r="AC56" s="9">
        <f t="shared" si="19"/>
        <v>39.715196914633239</v>
      </c>
      <c r="AD56" s="9">
        <v>18.838999999999999</v>
      </c>
      <c r="AE56" s="9">
        <v>21.084599999999998</v>
      </c>
      <c r="AF56" s="9">
        <v>15.9986</v>
      </c>
      <c r="AG56" s="9">
        <v>11.0952</v>
      </c>
      <c r="AH56" s="9">
        <v>17.181999999999999</v>
      </c>
      <c r="AI56" s="9">
        <v>25.186399999999999</v>
      </c>
      <c r="AJ56" s="9">
        <v>4.3163999999999998</v>
      </c>
      <c r="AK56" s="9">
        <v>5.9676</v>
      </c>
      <c r="AL56" s="9">
        <v>25.695</v>
      </c>
      <c r="AM56" s="9">
        <v>16.787600000000001</v>
      </c>
      <c r="AN56" s="9" t="s">
        <v>109</v>
      </c>
      <c r="AO56" s="9">
        <f t="shared" si="9"/>
        <v>0</v>
      </c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spans="1:52" x14ac:dyDescent="0.25">
      <c r="A57" s="9" t="s">
        <v>110</v>
      </c>
      <c r="B57" s="9" t="s">
        <v>50</v>
      </c>
      <c r="C57" s="9">
        <v>100</v>
      </c>
      <c r="D57" s="9">
        <v>400</v>
      </c>
      <c r="E57" s="9">
        <v>105</v>
      </c>
      <c r="F57" s="9">
        <v>395</v>
      </c>
      <c r="G57" s="9">
        <f>IFERROR(VLOOKUP(A57,[1]TDSheet!$A:$B,2,0),0)+IFERROR(VLOOKUP(A57,[2]TDSheet!$A:$B,2,0),0)</f>
        <v>0</v>
      </c>
      <c r="H57" s="9">
        <f t="shared" si="15"/>
        <v>395</v>
      </c>
      <c r="I57" s="7">
        <v>0.1</v>
      </c>
      <c r="J57" s="9">
        <v>730</v>
      </c>
      <c r="K57" s="9" t="s">
        <v>46</v>
      </c>
      <c r="L57" s="9"/>
      <c r="M57" s="9">
        <v>121</v>
      </c>
      <c r="N57" s="9">
        <f t="shared" si="16"/>
        <v>-16</v>
      </c>
      <c r="O57" s="9">
        <f t="shared" si="17"/>
        <v>105</v>
      </c>
      <c r="P57" s="9"/>
      <c r="Q57" s="9">
        <v>0</v>
      </c>
      <c r="R57" s="9"/>
      <c r="S57" s="9">
        <v>0</v>
      </c>
      <c r="T57" s="9">
        <v>0</v>
      </c>
      <c r="U57" s="9">
        <v>0</v>
      </c>
      <c r="V57" s="9"/>
      <c r="W57" s="9">
        <f t="shared" si="18"/>
        <v>21</v>
      </c>
      <c r="X57" s="4"/>
      <c r="Y57" s="4">
        <f t="shared" si="10"/>
        <v>0</v>
      </c>
      <c r="Z57" s="4"/>
      <c r="AA57" s="9"/>
      <c r="AB57" s="9">
        <f t="shared" si="8"/>
        <v>18.80952380952381</v>
      </c>
      <c r="AC57" s="9">
        <f t="shared" si="19"/>
        <v>18.80952380952381</v>
      </c>
      <c r="AD57" s="9">
        <v>19.2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0.30199999999999999</v>
      </c>
      <c r="AK57" s="9">
        <v>0.30199999999999999</v>
      </c>
      <c r="AL57" s="9">
        <v>0.2248</v>
      </c>
      <c r="AM57" s="9">
        <v>0.2248</v>
      </c>
      <c r="AN57" s="9" t="s">
        <v>67</v>
      </c>
      <c r="AO57" s="9">
        <f t="shared" si="9"/>
        <v>0</v>
      </c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spans="1:52" x14ac:dyDescent="0.25">
      <c r="A58" s="9" t="s">
        <v>111</v>
      </c>
      <c r="B58" s="9" t="s">
        <v>50</v>
      </c>
      <c r="C58" s="9">
        <v>155</v>
      </c>
      <c r="D58" s="9">
        <v>246</v>
      </c>
      <c r="E58" s="9">
        <v>146</v>
      </c>
      <c r="F58" s="9">
        <v>190</v>
      </c>
      <c r="G58" s="9">
        <f>IFERROR(VLOOKUP(A58,[1]TDSheet!$A:$B,2,0),0)+IFERROR(VLOOKUP(A58,[2]TDSheet!$A:$B,2,0),0)</f>
        <v>0</v>
      </c>
      <c r="H58" s="9">
        <f t="shared" si="15"/>
        <v>190</v>
      </c>
      <c r="I58" s="7">
        <v>0.4</v>
      </c>
      <c r="J58" s="9">
        <v>50</v>
      </c>
      <c r="K58" s="9" t="s">
        <v>46</v>
      </c>
      <c r="L58" s="9"/>
      <c r="M58" s="9">
        <v>174</v>
      </c>
      <c r="N58" s="9">
        <f t="shared" si="16"/>
        <v>-28</v>
      </c>
      <c r="O58" s="9">
        <f t="shared" si="17"/>
        <v>146</v>
      </c>
      <c r="P58" s="9"/>
      <c r="Q58" s="9">
        <v>0</v>
      </c>
      <c r="R58" s="9"/>
      <c r="S58" s="9">
        <v>0</v>
      </c>
      <c r="T58" s="9">
        <v>0</v>
      </c>
      <c r="U58" s="9">
        <v>116.2</v>
      </c>
      <c r="V58" s="9"/>
      <c r="W58" s="9">
        <f t="shared" si="18"/>
        <v>29.2</v>
      </c>
      <c r="X58" s="4">
        <f t="shared" si="20"/>
        <v>15</v>
      </c>
      <c r="Y58" s="4">
        <f t="shared" si="10"/>
        <v>15</v>
      </c>
      <c r="Z58" s="4"/>
      <c r="AA58" s="9"/>
      <c r="AB58" s="9">
        <f t="shared" si="8"/>
        <v>11</v>
      </c>
      <c r="AC58" s="9">
        <f t="shared" si="19"/>
        <v>10.486301369863014</v>
      </c>
      <c r="AD58" s="9">
        <v>34.4</v>
      </c>
      <c r="AE58" s="9">
        <v>30.2</v>
      </c>
      <c r="AF58" s="9">
        <v>17.2</v>
      </c>
      <c r="AG58" s="9">
        <v>18.2</v>
      </c>
      <c r="AH58" s="9">
        <v>32.799999999999997</v>
      </c>
      <c r="AI58" s="9">
        <v>38</v>
      </c>
      <c r="AJ58" s="9">
        <v>16.600000000000001</v>
      </c>
      <c r="AK58" s="9">
        <v>25</v>
      </c>
      <c r="AL58" s="9">
        <v>34.6</v>
      </c>
      <c r="AM58" s="9">
        <v>34</v>
      </c>
      <c r="AN58" s="9"/>
      <c r="AO58" s="9">
        <f t="shared" si="9"/>
        <v>6</v>
      </c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spans="1:52" x14ac:dyDescent="0.25">
      <c r="A59" s="9" t="s">
        <v>112</v>
      </c>
      <c r="B59" s="9" t="s">
        <v>50</v>
      </c>
      <c r="C59" s="9">
        <v>699</v>
      </c>
      <c r="D59" s="9">
        <v>1946</v>
      </c>
      <c r="E59" s="9">
        <v>948</v>
      </c>
      <c r="F59" s="9">
        <v>1168</v>
      </c>
      <c r="G59" s="9">
        <f>IFERROR(VLOOKUP(A59,[1]TDSheet!$A:$B,2,0),0)+IFERROR(VLOOKUP(A59,[2]TDSheet!$A:$B,2,0),0)</f>
        <v>0</v>
      </c>
      <c r="H59" s="9">
        <f t="shared" si="15"/>
        <v>1168</v>
      </c>
      <c r="I59" s="7">
        <v>0.4</v>
      </c>
      <c r="J59" s="9">
        <v>40</v>
      </c>
      <c r="K59" s="9" t="s">
        <v>46</v>
      </c>
      <c r="L59" s="9"/>
      <c r="M59" s="9">
        <v>1231</v>
      </c>
      <c r="N59" s="9">
        <f t="shared" si="16"/>
        <v>-283</v>
      </c>
      <c r="O59" s="9">
        <f t="shared" si="17"/>
        <v>948</v>
      </c>
      <c r="P59" s="9"/>
      <c r="Q59" s="9">
        <v>0</v>
      </c>
      <c r="R59" s="9"/>
      <c r="S59" s="9">
        <v>0</v>
      </c>
      <c r="T59" s="9">
        <v>0</v>
      </c>
      <c r="U59" s="9">
        <v>389.76700000000051</v>
      </c>
      <c r="V59" s="9"/>
      <c r="W59" s="9">
        <f t="shared" si="18"/>
        <v>189.6</v>
      </c>
      <c r="X59" s="4">
        <f t="shared" si="20"/>
        <v>527.8329999999994</v>
      </c>
      <c r="Y59" s="4">
        <v>500</v>
      </c>
      <c r="Z59" s="4"/>
      <c r="AA59" s="9"/>
      <c r="AB59" s="9">
        <f t="shared" si="8"/>
        <v>10.853201476793252</v>
      </c>
      <c r="AC59" s="9">
        <f t="shared" si="19"/>
        <v>8.2160706751054882</v>
      </c>
      <c r="AD59" s="9">
        <v>193.8</v>
      </c>
      <c r="AE59" s="9">
        <v>189.2</v>
      </c>
      <c r="AF59" s="9">
        <v>167.4</v>
      </c>
      <c r="AG59" s="9">
        <v>154.80000000000001</v>
      </c>
      <c r="AH59" s="9">
        <v>193</v>
      </c>
      <c r="AI59" s="9">
        <v>222.4</v>
      </c>
      <c r="AJ59" s="9">
        <v>177.8</v>
      </c>
      <c r="AK59" s="9">
        <v>161</v>
      </c>
      <c r="AL59" s="9">
        <v>174.6</v>
      </c>
      <c r="AM59" s="9">
        <v>159.80000000000001</v>
      </c>
      <c r="AN59" s="9"/>
      <c r="AO59" s="9">
        <f t="shared" si="9"/>
        <v>200</v>
      </c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spans="1:52" x14ac:dyDescent="0.25">
      <c r="A60" s="9" t="s">
        <v>113</v>
      </c>
      <c r="B60" s="9" t="s">
        <v>50</v>
      </c>
      <c r="C60" s="9">
        <v>778</v>
      </c>
      <c r="D60" s="9">
        <v>952</v>
      </c>
      <c r="E60" s="9">
        <v>638</v>
      </c>
      <c r="F60" s="9">
        <v>641</v>
      </c>
      <c r="G60" s="9">
        <f>IFERROR(VLOOKUP(A60,[1]TDSheet!$A:$B,2,0),0)+IFERROR(VLOOKUP(A60,[2]TDSheet!$A:$B,2,0),0)</f>
        <v>0</v>
      </c>
      <c r="H60" s="9">
        <f t="shared" si="15"/>
        <v>641</v>
      </c>
      <c r="I60" s="7">
        <v>0.4</v>
      </c>
      <c r="J60" s="9">
        <v>40</v>
      </c>
      <c r="K60" s="9" t="s">
        <v>46</v>
      </c>
      <c r="L60" s="9"/>
      <c r="M60" s="9">
        <v>820</v>
      </c>
      <c r="N60" s="9">
        <f t="shared" si="16"/>
        <v>-182</v>
      </c>
      <c r="O60" s="9">
        <f t="shared" si="17"/>
        <v>638</v>
      </c>
      <c r="P60" s="9"/>
      <c r="Q60" s="9">
        <v>0</v>
      </c>
      <c r="R60" s="9"/>
      <c r="S60" s="9">
        <v>0</v>
      </c>
      <c r="T60" s="9">
        <v>0</v>
      </c>
      <c r="U60" s="9">
        <v>301.23100000000011</v>
      </c>
      <c r="V60" s="9"/>
      <c r="W60" s="9">
        <f t="shared" si="18"/>
        <v>127.6</v>
      </c>
      <c r="X60" s="4">
        <f t="shared" si="20"/>
        <v>461.36899999999969</v>
      </c>
      <c r="Y60" s="4">
        <f t="shared" si="10"/>
        <v>461.36899999999969</v>
      </c>
      <c r="Z60" s="4"/>
      <c r="AA60" s="9"/>
      <c r="AB60" s="9">
        <f t="shared" si="8"/>
        <v>11</v>
      </c>
      <c r="AC60" s="9">
        <f t="shared" si="19"/>
        <v>7.3842554858934184</v>
      </c>
      <c r="AD60" s="9">
        <v>123.4</v>
      </c>
      <c r="AE60" s="9">
        <v>116.6</v>
      </c>
      <c r="AF60" s="9">
        <v>120.6</v>
      </c>
      <c r="AG60" s="9">
        <v>126</v>
      </c>
      <c r="AH60" s="9">
        <v>119.8</v>
      </c>
      <c r="AI60" s="9">
        <v>139.19999999999999</v>
      </c>
      <c r="AJ60" s="9">
        <v>148.19999999999999</v>
      </c>
      <c r="AK60" s="9">
        <v>125</v>
      </c>
      <c r="AL60" s="9">
        <v>119.8</v>
      </c>
      <c r="AM60" s="9">
        <v>105.8</v>
      </c>
      <c r="AN60" s="9"/>
      <c r="AO60" s="9">
        <f t="shared" si="9"/>
        <v>185</v>
      </c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spans="1:52" x14ac:dyDescent="0.25">
      <c r="A61" s="9" t="s">
        <v>114</v>
      </c>
      <c r="B61" s="9" t="s">
        <v>45</v>
      </c>
      <c r="C61" s="9">
        <v>855.05700000000002</v>
      </c>
      <c r="D61" s="9">
        <v>1094.4749999999999</v>
      </c>
      <c r="E61" s="9">
        <v>688.35199999999998</v>
      </c>
      <c r="F61" s="9">
        <v>358.68700000000001</v>
      </c>
      <c r="G61" s="9">
        <f>IFERROR(VLOOKUP(A61,[1]TDSheet!$A:$B,2,0),0)+IFERROR(VLOOKUP(A61,[2]TDSheet!$A:$B,2,0),0)</f>
        <v>0</v>
      </c>
      <c r="H61" s="9">
        <f t="shared" si="15"/>
        <v>358.68700000000001</v>
      </c>
      <c r="I61" s="7">
        <v>1</v>
      </c>
      <c r="J61" s="9">
        <v>40</v>
      </c>
      <c r="K61" s="9" t="s">
        <v>46</v>
      </c>
      <c r="L61" s="9"/>
      <c r="M61" s="9">
        <v>980.86800000000005</v>
      </c>
      <c r="N61" s="9">
        <f t="shared" si="16"/>
        <v>-292.51600000000008</v>
      </c>
      <c r="O61" s="9">
        <f t="shared" si="17"/>
        <v>688.35199999999998</v>
      </c>
      <c r="P61" s="9"/>
      <c r="Q61" s="9">
        <v>0</v>
      </c>
      <c r="R61" s="9"/>
      <c r="S61" s="9">
        <v>0</v>
      </c>
      <c r="T61" s="9">
        <v>0</v>
      </c>
      <c r="U61" s="9">
        <v>364.61923999999999</v>
      </c>
      <c r="V61" s="9"/>
      <c r="W61" s="9">
        <f t="shared" si="18"/>
        <v>137.6704</v>
      </c>
      <c r="X61" s="4">
        <f t="shared" si="20"/>
        <v>791.06815999999992</v>
      </c>
      <c r="Y61" s="4">
        <f t="shared" si="10"/>
        <v>791.06815999999992</v>
      </c>
      <c r="Z61" s="4"/>
      <c r="AA61" s="9"/>
      <c r="AB61" s="9">
        <f t="shared" si="8"/>
        <v>11</v>
      </c>
      <c r="AC61" s="9">
        <f t="shared" si="19"/>
        <v>5.253898005671517</v>
      </c>
      <c r="AD61" s="9">
        <v>104.376</v>
      </c>
      <c r="AE61" s="9">
        <v>96.97760000000001</v>
      </c>
      <c r="AF61" s="9">
        <v>74.600200000000001</v>
      </c>
      <c r="AG61" s="9">
        <v>72.292000000000002</v>
      </c>
      <c r="AH61" s="9">
        <v>133.35140000000001</v>
      </c>
      <c r="AI61" s="9">
        <v>122.0354</v>
      </c>
      <c r="AJ61" s="9">
        <v>88.660600000000002</v>
      </c>
      <c r="AK61" s="9">
        <v>83.164400000000001</v>
      </c>
      <c r="AL61" s="9">
        <v>94.11760000000001</v>
      </c>
      <c r="AM61" s="9">
        <v>96.115000000000009</v>
      </c>
      <c r="AN61" s="9"/>
      <c r="AO61" s="9">
        <f t="shared" si="9"/>
        <v>791</v>
      </c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spans="1:52" x14ac:dyDescent="0.25">
      <c r="A62" s="9" t="s">
        <v>115</v>
      </c>
      <c r="B62" s="9" t="s">
        <v>45</v>
      </c>
      <c r="C62" s="9">
        <v>680.25699999999995</v>
      </c>
      <c r="D62" s="9">
        <v>594.50300000000004</v>
      </c>
      <c r="E62" s="9">
        <v>520.149</v>
      </c>
      <c r="F62" s="9">
        <v>340.00900000000001</v>
      </c>
      <c r="G62" s="9">
        <f>IFERROR(VLOOKUP(A62,[1]TDSheet!$A:$B,2,0),0)+IFERROR(VLOOKUP(A62,[2]TDSheet!$A:$B,2,0),0)</f>
        <v>0</v>
      </c>
      <c r="H62" s="9">
        <f t="shared" si="15"/>
        <v>340.00900000000001</v>
      </c>
      <c r="I62" s="7">
        <v>1</v>
      </c>
      <c r="J62" s="9">
        <v>40</v>
      </c>
      <c r="K62" s="9" t="s">
        <v>46</v>
      </c>
      <c r="L62" s="9"/>
      <c r="M62" s="9">
        <v>722.61699999999996</v>
      </c>
      <c r="N62" s="9">
        <f t="shared" si="16"/>
        <v>-202.46799999999996</v>
      </c>
      <c r="O62" s="9">
        <f t="shared" si="17"/>
        <v>514.72699999999998</v>
      </c>
      <c r="P62" s="9">
        <v>5.4219999999999997</v>
      </c>
      <c r="Q62" s="9">
        <v>0</v>
      </c>
      <c r="R62" s="9"/>
      <c r="S62" s="9">
        <v>0</v>
      </c>
      <c r="T62" s="9">
        <v>0</v>
      </c>
      <c r="U62" s="9">
        <v>386.05220000000003</v>
      </c>
      <c r="V62" s="9"/>
      <c r="W62" s="9">
        <f t="shared" si="18"/>
        <v>102.94539999999999</v>
      </c>
      <c r="X62" s="4">
        <f t="shared" si="20"/>
        <v>406.33819999999992</v>
      </c>
      <c r="Y62" s="4">
        <f t="shared" si="10"/>
        <v>406.33819999999992</v>
      </c>
      <c r="Z62" s="4"/>
      <c r="AA62" s="9"/>
      <c r="AB62" s="9">
        <f t="shared" si="8"/>
        <v>11.000000000000002</v>
      </c>
      <c r="AC62" s="9">
        <f t="shared" si="19"/>
        <v>7.0528765734068752</v>
      </c>
      <c r="AD62" s="9">
        <v>90.333200000000005</v>
      </c>
      <c r="AE62" s="9">
        <v>66.00739999999999</v>
      </c>
      <c r="AF62" s="9">
        <v>96.474000000000004</v>
      </c>
      <c r="AG62" s="9">
        <v>91.595600000000005</v>
      </c>
      <c r="AH62" s="9">
        <v>81.678599999999989</v>
      </c>
      <c r="AI62" s="9">
        <v>99.057600000000008</v>
      </c>
      <c r="AJ62" s="9">
        <v>80.967200000000005</v>
      </c>
      <c r="AK62" s="9">
        <v>54.113</v>
      </c>
      <c r="AL62" s="9">
        <v>65.42519999999999</v>
      </c>
      <c r="AM62" s="9">
        <v>75.244799999999998</v>
      </c>
      <c r="AN62" s="9"/>
      <c r="AO62" s="9">
        <f t="shared" si="9"/>
        <v>406</v>
      </c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spans="1:52" x14ac:dyDescent="0.25">
      <c r="A63" s="9" t="s">
        <v>116</v>
      </c>
      <c r="B63" s="9" t="s">
        <v>45</v>
      </c>
      <c r="C63" s="9">
        <v>907.63800000000003</v>
      </c>
      <c r="D63" s="9">
        <v>968.05200000000002</v>
      </c>
      <c r="E63" s="9">
        <v>881.65700000000004</v>
      </c>
      <c r="F63" s="9">
        <v>260.95100000000002</v>
      </c>
      <c r="G63" s="9">
        <f>IFERROR(VLOOKUP(A63,[1]TDSheet!$A:$B,2,0),0)+IFERROR(VLOOKUP(A63,[2]TDSheet!$A:$B,2,0),0)</f>
        <v>0</v>
      </c>
      <c r="H63" s="9">
        <f t="shared" si="15"/>
        <v>260.95100000000002</v>
      </c>
      <c r="I63" s="7">
        <v>1</v>
      </c>
      <c r="J63" s="9">
        <v>40</v>
      </c>
      <c r="K63" s="9" t="s">
        <v>46</v>
      </c>
      <c r="L63" s="9"/>
      <c r="M63" s="9">
        <v>1378.691</v>
      </c>
      <c r="N63" s="9">
        <f t="shared" si="16"/>
        <v>-497.03399999999999</v>
      </c>
      <c r="O63" s="9">
        <f t="shared" si="17"/>
        <v>881.65700000000004</v>
      </c>
      <c r="P63" s="9"/>
      <c r="Q63" s="9">
        <v>0</v>
      </c>
      <c r="R63" s="9"/>
      <c r="S63" s="9">
        <v>0</v>
      </c>
      <c r="T63" s="9">
        <v>0</v>
      </c>
      <c r="U63" s="9">
        <v>443.97626000000002</v>
      </c>
      <c r="V63" s="9">
        <v>400</v>
      </c>
      <c r="W63" s="9">
        <f t="shared" si="18"/>
        <v>176.3314</v>
      </c>
      <c r="X63" s="4">
        <f t="shared" si="20"/>
        <v>834.71813999999995</v>
      </c>
      <c r="Y63" s="4">
        <f t="shared" si="10"/>
        <v>834.71813999999995</v>
      </c>
      <c r="Z63" s="4"/>
      <c r="AA63" s="9"/>
      <c r="AB63" s="9">
        <f t="shared" si="8"/>
        <v>11</v>
      </c>
      <c r="AC63" s="9">
        <f t="shared" si="19"/>
        <v>6.2661968316476813</v>
      </c>
      <c r="AD63" s="9">
        <v>147.04400000000001</v>
      </c>
      <c r="AE63" s="9">
        <v>101.1532</v>
      </c>
      <c r="AF63" s="9">
        <v>108.76779999999999</v>
      </c>
      <c r="AG63" s="9">
        <v>128.03380000000001</v>
      </c>
      <c r="AH63" s="9">
        <v>121.2882</v>
      </c>
      <c r="AI63" s="9">
        <v>118.90940000000001</v>
      </c>
      <c r="AJ63" s="9">
        <v>94.152999999999992</v>
      </c>
      <c r="AK63" s="9">
        <v>75.30980000000001</v>
      </c>
      <c r="AL63" s="9">
        <v>89.992999999999995</v>
      </c>
      <c r="AM63" s="9">
        <v>102.0668</v>
      </c>
      <c r="AN63" s="9"/>
      <c r="AO63" s="9">
        <f t="shared" si="9"/>
        <v>835</v>
      </c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spans="1:52" x14ac:dyDescent="0.25">
      <c r="A64" s="9" t="s">
        <v>117</v>
      </c>
      <c r="B64" s="9" t="s">
        <v>45</v>
      </c>
      <c r="C64" s="9">
        <v>49.939</v>
      </c>
      <c r="D64" s="9">
        <v>86.24</v>
      </c>
      <c r="E64" s="9">
        <v>35.255000000000003</v>
      </c>
      <c r="F64" s="9">
        <v>59.84</v>
      </c>
      <c r="G64" s="9">
        <f>IFERROR(VLOOKUP(A64,[1]TDSheet!$A:$B,2,0),0)+IFERROR(VLOOKUP(A64,[2]TDSheet!$A:$B,2,0),0)</f>
        <v>0</v>
      </c>
      <c r="H64" s="9">
        <f t="shared" si="15"/>
        <v>59.84</v>
      </c>
      <c r="I64" s="7">
        <v>1</v>
      </c>
      <c r="J64" s="9">
        <v>30</v>
      </c>
      <c r="K64" s="9" t="s">
        <v>46</v>
      </c>
      <c r="L64" s="9"/>
      <c r="M64" s="9">
        <v>41.9</v>
      </c>
      <c r="N64" s="9">
        <f t="shared" si="16"/>
        <v>-6.644999999999996</v>
      </c>
      <c r="O64" s="9">
        <f t="shared" si="17"/>
        <v>35.255000000000003</v>
      </c>
      <c r="P64" s="9"/>
      <c r="Q64" s="9">
        <v>0</v>
      </c>
      <c r="R64" s="9"/>
      <c r="S64" s="9">
        <v>0</v>
      </c>
      <c r="T64" s="9">
        <v>0</v>
      </c>
      <c r="U64" s="9">
        <v>0</v>
      </c>
      <c r="V64" s="9"/>
      <c r="W64" s="9">
        <f t="shared" si="18"/>
        <v>7.0510000000000002</v>
      </c>
      <c r="X64" s="4">
        <f t="shared" si="20"/>
        <v>17.721000000000004</v>
      </c>
      <c r="Y64" s="4">
        <f t="shared" si="10"/>
        <v>17.721000000000004</v>
      </c>
      <c r="Z64" s="4"/>
      <c r="AA64" s="9"/>
      <c r="AB64" s="9">
        <f t="shared" si="8"/>
        <v>11</v>
      </c>
      <c r="AC64" s="9">
        <f t="shared" si="19"/>
        <v>8.486739469578783</v>
      </c>
      <c r="AD64" s="9">
        <v>7.3268000000000004</v>
      </c>
      <c r="AE64" s="9">
        <v>8.8968000000000007</v>
      </c>
      <c r="AF64" s="9">
        <v>8.5684000000000005</v>
      </c>
      <c r="AG64" s="9">
        <v>9.0475999999999992</v>
      </c>
      <c r="AH64" s="9">
        <v>7.5242000000000004</v>
      </c>
      <c r="AI64" s="9">
        <v>7.4054000000000002</v>
      </c>
      <c r="AJ64" s="9">
        <v>9.1481999999999992</v>
      </c>
      <c r="AK64" s="9">
        <v>11.5136</v>
      </c>
      <c r="AL64" s="9">
        <v>9.5134000000000007</v>
      </c>
      <c r="AM64" s="9">
        <v>8.6419999999999995</v>
      </c>
      <c r="AN64" s="9"/>
      <c r="AO64" s="9">
        <f t="shared" si="9"/>
        <v>18</v>
      </c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spans="1:52" x14ac:dyDescent="0.25">
      <c r="A65" s="9" t="s">
        <v>118</v>
      </c>
      <c r="B65" s="9" t="s">
        <v>50</v>
      </c>
      <c r="C65" s="9">
        <v>108</v>
      </c>
      <c r="D65" s="9">
        <v>226</v>
      </c>
      <c r="E65" s="9">
        <v>71</v>
      </c>
      <c r="F65" s="9">
        <v>178</v>
      </c>
      <c r="G65" s="9">
        <f>IFERROR(VLOOKUP(A65,[1]TDSheet!$A:$B,2,0),0)+IFERROR(VLOOKUP(A65,[2]TDSheet!$A:$B,2,0),0)</f>
        <v>0</v>
      </c>
      <c r="H65" s="9">
        <f t="shared" si="15"/>
        <v>178</v>
      </c>
      <c r="I65" s="7">
        <v>0.6</v>
      </c>
      <c r="J65" s="9">
        <v>60</v>
      </c>
      <c r="K65" s="9" t="s">
        <v>46</v>
      </c>
      <c r="L65" s="9"/>
      <c r="M65" s="9">
        <v>85</v>
      </c>
      <c r="N65" s="9">
        <f t="shared" si="16"/>
        <v>-14</v>
      </c>
      <c r="O65" s="9">
        <f t="shared" si="17"/>
        <v>71</v>
      </c>
      <c r="P65" s="9"/>
      <c r="Q65" s="9">
        <v>0</v>
      </c>
      <c r="R65" s="9"/>
      <c r="S65" s="9">
        <v>0</v>
      </c>
      <c r="T65" s="9">
        <v>0</v>
      </c>
      <c r="U65" s="9">
        <v>0</v>
      </c>
      <c r="V65" s="9"/>
      <c r="W65" s="9">
        <f t="shared" si="18"/>
        <v>14.2</v>
      </c>
      <c r="X65" s="4"/>
      <c r="Y65" s="4">
        <f t="shared" si="10"/>
        <v>0</v>
      </c>
      <c r="Z65" s="4"/>
      <c r="AA65" s="9"/>
      <c r="AB65" s="9">
        <f t="shared" si="8"/>
        <v>12.535211267605634</v>
      </c>
      <c r="AC65" s="9">
        <f t="shared" si="19"/>
        <v>12.535211267605634</v>
      </c>
      <c r="AD65" s="9">
        <v>13.2</v>
      </c>
      <c r="AE65" s="9">
        <v>19</v>
      </c>
      <c r="AF65" s="9">
        <v>25.4</v>
      </c>
      <c r="AG65" s="9">
        <v>18.2</v>
      </c>
      <c r="AH65" s="9">
        <v>18.600000000000001</v>
      </c>
      <c r="AI65" s="9">
        <v>16.2</v>
      </c>
      <c r="AJ65" s="9">
        <v>16.600000000000001</v>
      </c>
      <c r="AK65" s="9">
        <v>19.8</v>
      </c>
      <c r="AL65" s="9">
        <v>18.399999999999999</v>
      </c>
      <c r="AM65" s="9">
        <v>16.399999999999999</v>
      </c>
      <c r="AN65" s="9" t="s">
        <v>51</v>
      </c>
      <c r="AO65" s="9">
        <f t="shared" si="9"/>
        <v>0</v>
      </c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spans="1:52" x14ac:dyDescent="0.25">
      <c r="A66" s="19" t="s">
        <v>119</v>
      </c>
      <c r="B66" s="19" t="s">
        <v>50</v>
      </c>
      <c r="C66" s="19"/>
      <c r="D66" s="19"/>
      <c r="E66" s="19"/>
      <c r="F66" s="19"/>
      <c r="G66" s="19">
        <f>IFERROR(VLOOKUP(A66,[1]TDSheet!$A:$B,2,0),0)+IFERROR(VLOOKUP(A66,[2]TDSheet!$A:$B,2,0),0)</f>
        <v>0</v>
      </c>
      <c r="H66" s="19">
        <f t="shared" si="15"/>
        <v>0</v>
      </c>
      <c r="I66" s="20">
        <v>0</v>
      </c>
      <c r="J66" s="19">
        <v>50</v>
      </c>
      <c r="K66" s="19" t="s">
        <v>46</v>
      </c>
      <c r="L66" s="19"/>
      <c r="M66" s="19"/>
      <c r="N66" s="19">
        <f t="shared" si="16"/>
        <v>0</v>
      </c>
      <c r="O66" s="19">
        <f t="shared" si="17"/>
        <v>0</v>
      </c>
      <c r="P66" s="19"/>
      <c r="Q66" s="19">
        <v>0</v>
      </c>
      <c r="R66" s="19"/>
      <c r="S66" s="19">
        <v>0</v>
      </c>
      <c r="T66" s="19">
        <v>0</v>
      </c>
      <c r="U66" s="19">
        <v>0</v>
      </c>
      <c r="V66" s="19"/>
      <c r="W66" s="19">
        <f t="shared" si="18"/>
        <v>0</v>
      </c>
      <c r="X66" s="21"/>
      <c r="Y66" s="4">
        <f t="shared" si="10"/>
        <v>0</v>
      </c>
      <c r="Z66" s="21"/>
      <c r="AA66" s="19"/>
      <c r="AB66" s="9" t="e">
        <f t="shared" si="8"/>
        <v>#DIV/0!</v>
      </c>
      <c r="AC66" s="19" t="e">
        <f t="shared" si="19"/>
        <v>#DIV/0!</v>
      </c>
      <c r="AD66" s="19">
        <v>0</v>
      </c>
      <c r="AE66" s="19">
        <v>0</v>
      </c>
      <c r="AF66" s="19">
        <v>0</v>
      </c>
      <c r="AG66" s="19">
        <v>0</v>
      </c>
      <c r="AH66" s="19">
        <v>0</v>
      </c>
      <c r="AI66" s="19">
        <v>0</v>
      </c>
      <c r="AJ66" s="19">
        <v>0</v>
      </c>
      <c r="AK66" s="19">
        <v>0</v>
      </c>
      <c r="AL66" s="19">
        <v>0</v>
      </c>
      <c r="AM66" s="19">
        <v>0</v>
      </c>
      <c r="AN66" s="19" t="s">
        <v>65</v>
      </c>
      <c r="AO66" s="9">
        <f t="shared" si="9"/>
        <v>0</v>
      </c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spans="1:52" x14ac:dyDescent="0.25">
      <c r="A67" s="19" t="s">
        <v>120</v>
      </c>
      <c r="B67" s="19" t="s">
        <v>50</v>
      </c>
      <c r="C67" s="19"/>
      <c r="D67" s="19"/>
      <c r="E67" s="19"/>
      <c r="F67" s="19"/>
      <c r="G67" s="19">
        <f>IFERROR(VLOOKUP(A67,[1]TDSheet!$A:$B,2,0),0)+IFERROR(VLOOKUP(A67,[2]TDSheet!$A:$B,2,0),0)</f>
        <v>0</v>
      </c>
      <c r="H67" s="19">
        <f t="shared" si="15"/>
        <v>0</v>
      </c>
      <c r="I67" s="20">
        <v>0</v>
      </c>
      <c r="J67" s="19">
        <v>50</v>
      </c>
      <c r="K67" s="19" t="s">
        <v>46</v>
      </c>
      <c r="L67" s="19"/>
      <c r="M67" s="19"/>
      <c r="N67" s="19">
        <f t="shared" si="16"/>
        <v>0</v>
      </c>
      <c r="O67" s="19">
        <f t="shared" si="17"/>
        <v>0</v>
      </c>
      <c r="P67" s="19"/>
      <c r="Q67" s="19">
        <v>0</v>
      </c>
      <c r="R67" s="19"/>
      <c r="S67" s="19">
        <v>0</v>
      </c>
      <c r="T67" s="19">
        <v>0</v>
      </c>
      <c r="U67" s="19">
        <v>0</v>
      </c>
      <c r="V67" s="19"/>
      <c r="W67" s="19">
        <f t="shared" si="18"/>
        <v>0</v>
      </c>
      <c r="X67" s="21"/>
      <c r="Y67" s="4">
        <f t="shared" si="10"/>
        <v>0</v>
      </c>
      <c r="Z67" s="21"/>
      <c r="AA67" s="19"/>
      <c r="AB67" s="9" t="e">
        <f t="shared" si="8"/>
        <v>#DIV/0!</v>
      </c>
      <c r="AC67" s="19" t="e">
        <f t="shared" si="19"/>
        <v>#DIV/0!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 t="s">
        <v>65</v>
      </c>
      <c r="AO67" s="9">
        <f t="shared" si="9"/>
        <v>0</v>
      </c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2" x14ac:dyDescent="0.25">
      <c r="A68" s="19" t="s">
        <v>121</v>
      </c>
      <c r="B68" s="19" t="s">
        <v>50</v>
      </c>
      <c r="C68" s="19"/>
      <c r="D68" s="19"/>
      <c r="E68" s="19"/>
      <c r="F68" s="19"/>
      <c r="G68" s="19">
        <f>IFERROR(VLOOKUP(A68,[1]TDSheet!$A:$B,2,0),0)+IFERROR(VLOOKUP(A68,[2]TDSheet!$A:$B,2,0),0)</f>
        <v>0</v>
      </c>
      <c r="H68" s="19">
        <f t="shared" si="15"/>
        <v>0</v>
      </c>
      <c r="I68" s="20">
        <v>0</v>
      </c>
      <c r="J68" s="19">
        <v>30</v>
      </c>
      <c r="K68" s="19" t="s">
        <v>46</v>
      </c>
      <c r="L68" s="19"/>
      <c r="M68" s="19">
        <v>48</v>
      </c>
      <c r="N68" s="19">
        <f t="shared" si="16"/>
        <v>-48</v>
      </c>
      <c r="O68" s="19">
        <f t="shared" si="17"/>
        <v>0</v>
      </c>
      <c r="P68" s="19"/>
      <c r="Q68" s="19">
        <v>0</v>
      </c>
      <c r="R68" s="19"/>
      <c r="S68" s="19">
        <v>0</v>
      </c>
      <c r="T68" s="19">
        <v>0</v>
      </c>
      <c r="U68" s="19">
        <v>0</v>
      </c>
      <c r="V68" s="19"/>
      <c r="W68" s="19">
        <f t="shared" si="18"/>
        <v>0</v>
      </c>
      <c r="X68" s="21"/>
      <c r="Y68" s="4">
        <f t="shared" si="10"/>
        <v>0</v>
      </c>
      <c r="Z68" s="21"/>
      <c r="AA68" s="19"/>
      <c r="AB68" s="9" t="e">
        <f t="shared" si="8"/>
        <v>#DIV/0!</v>
      </c>
      <c r="AC68" s="19" t="e">
        <f t="shared" si="19"/>
        <v>#DIV/0!</v>
      </c>
      <c r="AD68" s="19">
        <v>0</v>
      </c>
      <c r="AE68" s="19">
        <v>0</v>
      </c>
      <c r="AF68" s="19">
        <v>0</v>
      </c>
      <c r="AG68" s="19">
        <v>0</v>
      </c>
      <c r="AH68" s="19">
        <v>0</v>
      </c>
      <c r="AI68" s="19">
        <v>0</v>
      </c>
      <c r="AJ68" s="19">
        <v>0</v>
      </c>
      <c r="AK68" s="19">
        <v>0</v>
      </c>
      <c r="AL68" s="19">
        <v>0</v>
      </c>
      <c r="AM68" s="19">
        <v>0</v>
      </c>
      <c r="AN68" s="19" t="s">
        <v>65</v>
      </c>
      <c r="AO68" s="9">
        <f t="shared" si="9"/>
        <v>0</v>
      </c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2" x14ac:dyDescent="0.25">
      <c r="A69" s="9" t="s">
        <v>122</v>
      </c>
      <c r="B69" s="9" t="s">
        <v>50</v>
      </c>
      <c r="C69" s="9">
        <v>118</v>
      </c>
      <c r="D69" s="9">
        <v>199</v>
      </c>
      <c r="E69" s="9">
        <v>57</v>
      </c>
      <c r="F69" s="9">
        <v>189</v>
      </c>
      <c r="G69" s="9">
        <f>IFERROR(VLOOKUP(A69,[1]TDSheet!$A:$B,2,0),0)+IFERROR(VLOOKUP(A69,[2]TDSheet!$A:$B,2,0),0)</f>
        <v>0</v>
      </c>
      <c r="H69" s="9">
        <f t="shared" si="15"/>
        <v>189</v>
      </c>
      <c r="I69" s="7">
        <v>0.6</v>
      </c>
      <c r="J69" s="9">
        <v>55</v>
      </c>
      <c r="K69" s="9" t="s">
        <v>46</v>
      </c>
      <c r="L69" s="9"/>
      <c r="M69" s="9">
        <v>57</v>
      </c>
      <c r="N69" s="9">
        <f t="shared" si="16"/>
        <v>0</v>
      </c>
      <c r="O69" s="9">
        <f t="shared" si="17"/>
        <v>57</v>
      </c>
      <c r="P69" s="9"/>
      <c r="Q69" s="9">
        <v>0</v>
      </c>
      <c r="R69" s="9"/>
      <c r="S69" s="9">
        <v>0</v>
      </c>
      <c r="T69" s="9">
        <v>0</v>
      </c>
      <c r="U69" s="9">
        <v>0</v>
      </c>
      <c r="V69" s="9"/>
      <c r="W69" s="9">
        <f t="shared" si="18"/>
        <v>11.4</v>
      </c>
      <c r="X69" s="4"/>
      <c r="Y69" s="4">
        <f t="shared" si="10"/>
        <v>0</v>
      </c>
      <c r="Z69" s="4"/>
      <c r="AA69" s="9"/>
      <c r="AB69" s="9">
        <f t="shared" si="8"/>
        <v>16.578947368421051</v>
      </c>
      <c r="AC69" s="9">
        <f t="shared" si="19"/>
        <v>16.578947368421051</v>
      </c>
      <c r="AD69" s="9">
        <v>12.6</v>
      </c>
      <c r="AE69" s="9">
        <v>15.2</v>
      </c>
      <c r="AF69" s="9">
        <v>21.4</v>
      </c>
      <c r="AG69" s="9">
        <v>17</v>
      </c>
      <c r="AH69" s="9">
        <v>14.8</v>
      </c>
      <c r="AI69" s="9">
        <v>14</v>
      </c>
      <c r="AJ69" s="9">
        <v>13.8</v>
      </c>
      <c r="AK69" s="9">
        <v>13.4</v>
      </c>
      <c r="AL69" s="9">
        <v>13.2</v>
      </c>
      <c r="AM69" s="9">
        <v>12.4</v>
      </c>
      <c r="AN69" s="9"/>
      <c r="AO69" s="9">
        <f t="shared" si="9"/>
        <v>0</v>
      </c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2" x14ac:dyDescent="0.25">
      <c r="A70" s="19" t="s">
        <v>123</v>
      </c>
      <c r="B70" s="19" t="s">
        <v>50</v>
      </c>
      <c r="C70" s="19"/>
      <c r="D70" s="19"/>
      <c r="E70" s="19"/>
      <c r="F70" s="19"/>
      <c r="G70" s="19">
        <f>IFERROR(VLOOKUP(A70,[1]TDSheet!$A:$B,2,0),0)+IFERROR(VLOOKUP(A70,[2]TDSheet!$A:$B,2,0),0)</f>
        <v>0</v>
      </c>
      <c r="H70" s="19">
        <f t="shared" ref="H70:H101" si="21">F70-G70</f>
        <v>0</v>
      </c>
      <c r="I70" s="20">
        <v>0</v>
      </c>
      <c r="J70" s="19">
        <v>40</v>
      </c>
      <c r="K70" s="19" t="s">
        <v>46</v>
      </c>
      <c r="L70" s="19"/>
      <c r="M70" s="19"/>
      <c r="N70" s="19">
        <f t="shared" ref="N70:N101" si="22">E70-M70</f>
        <v>0</v>
      </c>
      <c r="O70" s="19">
        <f t="shared" ref="O70:O101" si="23">E70-P70-Q70</f>
        <v>0</v>
      </c>
      <c r="P70" s="19"/>
      <c r="Q70" s="19">
        <v>0</v>
      </c>
      <c r="R70" s="19"/>
      <c r="S70" s="19">
        <v>0</v>
      </c>
      <c r="T70" s="19">
        <v>0</v>
      </c>
      <c r="U70" s="19">
        <v>0</v>
      </c>
      <c r="V70" s="19"/>
      <c r="W70" s="19">
        <f t="shared" ref="W70:W101" si="24">O70/5</f>
        <v>0</v>
      </c>
      <c r="X70" s="21"/>
      <c r="Y70" s="4">
        <f t="shared" si="10"/>
        <v>0</v>
      </c>
      <c r="Z70" s="21"/>
      <c r="AA70" s="19"/>
      <c r="AB70" s="9" t="e">
        <f t="shared" si="8"/>
        <v>#DIV/0!</v>
      </c>
      <c r="AC70" s="19" t="e">
        <f t="shared" ref="AC70:AC101" si="25">(H70+R70+U70+V70)/W70</f>
        <v>#DIV/0!</v>
      </c>
      <c r="AD70" s="19">
        <v>0</v>
      </c>
      <c r="AE70" s="19">
        <v>0</v>
      </c>
      <c r="AF70" s="19">
        <v>0</v>
      </c>
      <c r="AG70" s="19">
        <v>0</v>
      </c>
      <c r="AH70" s="19">
        <v>0</v>
      </c>
      <c r="AI70" s="19">
        <v>0</v>
      </c>
      <c r="AJ70" s="19">
        <v>0</v>
      </c>
      <c r="AK70" s="19">
        <v>0</v>
      </c>
      <c r="AL70" s="19">
        <v>0</v>
      </c>
      <c r="AM70" s="19">
        <v>0</v>
      </c>
      <c r="AN70" s="19" t="s">
        <v>65</v>
      </c>
      <c r="AO70" s="9">
        <f t="shared" si="9"/>
        <v>0</v>
      </c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2" x14ac:dyDescent="0.25">
      <c r="A71" s="9" t="s">
        <v>124</v>
      </c>
      <c r="B71" s="9" t="s">
        <v>50</v>
      </c>
      <c r="C71" s="9">
        <v>196</v>
      </c>
      <c r="D71" s="9">
        <v>6</v>
      </c>
      <c r="E71" s="9">
        <v>71</v>
      </c>
      <c r="F71" s="9">
        <v>124</v>
      </c>
      <c r="G71" s="9">
        <f>IFERROR(VLOOKUP(A71,[1]TDSheet!$A:$B,2,0),0)+IFERROR(VLOOKUP(A71,[2]TDSheet!$A:$B,2,0),0)</f>
        <v>0</v>
      </c>
      <c r="H71" s="9">
        <f t="shared" si="21"/>
        <v>124</v>
      </c>
      <c r="I71" s="7">
        <v>0.4</v>
      </c>
      <c r="J71" s="9">
        <v>50</v>
      </c>
      <c r="K71" s="9" t="s">
        <v>46</v>
      </c>
      <c r="L71" s="9"/>
      <c r="M71" s="9">
        <v>72</v>
      </c>
      <c r="N71" s="9">
        <f t="shared" si="22"/>
        <v>-1</v>
      </c>
      <c r="O71" s="9">
        <f t="shared" si="23"/>
        <v>71</v>
      </c>
      <c r="P71" s="9"/>
      <c r="Q71" s="9">
        <v>0</v>
      </c>
      <c r="R71" s="9"/>
      <c r="S71" s="9">
        <v>0</v>
      </c>
      <c r="T71" s="9">
        <v>0</v>
      </c>
      <c r="U71" s="9">
        <v>0</v>
      </c>
      <c r="V71" s="9"/>
      <c r="W71" s="9">
        <f t="shared" si="24"/>
        <v>14.2</v>
      </c>
      <c r="X71" s="4">
        <f>11*W71-V71-U71-R71-H71</f>
        <v>32.199999999999989</v>
      </c>
      <c r="Y71" s="4">
        <f t="shared" ref="Y71:Y101" si="26">X71</f>
        <v>32.199999999999989</v>
      </c>
      <c r="Z71" s="4"/>
      <c r="AA71" s="9"/>
      <c r="AB71" s="9">
        <f t="shared" ref="AB71:AB101" si="27">(H71+R71+U71+V71+Y71)/W71</f>
        <v>11</v>
      </c>
      <c r="AC71" s="9">
        <f t="shared" si="25"/>
        <v>8.7323943661971839</v>
      </c>
      <c r="AD71" s="9">
        <v>13.2</v>
      </c>
      <c r="AE71" s="9">
        <v>7</v>
      </c>
      <c r="AF71" s="9">
        <v>15.4</v>
      </c>
      <c r="AG71" s="9">
        <v>18.600000000000001</v>
      </c>
      <c r="AH71" s="9">
        <v>13</v>
      </c>
      <c r="AI71" s="9">
        <v>13.2</v>
      </c>
      <c r="AJ71" s="9">
        <v>12.2</v>
      </c>
      <c r="AK71" s="9">
        <v>11</v>
      </c>
      <c r="AL71" s="9">
        <v>9</v>
      </c>
      <c r="AM71" s="9">
        <v>8.8000000000000007</v>
      </c>
      <c r="AN71" s="9" t="s">
        <v>51</v>
      </c>
      <c r="AO71" s="9">
        <f t="shared" ref="AO71:AO101" si="28">ROUND(I71*Y71,0)</f>
        <v>13</v>
      </c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2" x14ac:dyDescent="0.25">
      <c r="A72" s="19" t="s">
        <v>125</v>
      </c>
      <c r="B72" s="19" t="s">
        <v>50</v>
      </c>
      <c r="C72" s="19"/>
      <c r="D72" s="19"/>
      <c r="E72" s="19"/>
      <c r="F72" s="19"/>
      <c r="G72" s="19">
        <f>IFERROR(VLOOKUP(A72,[1]TDSheet!$A:$B,2,0),0)+IFERROR(VLOOKUP(A72,[2]TDSheet!$A:$B,2,0),0)</f>
        <v>0</v>
      </c>
      <c r="H72" s="19">
        <f t="shared" si="21"/>
        <v>0</v>
      </c>
      <c r="I72" s="20">
        <v>0</v>
      </c>
      <c r="J72" s="19">
        <v>55</v>
      </c>
      <c r="K72" s="19" t="s">
        <v>46</v>
      </c>
      <c r="L72" s="19"/>
      <c r="M72" s="19"/>
      <c r="N72" s="19">
        <f t="shared" si="22"/>
        <v>0</v>
      </c>
      <c r="O72" s="19">
        <f t="shared" si="23"/>
        <v>0</v>
      </c>
      <c r="P72" s="19"/>
      <c r="Q72" s="19">
        <v>0</v>
      </c>
      <c r="R72" s="19"/>
      <c r="S72" s="19">
        <v>0</v>
      </c>
      <c r="T72" s="19">
        <v>0</v>
      </c>
      <c r="U72" s="19">
        <v>0</v>
      </c>
      <c r="V72" s="19"/>
      <c r="W72" s="19">
        <f t="shared" si="24"/>
        <v>0</v>
      </c>
      <c r="X72" s="21"/>
      <c r="Y72" s="4">
        <f t="shared" si="26"/>
        <v>0</v>
      </c>
      <c r="Z72" s="21"/>
      <c r="AA72" s="19"/>
      <c r="AB72" s="9" t="e">
        <f t="shared" si="27"/>
        <v>#DIV/0!</v>
      </c>
      <c r="AC72" s="19" t="e">
        <f t="shared" si="25"/>
        <v>#DIV/0!</v>
      </c>
      <c r="AD72" s="19">
        <v>0</v>
      </c>
      <c r="AE72" s="19">
        <v>0</v>
      </c>
      <c r="AF72" s="19">
        <v>0</v>
      </c>
      <c r="AG72" s="19">
        <v>0</v>
      </c>
      <c r="AH72" s="19">
        <v>0</v>
      </c>
      <c r="AI72" s="19">
        <v>0</v>
      </c>
      <c r="AJ72" s="19">
        <v>0</v>
      </c>
      <c r="AK72" s="19">
        <v>0</v>
      </c>
      <c r="AL72" s="19">
        <v>0</v>
      </c>
      <c r="AM72" s="19">
        <v>0</v>
      </c>
      <c r="AN72" s="19" t="s">
        <v>126</v>
      </c>
      <c r="AO72" s="9">
        <f t="shared" si="28"/>
        <v>0</v>
      </c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2" x14ac:dyDescent="0.25">
      <c r="A73" s="9" t="s">
        <v>127</v>
      </c>
      <c r="B73" s="9" t="s">
        <v>45</v>
      </c>
      <c r="C73" s="9">
        <v>21.721</v>
      </c>
      <c r="D73" s="9">
        <v>24.120999999999999</v>
      </c>
      <c r="E73" s="9">
        <v>1.452</v>
      </c>
      <c r="F73" s="9">
        <v>34.249000000000002</v>
      </c>
      <c r="G73" s="9">
        <f>IFERROR(VLOOKUP(A73,[1]TDSheet!$A:$B,2,0),0)+IFERROR(VLOOKUP(A73,[2]TDSheet!$A:$B,2,0),0)</f>
        <v>0</v>
      </c>
      <c r="H73" s="9">
        <f t="shared" si="21"/>
        <v>34.249000000000002</v>
      </c>
      <c r="I73" s="7">
        <v>1</v>
      </c>
      <c r="J73" s="9">
        <v>55</v>
      </c>
      <c r="K73" s="9" t="s">
        <v>46</v>
      </c>
      <c r="L73" s="9"/>
      <c r="M73" s="9">
        <v>1.3</v>
      </c>
      <c r="N73" s="9">
        <f t="shared" si="22"/>
        <v>0.15199999999999991</v>
      </c>
      <c r="O73" s="9">
        <f t="shared" si="23"/>
        <v>1.452</v>
      </c>
      <c r="P73" s="9"/>
      <c r="Q73" s="9">
        <v>0</v>
      </c>
      <c r="R73" s="9"/>
      <c r="S73" s="9">
        <v>0</v>
      </c>
      <c r="T73" s="9">
        <v>0</v>
      </c>
      <c r="U73" s="9">
        <v>0</v>
      </c>
      <c r="V73" s="9"/>
      <c r="W73" s="9">
        <f t="shared" si="24"/>
        <v>0.29039999999999999</v>
      </c>
      <c r="X73" s="4"/>
      <c r="Y73" s="4">
        <f t="shared" si="26"/>
        <v>0</v>
      </c>
      <c r="Z73" s="4"/>
      <c r="AA73" s="9"/>
      <c r="AB73" s="9">
        <f t="shared" si="27"/>
        <v>117.93732782369148</v>
      </c>
      <c r="AC73" s="9">
        <f t="shared" si="25"/>
        <v>117.93732782369148</v>
      </c>
      <c r="AD73" s="9">
        <v>-0.28820000000000001</v>
      </c>
      <c r="AE73" s="9">
        <v>-0.28820000000000001</v>
      </c>
      <c r="AF73" s="9">
        <v>0.29139999999999999</v>
      </c>
      <c r="AG73" s="9">
        <v>1.1594</v>
      </c>
      <c r="AH73" s="9">
        <v>0.86799999999999999</v>
      </c>
      <c r="AI73" s="9">
        <v>0</v>
      </c>
      <c r="AJ73" s="9">
        <v>0.2888</v>
      </c>
      <c r="AK73" s="9">
        <v>0.2888</v>
      </c>
      <c r="AL73" s="9">
        <v>0</v>
      </c>
      <c r="AM73" s="9">
        <v>0</v>
      </c>
      <c r="AN73" s="17" t="s">
        <v>166</v>
      </c>
      <c r="AO73" s="9">
        <f t="shared" si="28"/>
        <v>0</v>
      </c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2" x14ac:dyDescent="0.25">
      <c r="A74" s="13" t="s">
        <v>128</v>
      </c>
      <c r="B74" s="13" t="s">
        <v>50</v>
      </c>
      <c r="C74" s="13">
        <v>13</v>
      </c>
      <c r="D74" s="13"/>
      <c r="E74" s="13">
        <v>5</v>
      </c>
      <c r="F74" s="13">
        <v>6</v>
      </c>
      <c r="G74" s="13">
        <f>IFERROR(VLOOKUP(A74,[1]TDSheet!$A:$B,2,0),0)+IFERROR(VLOOKUP(A74,[2]TDSheet!$A:$B,2,0),0)</f>
        <v>0</v>
      </c>
      <c r="H74" s="13">
        <f t="shared" si="21"/>
        <v>6</v>
      </c>
      <c r="I74" s="14">
        <v>0</v>
      </c>
      <c r="J74" s="13">
        <v>35</v>
      </c>
      <c r="K74" s="13" t="s">
        <v>58</v>
      </c>
      <c r="L74" s="13"/>
      <c r="M74" s="13">
        <v>7</v>
      </c>
      <c r="N74" s="13">
        <f t="shared" si="22"/>
        <v>-2</v>
      </c>
      <c r="O74" s="13">
        <f t="shared" si="23"/>
        <v>5</v>
      </c>
      <c r="P74" s="13"/>
      <c r="Q74" s="13">
        <v>0</v>
      </c>
      <c r="R74" s="13"/>
      <c r="S74" s="13">
        <v>0</v>
      </c>
      <c r="T74" s="13">
        <v>0</v>
      </c>
      <c r="U74" s="13">
        <v>0</v>
      </c>
      <c r="V74" s="13"/>
      <c r="W74" s="13">
        <f t="shared" si="24"/>
        <v>1</v>
      </c>
      <c r="X74" s="15"/>
      <c r="Y74" s="4">
        <f t="shared" si="26"/>
        <v>0</v>
      </c>
      <c r="Z74" s="15"/>
      <c r="AA74" s="13"/>
      <c r="AB74" s="9">
        <f t="shared" si="27"/>
        <v>6</v>
      </c>
      <c r="AC74" s="13">
        <f t="shared" si="25"/>
        <v>6</v>
      </c>
      <c r="AD74" s="13">
        <v>0.8</v>
      </c>
      <c r="AE74" s="13">
        <v>0.2</v>
      </c>
      <c r="AF74" s="13">
        <v>0.4</v>
      </c>
      <c r="AG74" s="13">
        <v>0.4</v>
      </c>
      <c r="AH74" s="13">
        <v>-0.2</v>
      </c>
      <c r="AI74" s="13">
        <v>0.2</v>
      </c>
      <c r="AJ74" s="13">
        <v>1</v>
      </c>
      <c r="AK74" s="13">
        <v>1.4</v>
      </c>
      <c r="AL74" s="13">
        <v>1</v>
      </c>
      <c r="AM74" s="13">
        <v>0</v>
      </c>
      <c r="AN74" s="16" t="s">
        <v>129</v>
      </c>
      <c r="AO74" s="9">
        <f t="shared" si="28"/>
        <v>0</v>
      </c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2" x14ac:dyDescent="0.25">
      <c r="A75" s="9" t="s">
        <v>130</v>
      </c>
      <c r="B75" s="9" t="s">
        <v>45</v>
      </c>
      <c r="C75" s="9">
        <v>1753.415</v>
      </c>
      <c r="D75" s="9">
        <v>3745.6</v>
      </c>
      <c r="E75" s="9">
        <v>2061.36</v>
      </c>
      <c r="F75" s="9">
        <v>2199.0010000000002</v>
      </c>
      <c r="G75" s="9">
        <f>IFERROR(VLOOKUP(A75,[1]TDSheet!$A:$B,2,0),0)+IFERROR(VLOOKUP(A75,[2]TDSheet!$A:$B,2,0),0)</f>
        <v>152.86000000000001</v>
      </c>
      <c r="H75" s="9">
        <f t="shared" si="21"/>
        <v>2046.1410000000001</v>
      </c>
      <c r="I75" s="7">
        <v>1</v>
      </c>
      <c r="J75" s="9">
        <v>60</v>
      </c>
      <c r="K75" s="9" t="s">
        <v>46</v>
      </c>
      <c r="L75" s="9"/>
      <c r="M75" s="9">
        <v>2221.91</v>
      </c>
      <c r="N75" s="9">
        <f t="shared" si="22"/>
        <v>-160.54999999999973</v>
      </c>
      <c r="O75" s="9">
        <f t="shared" si="23"/>
        <v>2041.13</v>
      </c>
      <c r="P75" s="9">
        <v>20.23</v>
      </c>
      <c r="Q75" s="9">
        <v>0</v>
      </c>
      <c r="R75" s="9">
        <v>2500</v>
      </c>
      <c r="S75" s="9">
        <v>0</v>
      </c>
      <c r="T75" s="9">
        <v>150</v>
      </c>
      <c r="U75" s="9">
        <v>324.19555100000218</v>
      </c>
      <c r="V75" s="9">
        <v>150</v>
      </c>
      <c r="W75" s="9">
        <f t="shared" si="24"/>
        <v>408.226</v>
      </c>
      <c r="X75" s="4"/>
      <c r="Y75" s="4">
        <f t="shared" si="26"/>
        <v>0</v>
      </c>
      <c r="Z75" s="4"/>
      <c r="AA75" s="9"/>
      <c r="AB75" s="9">
        <f t="shared" si="27"/>
        <v>12.297934357439267</v>
      </c>
      <c r="AC75" s="9">
        <f t="shared" si="25"/>
        <v>12.297934357439267</v>
      </c>
      <c r="AD75" s="9">
        <v>533.23540000000003</v>
      </c>
      <c r="AE75" s="9">
        <v>512.7041999999999</v>
      </c>
      <c r="AF75" s="9">
        <v>337.57279999999997</v>
      </c>
      <c r="AG75" s="9">
        <v>388.42099999999999</v>
      </c>
      <c r="AH75" s="9">
        <v>435.79939999999999</v>
      </c>
      <c r="AI75" s="9">
        <v>465.06479999999988</v>
      </c>
      <c r="AJ75" s="9">
        <v>426.30720000000002</v>
      </c>
      <c r="AK75" s="9">
        <v>466.85520000000002</v>
      </c>
      <c r="AL75" s="9">
        <v>441.83440000000002</v>
      </c>
      <c r="AM75" s="9">
        <v>343.40159999999997</v>
      </c>
      <c r="AN75" s="9" t="s">
        <v>60</v>
      </c>
      <c r="AO75" s="9">
        <f t="shared" si="28"/>
        <v>0</v>
      </c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2" x14ac:dyDescent="0.25">
      <c r="A76" s="9" t="s">
        <v>131</v>
      </c>
      <c r="B76" s="9" t="s">
        <v>45</v>
      </c>
      <c r="C76" s="9">
        <v>1199.4459999999999</v>
      </c>
      <c r="D76" s="9">
        <v>1209.3</v>
      </c>
      <c r="E76" s="9">
        <v>1057.3209999999999</v>
      </c>
      <c r="F76" s="9">
        <v>591.89400000000001</v>
      </c>
      <c r="G76" s="9">
        <f>IFERROR(VLOOKUP(A76,[1]TDSheet!$A:$B,2,0),0)+IFERROR(VLOOKUP(A76,[2]TDSheet!$A:$B,2,0),0)</f>
        <v>0</v>
      </c>
      <c r="H76" s="9">
        <f t="shared" si="21"/>
        <v>591.89400000000001</v>
      </c>
      <c r="I76" s="7">
        <v>1</v>
      </c>
      <c r="J76" s="9">
        <v>60</v>
      </c>
      <c r="K76" s="9" t="s">
        <v>46</v>
      </c>
      <c r="L76" s="9"/>
      <c r="M76" s="9">
        <v>1355.261</v>
      </c>
      <c r="N76" s="9">
        <f t="shared" si="22"/>
        <v>-297.94000000000005</v>
      </c>
      <c r="O76" s="9">
        <f t="shared" si="23"/>
        <v>1057.3209999999999</v>
      </c>
      <c r="P76" s="9"/>
      <c r="Q76" s="9">
        <v>0</v>
      </c>
      <c r="R76" s="9">
        <v>550</v>
      </c>
      <c r="S76" s="9">
        <v>0</v>
      </c>
      <c r="T76" s="9">
        <v>0</v>
      </c>
      <c r="U76" s="9">
        <v>0</v>
      </c>
      <c r="V76" s="9"/>
      <c r="W76" s="9">
        <f t="shared" si="24"/>
        <v>211.46419999999998</v>
      </c>
      <c r="X76" s="4">
        <f t="shared" ref="X76:X78" si="29">11*W76-V76-U76-R76-H76</f>
        <v>1184.2121999999997</v>
      </c>
      <c r="Y76" s="4">
        <v>1150</v>
      </c>
      <c r="Z76" s="4"/>
      <c r="AA76" s="9"/>
      <c r="AB76" s="9">
        <f t="shared" si="27"/>
        <v>10.838212803869403</v>
      </c>
      <c r="AC76" s="9">
        <f t="shared" si="25"/>
        <v>5.3999400371315813</v>
      </c>
      <c r="AD76" s="9">
        <v>136.13480000000001</v>
      </c>
      <c r="AE76" s="9">
        <v>269.41660000000002</v>
      </c>
      <c r="AF76" s="9">
        <v>155.0582</v>
      </c>
      <c r="AG76" s="9">
        <v>181.75299999999999</v>
      </c>
      <c r="AH76" s="9">
        <v>251.95840000000001</v>
      </c>
      <c r="AI76" s="9">
        <v>168.5402</v>
      </c>
      <c r="AJ76" s="9">
        <v>303.7946</v>
      </c>
      <c r="AK76" s="9">
        <v>326.57040000000001</v>
      </c>
      <c r="AL76" s="9">
        <v>159.26859999999999</v>
      </c>
      <c r="AM76" s="9">
        <v>134.62960000000001</v>
      </c>
      <c r="AN76" s="9" t="s">
        <v>72</v>
      </c>
      <c r="AO76" s="9">
        <f t="shared" si="28"/>
        <v>1150</v>
      </c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2" x14ac:dyDescent="0.25">
      <c r="A77" s="9" t="s">
        <v>132</v>
      </c>
      <c r="B77" s="9" t="s">
        <v>45</v>
      </c>
      <c r="C77" s="9">
        <v>1424.3989999999999</v>
      </c>
      <c r="D77" s="9">
        <v>4387.2569999999996</v>
      </c>
      <c r="E77" s="9">
        <v>2268.36</v>
      </c>
      <c r="F77" s="9">
        <v>1542.0930000000001</v>
      </c>
      <c r="G77" s="9">
        <f>IFERROR(VLOOKUP(A77,[1]TDSheet!$A:$B,2,0),0)+IFERROR(VLOOKUP(A77,[2]TDSheet!$A:$B,2,0),0)</f>
        <v>149.78399999999999</v>
      </c>
      <c r="H77" s="9">
        <f t="shared" si="21"/>
        <v>1392.3090000000002</v>
      </c>
      <c r="I77" s="7">
        <v>1</v>
      </c>
      <c r="J77" s="9">
        <v>60</v>
      </c>
      <c r="K77" s="9" t="s">
        <v>46</v>
      </c>
      <c r="L77" s="9"/>
      <c r="M77" s="9">
        <v>3238.0680000000002</v>
      </c>
      <c r="N77" s="9">
        <f t="shared" si="22"/>
        <v>-969.70800000000008</v>
      </c>
      <c r="O77" s="9">
        <f t="shared" si="23"/>
        <v>2238.5680000000002</v>
      </c>
      <c r="P77" s="9">
        <v>29.792000000000002</v>
      </c>
      <c r="Q77" s="9">
        <v>0</v>
      </c>
      <c r="R77" s="9">
        <v>1800</v>
      </c>
      <c r="S77" s="9">
        <v>0</v>
      </c>
      <c r="T77" s="9">
        <v>150</v>
      </c>
      <c r="U77" s="9">
        <v>1117.212180999999</v>
      </c>
      <c r="V77" s="9">
        <v>1000</v>
      </c>
      <c r="W77" s="9">
        <f t="shared" si="24"/>
        <v>447.71360000000004</v>
      </c>
      <c r="X77" s="4"/>
      <c r="Y77" s="4">
        <f t="shared" si="26"/>
        <v>0</v>
      </c>
      <c r="Z77" s="4"/>
      <c r="AA77" s="9"/>
      <c r="AB77" s="9">
        <f t="shared" si="27"/>
        <v>11.859191190528943</v>
      </c>
      <c r="AC77" s="9">
        <f t="shared" si="25"/>
        <v>11.859191190528943</v>
      </c>
      <c r="AD77" s="9">
        <v>583.35339999999997</v>
      </c>
      <c r="AE77" s="9">
        <v>424.53280000000012</v>
      </c>
      <c r="AF77" s="9">
        <v>346.59460000000001</v>
      </c>
      <c r="AG77" s="9">
        <v>335.08580000000001</v>
      </c>
      <c r="AH77" s="9">
        <v>446.32619999999997</v>
      </c>
      <c r="AI77" s="9">
        <v>378.19500000000011</v>
      </c>
      <c r="AJ77" s="9">
        <v>283.33</v>
      </c>
      <c r="AK77" s="9">
        <v>287.46300000000002</v>
      </c>
      <c r="AL77" s="9">
        <v>398.13319999999999</v>
      </c>
      <c r="AM77" s="9">
        <v>406.21460000000002</v>
      </c>
      <c r="AN77" s="9" t="s">
        <v>133</v>
      </c>
      <c r="AO77" s="9">
        <f t="shared" si="28"/>
        <v>0</v>
      </c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2" x14ac:dyDescent="0.25">
      <c r="A78" s="9" t="s">
        <v>70</v>
      </c>
      <c r="B78" s="9" t="s">
        <v>45</v>
      </c>
      <c r="C78" s="9">
        <v>2221.002</v>
      </c>
      <c r="D78" s="9">
        <v>5324.52</v>
      </c>
      <c r="E78" s="24">
        <f>2777.669+E22</f>
        <v>2780.1689999999999</v>
      </c>
      <c r="F78" s="24">
        <f>2404.97+F22</f>
        <v>2402.4699999999998</v>
      </c>
      <c r="G78" s="9">
        <f>IFERROR(VLOOKUP(A78,[1]TDSheet!$A:$B,2,0),0)+IFERROR(VLOOKUP(A78,[2]TDSheet!$A:$B,2,0),0)</f>
        <v>341.834</v>
      </c>
      <c r="H78" s="9">
        <f t="shared" si="21"/>
        <v>2060.636</v>
      </c>
      <c r="I78" s="7">
        <v>1</v>
      </c>
      <c r="J78" s="9">
        <v>60</v>
      </c>
      <c r="K78" s="9" t="s">
        <v>46</v>
      </c>
      <c r="L78" s="9"/>
      <c r="M78" s="9">
        <v>4112.6719999999996</v>
      </c>
      <c r="N78" s="9">
        <f t="shared" si="22"/>
        <v>-1332.5029999999997</v>
      </c>
      <c r="O78" s="9">
        <f t="shared" si="23"/>
        <v>2669.1689999999999</v>
      </c>
      <c r="P78" s="9"/>
      <c r="Q78" s="9">
        <v>111</v>
      </c>
      <c r="R78" s="9">
        <v>1200</v>
      </c>
      <c r="S78" s="9">
        <v>188</v>
      </c>
      <c r="T78" s="9">
        <v>150</v>
      </c>
      <c r="U78" s="9">
        <v>734.8679230000007</v>
      </c>
      <c r="V78" s="9">
        <v>800</v>
      </c>
      <c r="W78" s="9">
        <f t="shared" si="24"/>
        <v>533.8338</v>
      </c>
      <c r="X78" s="4">
        <f t="shared" si="29"/>
        <v>1076.6678769999994</v>
      </c>
      <c r="Y78" s="4">
        <v>1050</v>
      </c>
      <c r="Z78" s="4"/>
      <c r="AA78" s="9"/>
      <c r="AB78" s="9">
        <f t="shared" si="27"/>
        <v>10.950044607516423</v>
      </c>
      <c r="AC78" s="9">
        <f t="shared" si="25"/>
        <v>8.9831403013447257</v>
      </c>
      <c r="AD78" s="9">
        <v>557.26819999999998</v>
      </c>
      <c r="AE78" s="9">
        <v>456.03779999999989</v>
      </c>
      <c r="AF78" s="9">
        <v>450.44499999999999</v>
      </c>
      <c r="AG78" s="9">
        <v>413.43060000000003</v>
      </c>
      <c r="AH78" s="9">
        <v>390.21580000000012</v>
      </c>
      <c r="AI78" s="9">
        <v>414.16279999999989</v>
      </c>
      <c r="AJ78" s="9">
        <v>384.53160000000003</v>
      </c>
      <c r="AK78" s="9">
        <v>542.63</v>
      </c>
      <c r="AL78" s="9">
        <v>530.54639999999995</v>
      </c>
      <c r="AM78" s="9">
        <v>378.3352000000001</v>
      </c>
      <c r="AN78" s="9" t="s">
        <v>60</v>
      </c>
      <c r="AO78" s="9">
        <f t="shared" si="28"/>
        <v>1050</v>
      </c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2" x14ac:dyDescent="0.25">
      <c r="A79" s="13" t="s">
        <v>134</v>
      </c>
      <c r="B79" s="13" t="s">
        <v>45</v>
      </c>
      <c r="C79" s="13">
        <v>2.6680000000000001</v>
      </c>
      <c r="D79" s="13"/>
      <c r="E79" s="13">
        <v>1.0900000000000001</v>
      </c>
      <c r="F79" s="13">
        <v>-10.842000000000001</v>
      </c>
      <c r="G79" s="13">
        <f>IFERROR(VLOOKUP(A79,[1]TDSheet!$A:$B,2,0),0)+IFERROR(VLOOKUP(A79,[2]TDSheet!$A:$B,2,0),0)</f>
        <v>0</v>
      </c>
      <c r="H79" s="13">
        <f t="shared" si="21"/>
        <v>-10.842000000000001</v>
      </c>
      <c r="I79" s="14">
        <v>0</v>
      </c>
      <c r="J79" s="13">
        <v>55</v>
      </c>
      <c r="K79" s="13" t="s">
        <v>58</v>
      </c>
      <c r="L79" s="13"/>
      <c r="M79" s="13">
        <v>2.5</v>
      </c>
      <c r="N79" s="13">
        <f t="shared" si="22"/>
        <v>-1.41</v>
      </c>
      <c r="O79" s="13">
        <f t="shared" si="23"/>
        <v>1.0900000000000001</v>
      </c>
      <c r="P79" s="13"/>
      <c r="Q79" s="13">
        <v>0</v>
      </c>
      <c r="R79" s="13"/>
      <c r="S79" s="13">
        <v>0</v>
      </c>
      <c r="T79" s="13">
        <v>0</v>
      </c>
      <c r="U79" s="13">
        <v>0</v>
      </c>
      <c r="V79" s="13"/>
      <c r="W79" s="13">
        <f t="shared" si="24"/>
        <v>0.21800000000000003</v>
      </c>
      <c r="X79" s="15"/>
      <c r="Y79" s="4">
        <f t="shared" si="26"/>
        <v>0</v>
      </c>
      <c r="Z79" s="15"/>
      <c r="AA79" s="13"/>
      <c r="AB79" s="9">
        <f t="shared" si="27"/>
        <v>-49.73394495412844</v>
      </c>
      <c r="AC79" s="13">
        <f t="shared" si="25"/>
        <v>-49.73394495412844</v>
      </c>
      <c r="AD79" s="13">
        <v>0.55119999999999991</v>
      </c>
      <c r="AE79" s="13">
        <v>0.19900000000000001</v>
      </c>
      <c r="AF79" s="13">
        <v>0.1918</v>
      </c>
      <c r="AG79" s="13">
        <v>0.26879999999999998</v>
      </c>
      <c r="AH79" s="13">
        <v>0.54059999999999997</v>
      </c>
      <c r="AI79" s="13">
        <v>1.0873999999999999</v>
      </c>
      <c r="AJ79" s="13">
        <v>0.81440000000000001</v>
      </c>
      <c r="AK79" s="13">
        <v>0.53499999999999992</v>
      </c>
      <c r="AL79" s="13">
        <v>0.53320000000000001</v>
      </c>
      <c r="AM79" s="13">
        <v>0.53200000000000003</v>
      </c>
      <c r="AN79" s="13" t="s">
        <v>135</v>
      </c>
      <c r="AO79" s="9">
        <f t="shared" si="28"/>
        <v>0</v>
      </c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2" x14ac:dyDescent="0.25">
      <c r="A80" s="13" t="s">
        <v>136</v>
      </c>
      <c r="B80" s="13" t="s">
        <v>45</v>
      </c>
      <c r="C80" s="13">
        <v>13.435</v>
      </c>
      <c r="D80" s="13"/>
      <c r="E80" s="13"/>
      <c r="F80" s="13">
        <v>13.435</v>
      </c>
      <c r="G80" s="13">
        <f>IFERROR(VLOOKUP(A80,[1]TDSheet!$A:$B,2,0),0)+IFERROR(VLOOKUP(A80,[2]TDSheet!$A:$B,2,0),0)</f>
        <v>0</v>
      </c>
      <c r="H80" s="13">
        <f t="shared" si="21"/>
        <v>13.435</v>
      </c>
      <c r="I80" s="14">
        <v>0</v>
      </c>
      <c r="J80" s="13">
        <v>55</v>
      </c>
      <c r="K80" s="13" t="s">
        <v>58</v>
      </c>
      <c r="L80" s="13"/>
      <c r="M80" s="13"/>
      <c r="N80" s="13">
        <f t="shared" si="22"/>
        <v>0</v>
      </c>
      <c r="O80" s="13">
        <f t="shared" si="23"/>
        <v>0</v>
      </c>
      <c r="P80" s="13"/>
      <c r="Q80" s="13">
        <v>0</v>
      </c>
      <c r="R80" s="13"/>
      <c r="S80" s="13">
        <v>0</v>
      </c>
      <c r="T80" s="13">
        <v>0</v>
      </c>
      <c r="U80" s="13">
        <v>0</v>
      </c>
      <c r="V80" s="13"/>
      <c r="W80" s="13">
        <f t="shared" si="24"/>
        <v>0</v>
      </c>
      <c r="X80" s="15"/>
      <c r="Y80" s="4">
        <f t="shared" si="26"/>
        <v>0</v>
      </c>
      <c r="Z80" s="15"/>
      <c r="AA80" s="13"/>
      <c r="AB80" s="9" t="e">
        <f t="shared" si="27"/>
        <v>#DIV/0!</v>
      </c>
      <c r="AC80" s="13" t="e">
        <f t="shared" si="25"/>
        <v>#DIV/0!</v>
      </c>
      <c r="AD80" s="13">
        <v>0</v>
      </c>
      <c r="AE80" s="13">
        <v>0.26719999999999999</v>
      </c>
      <c r="AF80" s="13">
        <v>0.26719999999999999</v>
      </c>
      <c r="AG80" s="13">
        <v>0.2676</v>
      </c>
      <c r="AH80" s="13">
        <v>1.0702</v>
      </c>
      <c r="AI80" s="13">
        <v>1.6020000000000001</v>
      </c>
      <c r="AJ80" s="13">
        <v>0.7994</v>
      </c>
      <c r="AK80" s="13">
        <v>0</v>
      </c>
      <c r="AL80" s="13">
        <v>0.26440000000000002</v>
      </c>
      <c r="AM80" s="13">
        <v>0.52779999999999994</v>
      </c>
      <c r="AN80" s="17" t="s">
        <v>137</v>
      </c>
      <c r="AO80" s="9">
        <f t="shared" si="28"/>
        <v>0</v>
      </c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x14ac:dyDescent="0.25">
      <c r="A81" s="9" t="s">
        <v>138</v>
      </c>
      <c r="B81" s="9" t="s">
        <v>45</v>
      </c>
      <c r="C81" s="9">
        <v>132.64400000000001</v>
      </c>
      <c r="D81" s="9">
        <v>193.71299999999999</v>
      </c>
      <c r="E81" s="9">
        <v>132.797</v>
      </c>
      <c r="F81" s="9">
        <v>60.133000000000003</v>
      </c>
      <c r="G81" s="9">
        <f>IFERROR(VLOOKUP(A81,[1]TDSheet!$A:$B,2,0),0)+IFERROR(VLOOKUP(A81,[2]TDSheet!$A:$B,2,0),0)</f>
        <v>0</v>
      </c>
      <c r="H81" s="9">
        <f t="shared" si="21"/>
        <v>60.133000000000003</v>
      </c>
      <c r="I81" s="7">
        <v>1</v>
      </c>
      <c r="J81" s="9">
        <v>60</v>
      </c>
      <c r="K81" s="9" t="s">
        <v>46</v>
      </c>
      <c r="L81" s="9"/>
      <c r="M81" s="9">
        <v>276.79700000000003</v>
      </c>
      <c r="N81" s="9">
        <f t="shared" si="22"/>
        <v>-144.00000000000003</v>
      </c>
      <c r="O81" s="9">
        <f t="shared" si="23"/>
        <v>132.797</v>
      </c>
      <c r="P81" s="9"/>
      <c r="Q81" s="9">
        <v>0</v>
      </c>
      <c r="R81" s="9"/>
      <c r="S81" s="9">
        <v>0</v>
      </c>
      <c r="T81" s="9">
        <v>0</v>
      </c>
      <c r="U81" s="9">
        <v>97.505200000000031</v>
      </c>
      <c r="V81" s="9"/>
      <c r="W81" s="9">
        <f t="shared" si="24"/>
        <v>26.5594</v>
      </c>
      <c r="X81" s="4">
        <f>11*W81-V81-U81-R81-H81</f>
        <v>134.51519999999994</v>
      </c>
      <c r="Y81" s="4">
        <f t="shared" si="26"/>
        <v>134.51519999999994</v>
      </c>
      <c r="Z81" s="4"/>
      <c r="AA81" s="9"/>
      <c r="AB81" s="9">
        <f t="shared" si="27"/>
        <v>10.999999999999998</v>
      </c>
      <c r="AC81" s="9">
        <f t="shared" si="25"/>
        <v>5.9353072735076857</v>
      </c>
      <c r="AD81" s="9">
        <v>19.285399999999999</v>
      </c>
      <c r="AE81" s="9">
        <v>16.993200000000002</v>
      </c>
      <c r="AF81" s="9">
        <v>12.1966</v>
      </c>
      <c r="AG81" s="9">
        <v>0</v>
      </c>
      <c r="AH81" s="9">
        <v>16.6934</v>
      </c>
      <c r="AI81" s="9">
        <v>16.6934</v>
      </c>
      <c r="AJ81" s="9">
        <v>0</v>
      </c>
      <c r="AK81" s="9">
        <v>2.4062000000000001</v>
      </c>
      <c r="AL81" s="9">
        <v>4.7898000000000014</v>
      </c>
      <c r="AM81" s="9">
        <v>2.3835999999999999</v>
      </c>
      <c r="AN81" s="9"/>
      <c r="AO81" s="9">
        <f t="shared" si="28"/>
        <v>135</v>
      </c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x14ac:dyDescent="0.25">
      <c r="A82" s="13" t="s">
        <v>139</v>
      </c>
      <c r="B82" s="13" t="s">
        <v>50</v>
      </c>
      <c r="C82" s="13">
        <v>11</v>
      </c>
      <c r="D82" s="13">
        <v>7</v>
      </c>
      <c r="E82" s="13">
        <v>3</v>
      </c>
      <c r="F82" s="13">
        <v>8</v>
      </c>
      <c r="G82" s="13">
        <f>IFERROR(VLOOKUP(A82,[1]TDSheet!$A:$B,2,0),0)+IFERROR(VLOOKUP(A82,[2]TDSheet!$A:$B,2,0),0)</f>
        <v>0</v>
      </c>
      <c r="H82" s="13">
        <f t="shared" si="21"/>
        <v>8</v>
      </c>
      <c r="I82" s="14">
        <v>0</v>
      </c>
      <c r="J82" s="13">
        <v>40</v>
      </c>
      <c r="K82" s="13" t="s">
        <v>58</v>
      </c>
      <c r="L82" s="13"/>
      <c r="M82" s="13">
        <v>3</v>
      </c>
      <c r="N82" s="13">
        <f t="shared" si="22"/>
        <v>0</v>
      </c>
      <c r="O82" s="13">
        <f t="shared" si="23"/>
        <v>3</v>
      </c>
      <c r="P82" s="13"/>
      <c r="Q82" s="13">
        <v>0</v>
      </c>
      <c r="R82" s="13"/>
      <c r="S82" s="13">
        <v>0</v>
      </c>
      <c r="T82" s="13">
        <v>0</v>
      </c>
      <c r="U82" s="13">
        <v>0</v>
      </c>
      <c r="V82" s="13"/>
      <c r="W82" s="13">
        <f t="shared" si="24"/>
        <v>0.6</v>
      </c>
      <c r="X82" s="15"/>
      <c r="Y82" s="4">
        <f t="shared" si="26"/>
        <v>0</v>
      </c>
      <c r="Z82" s="15"/>
      <c r="AA82" s="13"/>
      <c r="AB82" s="9">
        <f t="shared" si="27"/>
        <v>13.333333333333334</v>
      </c>
      <c r="AC82" s="13">
        <f t="shared" si="25"/>
        <v>13.333333333333334</v>
      </c>
      <c r="AD82" s="13">
        <v>0.2</v>
      </c>
      <c r="AE82" s="13">
        <v>0.2</v>
      </c>
      <c r="AF82" s="13">
        <v>0.4</v>
      </c>
      <c r="AG82" s="13">
        <v>1</v>
      </c>
      <c r="AH82" s="13">
        <v>1.4</v>
      </c>
      <c r="AI82" s="13">
        <v>1</v>
      </c>
      <c r="AJ82" s="13">
        <v>1.4</v>
      </c>
      <c r="AK82" s="13">
        <v>1.4</v>
      </c>
      <c r="AL82" s="13">
        <v>0.8</v>
      </c>
      <c r="AM82" s="13">
        <v>0.8</v>
      </c>
      <c r="AN82" s="18" t="s">
        <v>140</v>
      </c>
      <c r="AO82" s="9">
        <f t="shared" si="28"/>
        <v>0</v>
      </c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x14ac:dyDescent="0.25">
      <c r="A83" s="13" t="s">
        <v>141</v>
      </c>
      <c r="B83" s="13" t="s">
        <v>50</v>
      </c>
      <c r="C83" s="13">
        <v>12</v>
      </c>
      <c r="D83" s="13">
        <v>6</v>
      </c>
      <c r="E83" s="13"/>
      <c r="F83" s="13">
        <v>11</v>
      </c>
      <c r="G83" s="13">
        <f>IFERROR(VLOOKUP(A83,[1]TDSheet!$A:$B,2,0),0)+IFERROR(VLOOKUP(A83,[2]TDSheet!$A:$B,2,0),0)</f>
        <v>0</v>
      </c>
      <c r="H83" s="13">
        <f t="shared" si="21"/>
        <v>11</v>
      </c>
      <c r="I83" s="14">
        <v>0</v>
      </c>
      <c r="J83" s="13">
        <v>40</v>
      </c>
      <c r="K83" s="13" t="s">
        <v>58</v>
      </c>
      <c r="L83" s="13"/>
      <c r="M83" s="13">
        <v>1</v>
      </c>
      <c r="N83" s="13">
        <f t="shared" si="22"/>
        <v>-1</v>
      </c>
      <c r="O83" s="13">
        <f t="shared" si="23"/>
        <v>0</v>
      </c>
      <c r="P83" s="13"/>
      <c r="Q83" s="13">
        <v>0</v>
      </c>
      <c r="R83" s="13"/>
      <c r="S83" s="13">
        <v>0</v>
      </c>
      <c r="T83" s="13">
        <v>0</v>
      </c>
      <c r="U83" s="13">
        <v>0</v>
      </c>
      <c r="V83" s="13"/>
      <c r="W83" s="13">
        <f t="shared" si="24"/>
        <v>0</v>
      </c>
      <c r="X83" s="15"/>
      <c r="Y83" s="4">
        <f t="shared" si="26"/>
        <v>0</v>
      </c>
      <c r="Z83" s="15"/>
      <c r="AA83" s="13"/>
      <c r="AB83" s="9" t="e">
        <f t="shared" si="27"/>
        <v>#DIV/0!</v>
      </c>
      <c r="AC83" s="13" t="e">
        <f t="shared" si="25"/>
        <v>#DIV/0!</v>
      </c>
      <c r="AD83" s="13">
        <v>-0.2</v>
      </c>
      <c r="AE83" s="13">
        <v>0</v>
      </c>
      <c r="AF83" s="13">
        <v>0</v>
      </c>
      <c r="AG83" s="13">
        <v>1</v>
      </c>
      <c r="AH83" s="13">
        <v>1</v>
      </c>
      <c r="AI83" s="13">
        <v>0.2</v>
      </c>
      <c r="AJ83" s="13">
        <v>1</v>
      </c>
      <c r="AK83" s="13">
        <v>1</v>
      </c>
      <c r="AL83" s="13">
        <v>0.4</v>
      </c>
      <c r="AM83" s="13">
        <v>1</v>
      </c>
      <c r="AN83" s="17" t="s">
        <v>142</v>
      </c>
      <c r="AO83" s="9">
        <f t="shared" si="28"/>
        <v>0</v>
      </c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x14ac:dyDescent="0.25">
      <c r="A84" s="9" t="s">
        <v>143</v>
      </c>
      <c r="B84" s="9" t="s">
        <v>50</v>
      </c>
      <c r="C84" s="9">
        <v>164</v>
      </c>
      <c r="D84" s="9">
        <v>122</v>
      </c>
      <c r="E84" s="9">
        <v>77</v>
      </c>
      <c r="F84" s="9">
        <v>139</v>
      </c>
      <c r="G84" s="9">
        <f>IFERROR(VLOOKUP(A84,[1]TDSheet!$A:$B,2,0),0)+IFERROR(VLOOKUP(A84,[2]TDSheet!$A:$B,2,0),0)</f>
        <v>0</v>
      </c>
      <c r="H84" s="9">
        <f t="shared" si="21"/>
        <v>139</v>
      </c>
      <c r="I84" s="7">
        <v>0.3</v>
      </c>
      <c r="J84" s="9">
        <v>40</v>
      </c>
      <c r="K84" s="9" t="s">
        <v>46</v>
      </c>
      <c r="L84" s="9"/>
      <c r="M84" s="9">
        <v>84</v>
      </c>
      <c r="N84" s="9">
        <f t="shared" si="22"/>
        <v>-7</v>
      </c>
      <c r="O84" s="9">
        <f t="shared" si="23"/>
        <v>77</v>
      </c>
      <c r="P84" s="9"/>
      <c r="Q84" s="9">
        <v>0</v>
      </c>
      <c r="R84" s="9"/>
      <c r="S84" s="9">
        <v>0</v>
      </c>
      <c r="T84" s="9">
        <v>0</v>
      </c>
      <c r="U84" s="9">
        <v>0</v>
      </c>
      <c r="V84" s="9"/>
      <c r="W84" s="9">
        <f t="shared" si="24"/>
        <v>15.4</v>
      </c>
      <c r="X84" s="4">
        <f t="shared" ref="X84:X93" si="30">11*W84-V84-U84-R84-H84</f>
        <v>30.400000000000006</v>
      </c>
      <c r="Y84" s="4">
        <f t="shared" si="26"/>
        <v>30.400000000000006</v>
      </c>
      <c r="Z84" s="4"/>
      <c r="AA84" s="9"/>
      <c r="AB84" s="9">
        <f t="shared" si="27"/>
        <v>11</v>
      </c>
      <c r="AC84" s="9">
        <f t="shared" si="25"/>
        <v>9.0259740259740262</v>
      </c>
      <c r="AD84" s="9">
        <v>16</v>
      </c>
      <c r="AE84" s="9">
        <v>18.399999999999999</v>
      </c>
      <c r="AF84" s="9">
        <v>23.4</v>
      </c>
      <c r="AG84" s="9">
        <v>22</v>
      </c>
      <c r="AH84" s="9">
        <v>18</v>
      </c>
      <c r="AI84" s="9">
        <v>14.8</v>
      </c>
      <c r="AJ84" s="9">
        <v>15.2</v>
      </c>
      <c r="AK84" s="9">
        <v>21</v>
      </c>
      <c r="AL84" s="9">
        <v>19.600000000000001</v>
      </c>
      <c r="AM84" s="9">
        <v>16.8</v>
      </c>
      <c r="AN84" s="9"/>
      <c r="AO84" s="9">
        <f t="shared" si="28"/>
        <v>9</v>
      </c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x14ac:dyDescent="0.25">
      <c r="A85" s="9" t="s">
        <v>144</v>
      </c>
      <c r="B85" s="9" t="s">
        <v>50</v>
      </c>
      <c r="C85" s="9">
        <v>72</v>
      </c>
      <c r="D85" s="9"/>
      <c r="E85" s="9">
        <v>72</v>
      </c>
      <c r="F85" s="9"/>
      <c r="G85" s="9">
        <f>IFERROR(VLOOKUP(A85,[1]TDSheet!$A:$B,2,0),0)+IFERROR(VLOOKUP(A85,[2]TDSheet!$A:$B,2,0),0)</f>
        <v>0</v>
      </c>
      <c r="H85" s="9">
        <f t="shared" si="21"/>
        <v>0</v>
      </c>
      <c r="I85" s="7">
        <v>7.0000000000000007E-2</v>
      </c>
      <c r="J85" s="9">
        <v>90</v>
      </c>
      <c r="K85" s="9" t="s">
        <v>46</v>
      </c>
      <c r="L85" s="9"/>
      <c r="M85" s="9">
        <v>76</v>
      </c>
      <c r="N85" s="9">
        <f t="shared" si="22"/>
        <v>-4</v>
      </c>
      <c r="O85" s="9">
        <f t="shared" si="23"/>
        <v>72</v>
      </c>
      <c r="P85" s="9"/>
      <c r="Q85" s="9">
        <v>0</v>
      </c>
      <c r="R85" s="9"/>
      <c r="S85" s="9">
        <v>0</v>
      </c>
      <c r="T85" s="9">
        <v>0</v>
      </c>
      <c r="U85" s="9">
        <v>56.600000000000009</v>
      </c>
      <c r="V85" s="9"/>
      <c r="W85" s="9">
        <f t="shared" si="24"/>
        <v>14.4</v>
      </c>
      <c r="X85" s="4">
        <f>10*W85-V85-U85-R85-H85</f>
        <v>87.399999999999991</v>
      </c>
      <c r="Y85" s="4">
        <f t="shared" si="26"/>
        <v>87.399999999999991</v>
      </c>
      <c r="Z85" s="4"/>
      <c r="AA85" s="9"/>
      <c r="AB85" s="9">
        <f t="shared" si="27"/>
        <v>10</v>
      </c>
      <c r="AC85" s="9">
        <f t="shared" si="25"/>
        <v>3.9305555555555562</v>
      </c>
      <c r="AD85" s="9">
        <v>8.4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0.30199999999999999</v>
      </c>
      <c r="AK85" s="9">
        <v>0.30199999999999999</v>
      </c>
      <c r="AL85" s="9">
        <v>0.2248</v>
      </c>
      <c r="AM85" s="9">
        <v>0.2248</v>
      </c>
      <c r="AN85" s="9" t="s">
        <v>67</v>
      </c>
      <c r="AO85" s="9">
        <f t="shared" si="28"/>
        <v>6</v>
      </c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x14ac:dyDescent="0.25">
      <c r="A86" s="9" t="s">
        <v>145</v>
      </c>
      <c r="B86" s="9" t="s">
        <v>50</v>
      </c>
      <c r="C86" s="9">
        <v>72</v>
      </c>
      <c r="D86" s="9"/>
      <c r="E86" s="9">
        <v>72</v>
      </c>
      <c r="F86" s="9"/>
      <c r="G86" s="9">
        <f>IFERROR(VLOOKUP(A86,[1]TDSheet!$A:$B,2,0),0)+IFERROR(VLOOKUP(A86,[2]TDSheet!$A:$B,2,0),0)</f>
        <v>0</v>
      </c>
      <c r="H86" s="9">
        <f t="shared" si="21"/>
        <v>0</v>
      </c>
      <c r="I86" s="7">
        <v>0.05</v>
      </c>
      <c r="J86" s="9">
        <v>90</v>
      </c>
      <c r="K86" s="9" t="s">
        <v>46</v>
      </c>
      <c r="L86" s="9"/>
      <c r="M86" s="9">
        <v>76</v>
      </c>
      <c r="N86" s="9">
        <f t="shared" si="22"/>
        <v>-4</v>
      </c>
      <c r="O86" s="9">
        <f t="shared" si="23"/>
        <v>72</v>
      </c>
      <c r="P86" s="9"/>
      <c r="Q86" s="9">
        <v>0</v>
      </c>
      <c r="R86" s="9"/>
      <c r="S86" s="9">
        <v>0</v>
      </c>
      <c r="T86" s="9">
        <v>0</v>
      </c>
      <c r="U86" s="9">
        <v>61</v>
      </c>
      <c r="V86" s="9"/>
      <c r="W86" s="9">
        <f t="shared" si="24"/>
        <v>14.4</v>
      </c>
      <c r="X86" s="4">
        <f>10*W86-V86-U86-R86-H86</f>
        <v>83</v>
      </c>
      <c r="Y86" s="4">
        <f t="shared" si="26"/>
        <v>83</v>
      </c>
      <c r="Z86" s="4"/>
      <c r="AA86" s="9"/>
      <c r="AB86" s="9">
        <f t="shared" si="27"/>
        <v>10</v>
      </c>
      <c r="AC86" s="9">
        <f t="shared" si="25"/>
        <v>4.2361111111111107</v>
      </c>
      <c r="AD86" s="9">
        <v>8.1999999999999993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0.30199999999999999</v>
      </c>
      <c r="AK86" s="9">
        <v>0.30199999999999999</v>
      </c>
      <c r="AL86" s="9">
        <v>0.2248</v>
      </c>
      <c r="AM86" s="9">
        <v>0.2248</v>
      </c>
      <c r="AN86" s="9" t="s">
        <v>67</v>
      </c>
      <c r="AO86" s="9">
        <f t="shared" si="28"/>
        <v>4</v>
      </c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x14ac:dyDescent="0.25">
      <c r="A87" s="9" t="s">
        <v>146</v>
      </c>
      <c r="B87" s="9" t="s">
        <v>50</v>
      </c>
      <c r="C87" s="9">
        <v>55</v>
      </c>
      <c r="D87" s="9"/>
      <c r="E87" s="9">
        <v>3</v>
      </c>
      <c r="F87" s="9">
        <v>52</v>
      </c>
      <c r="G87" s="9">
        <f>IFERROR(VLOOKUP(A87,[1]TDSheet!$A:$B,2,0),0)+IFERROR(VLOOKUP(A87,[2]TDSheet!$A:$B,2,0),0)</f>
        <v>0</v>
      </c>
      <c r="H87" s="9">
        <f t="shared" si="21"/>
        <v>52</v>
      </c>
      <c r="I87" s="7">
        <v>0.05</v>
      </c>
      <c r="J87" s="9">
        <v>120</v>
      </c>
      <c r="K87" s="9" t="s">
        <v>46</v>
      </c>
      <c r="L87" s="9"/>
      <c r="M87" s="9">
        <v>3</v>
      </c>
      <c r="N87" s="9">
        <f t="shared" si="22"/>
        <v>0</v>
      </c>
      <c r="O87" s="9">
        <f t="shared" si="23"/>
        <v>3</v>
      </c>
      <c r="P87" s="9"/>
      <c r="Q87" s="9">
        <v>0</v>
      </c>
      <c r="R87" s="9"/>
      <c r="S87" s="9">
        <v>0</v>
      </c>
      <c r="T87" s="9">
        <v>0</v>
      </c>
      <c r="U87" s="9">
        <v>0</v>
      </c>
      <c r="V87" s="9"/>
      <c r="W87" s="9">
        <f t="shared" si="24"/>
        <v>0.6</v>
      </c>
      <c r="X87" s="4"/>
      <c r="Y87" s="4">
        <f t="shared" si="26"/>
        <v>0</v>
      </c>
      <c r="Z87" s="4"/>
      <c r="AA87" s="9"/>
      <c r="AB87" s="9">
        <f t="shared" si="27"/>
        <v>86.666666666666671</v>
      </c>
      <c r="AC87" s="9">
        <f t="shared" si="25"/>
        <v>86.666666666666671</v>
      </c>
      <c r="AD87" s="9">
        <v>0.6</v>
      </c>
      <c r="AE87" s="9">
        <v>0.4</v>
      </c>
      <c r="AF87" s="9">
        <v>1</v>
      </c>
      <c r="AG87" s="9">
        <v>0.6</v>
      </c>
      <c r="AH87" s="9">
        <v>2.2000000000000002</v>
      </c>
      <c r="AI87" s="9">
        <v>3.2</v>
      </c>
      <c r="AJ87" s="9">
        <v>1</v>
      </c>
      <c r="AK87" s="9">
        <v>0.4</v>
      </c>
      <c r="AL87" s="9">
        <v>0.8</v>
      </c>
      <c r="AM87" s="9">
        <v>0.6</v>
      </c>
      <c r="AN87" s="17" t="s">
        <v>167</v>
      </c>
      <c r="AO87" s="9">
        <f t="shared" si="28"/>
        <v>0</v>
      </c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x14ac:dyDescent="0.25">
      <c r="A88" s="9" t="s">
        <v>147</v>
      </c>
      <c r="B88" s="9" t="s">
        <v>45</v>
      </c>
      <c r="C88" s="9">
        <v>6420.45</v>
      </c>
      <c r="D88" s="9">
        <v>5965.6310000000003</v>
      </c>
      <c r="E88" s="9">
        <v>4530.1419999999998</v>
      </c>
      <c r="F88" s="9">
        <v>6313.2730000000001</v>
      </c>
      <c r="G88" s="9">
        <f>IFERROR(VLOOKUP(A88,[1]TDSheet!$A:$B,2,0),0)+IFERROR(VLOOKUP(A88,[2]TDSheet!$A:$B,2,0),0)</f>
        <v>0</v>
      </c>
      <c r="H88" s="9">
        <f t="shared" si="21"/>
        <v>6313.2730000000001</v>
      </c>
      <c r="I88" s="7">
        <v>1</v>
      </c>
      <c r="J88" s="9">
        <v>40</v>
      </c>
      <c r="K88" s="9" t="s">
        <v>46</v>
      </c>
      <c r="L88" s="9"/>
      <c r="M88" s="9">
        <v>4267.3639999999996</v>
      </c>
      <c r="N88" s="9">
        <f t="shared" si="22"/>
        <v>262.77800000000025</v>
      </c>
      <c r="O88" s="9">
        <f t="shared" si="23"/>
        <v>4466.4839999999995</v>
      </c>
      <c r="P88" s="9">
        <v>63.658000000000001</v>
      </c>
      <c r="Q88" s="9">
        <v>0</v>
      </c>
      <c r="R88" s="9">
        <v>1350</v>
      </c>
      <c r="S88" s="9">
        <v>0</v>
      </c>
      <c r="T88" s="9">
        <v>0</v>
      </c>
      <c r="U88" s="9">
        <v>1175.249199000004</v>
      </c>
      <c r="V88" s="9">
        <v>1200</v>
      </c>
      <c r="W88" s="9">
        <f t="shared" si="24"/>
        <v>893.29679999999985</v>
      </c>
      <c r="X88" s="4"/>
      <c r="Y88" s="4">
        <f t="shared" si="26"/>
        <v>0</v>
      </c>
      <c r="Z88" s="4"/>
      <c r="AA88" s="9"/>
      <c r="AB88" s="9">
        <f t="shared" si="27"/>
        <v>11.237611283282337</v>
      </c>
      <c r="AC88" s="9">
        <f t="shared" si="25"/>
        <v>11.237611283282337</v>
      </c>
      <c r="AD88" s="9">
        <v>1096.9985999999999</v>
      </c>
      <c r="AE88" s="9">
        <v>1013.1568</v>
      </c>
      <c r="AF88" s="9">
        <v>1088.3972000000001</v>
      </c>
      <c r="AG88" s="9">
        <v>1018.0316</v>
      </c>
      <c r="AH88" s="9">
        <v>934.2872000000001</v>
      </c>
      <c r="AI88" s="9">
        <v>918.22360000000003</v>
      </c>
      <c r="AJ88" s="9">
        <v>914.80539999999996</v>
      </c>
      <c r="AK88" s="9">
        <v>1092.5316</v>
      </c>
      <c r="AL88" s="9">
        <v>970.83260000000007</v>
      </c>
      <c r="AM88" s="9">
        <v>1077.6089999999999</v>
      </c>
      <c r="AN88" s="9" t="s">
        <v>60</v>
      </c>
      <c r="AO88" s="9">
        <f t="shared" si="28"/>
        <v>0</v>
      </c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x14ac:dyDescent="0.25">
      <c r="A89" s="9" t="s">
        <v>148</v>
      </c>
      <c r="B89" s="9" t="s">
        <v>45</v>
      </c>
      <c r="C89" s="9">
        <v>108.133</v>
      </c>
      <c r="D89" s="9">
        <v>32.412999999999997</v>
      </c>
      <c r="E89" s="9">
        <v>28.904</v>
      </c>
      <c r="F89" s="9">
        <v>111.626</v>
      </c>
      <c r="G89" s="9">
        <f>IFERROR(VLOOKUP(A89,[1]TDSheet!$A:$B,2,0),0)+IFERROR(VLOOKUP(A89,[2]TDSheet!$A:$B,2,0),0)</f>
        <v>0</v>
      </c>
      <c r="H89" s="9">
        <f t="shared" si="21"/>
        <v>111.626</v>
      </c>
      <c r="I89" s="7">
        <v>1</v>
      </c>
      <c r="J89" s="9">
        <v>60</v>
      </c>
      <c r="K89" s="9" t="s">
        <v>46</v>
      </c>
      <c r="L89" s="9"/>
      <c r="M89" s="9">
        <v>52.5</v>
      </c>
      <c r="N89" s="9">
        <f t="shared" si="22"/>
        <v>-23.596</v>
      </c>
      <c r="O89" s="9">
        <f t="shared" si="23"/>
        <v>28.904</v>
      </c>
      <c r="P89" s="9"/>
      <c r="Q89" s="9">
        <v>0</v>
      </c>
      <c r="R89" s="9"/>
      <c r="S89" s="9">
        <v>0</v>
      </c>
      <c r="T89" s="9">
        <v>0</v>
      </c>
      <c r="U89" s="9">
        <v>0</v>
      </c>
      <c r="V89" s="9"/>
      <c r="W89" s="9">
        <f t="shared" si="24"/>
        <v>5.7808000000000002</v>
      </c>
      <c r="X89" s="4"/>
      <c r="Y89" s="4">
        <f t="shared" si="26"/>
        <v>0</v>
      </c>
      <c r="Z89" s="4"/>
      <c r="AA89" s="9"/>
      <c r="AB89" s="9">
        <f t="shared" si="27"/>
        <v>19.309784112925549</v>
      </c>
      <c r="AC89" s="9">
        <f t="shared" si="25"/>
        <v>19.309784112925549</v>
      </c>
      <c r="AD89" s="9">
        <v>0.36380000000000001</v>
      </c>
      <c r="AE89" s="9">
        <v>0</v>
      </c>
      <c r="AF89" s="9">
        <v>11.4732</v>
      </c>
      <c r="AG89" s="9">
        <v>14.3432</v>
      </c>
      <c r="AH89" s="9">
        <v>4.6609999999999996</v>
      </c>
      <c r="AI89" s="9">
        <v>6.4687999999999999</v>
      </c>
      <c r="AJ89" s="9">
        <v>7.4672000000000001</v>
      </c>
      <c r="AK89" s="9">
        <v>4.9443999999999999</v>
      </c>
      <c r="AL89" s="9">
        <v>3.2374000000000001</v>
      </c>
      <c r="AM89" s="9">
        <v>3.5903999999999998</v>
      </c>
      <c r="AN89" s="25" t="s">
        <v>168</v>
      </c>
      <c r="AO89" s="9">
        <f t="shared" si="28"/>
        <v>0</v>
      </c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x14ac:dyDescent="0.25">
      <c r="A90" s="9" t="s">
        <v>149</v>
      </c>
      <c r="B90" s="9" t="s">
        <v>50</v>
      </c>
      <c r="C90" s="9">
        <v>264</v>
      </c>
      <c r="D90" s="9">
        <v>233</v>
      </c>
      <c r="E90" s="9">
        <v>194</v>
      </c>
      <c r="F90" s="9">
        <v>204</v>
      </c>
      <c r="G90" s="9">
        <f>IFERROR(VLOOKUP(A90,[1]TDSheet!$A:$B,2,0),0)+IFERROR(VLOOKUP(A90,[2]TDSheet!$A:$B,2,0),0)</f>
        <v>0</v>
      </c>
      <c r="H90" s="9">
        <f t="shared" si="21"/>
        <v>204</v>
      </c>
      <c r="I90" s="7">
        <v>0.3</v>
      </c>
      <c r="J90" s="9">
        <v>40</v>
      </c>
      <c r="K90" s="9" t="s">
        <v>46</v>
      </c>
      <c r="L90" s="9"/>
      <c r="M90" s="9">
        <v>200</v>
      </c>
      <c r="N90" s="9">
        <f t="shared" si="22"/>
        <v>-6</v>
      </c>
      <c r="O90" s="9">
        <f t="shared" si="23"/>
        <v>194</v>
      </c>
      <c r="P90" s="9"/>
      <c r="Q90" s="9">
        <v>0</v>
      </c>
      <c r="R90" s="9"/>
      <c r="S90" s="9">
        <v>0</v>
      </c>
      <c r="T90" s="9">
        <v>0</v>
      </c>
      <c r="U90" s="9">
        <v>145.4</v>
      </c>
      <c r="V90" s="9"/>
      <c r="W90" s="9">
        <f t="shared" si="24"/>
        <v>38.799999999999997</v>
      </c>
      <c r="X90" s="4">
        <f t="shared" si="30"/>
        <v>77.399999999999977</v>
      </c>
      <c r="Y90" s="4">
        <f t="shared" si="26"/>
        <v>77.399999999999977</v>
      </c>
      <c r="Z90" s="4"/>
      <c r="AA90" s="9"/>
      <c r="AB90" s="9">
        <f t="shared" si="27"/>
        <v>11</v>
      </c>
      <c r="AC90" s="9">
        <f t="shared" si="25"/>
        <v>9.0051546391752577</v>
      </c>
      <c r="AD90" s="9">
        <v>41</v>
      </c>
      <c r="AE90" s="9">
        <v>37.200000000000003</v>
      </c>
      <c r="AF90" s="9">
        <v>41.2</v>
      </c>
      <c r="AG90" s="9">
        <v>40.6</v>
      </c>
      <c r="AH90" s="9">
        <v>35</v>
      </c>
      <c r="AI90" s="9">
        <v>35</v>
      </c>
      <c r="AJ90" s="9">
        <v>36.799999999999997</v>
      </c>
      <c r="AK90" s="9">
        <v>43.8</v>
      </c>
      <c r="AL90" s="9">
        <v>34</v>
      </c>
      <c r="AM90" s="9">
        <v>34.799999999999997</v>
      </c>
      <c r="AN90" s="9"/>
      <c r="AO90" s="9">
        <f t="shared" si="28"/>
        <v>23</v>
      </c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x14ac:dyDescent="0.25">
      <c r="A91" s="9" t="s">
        <v>150</v>
      </c>
      <c r="B91" s="9" t="s">
        <v>50</v>
      </c>
      <c r="C91" s="9">
        <v>135</v>
      </c>
      <c r="D91" s="9">
        <v>138</v>
      </c>
      <c r="E91" s="9">
        <v>115</v>
      </c>
      <c r="F91" s="9">
        <v>101</v>
      </c>
      <c r="G91" s="9">
        <f>IFERROR(VLOOKUP(A91,[1]TDSheet!$A:$B,2,0),0)+IFERROR(VLOOKUP(A91,[2]TDSheet!$A:$B,2,0),0)</f>
        <v>0</v>
      </c>
      <c r="H91" s="9">
        <f t="shared" si="21"/>
        <v>101</v>
      </c>
      <c r="I91" s="7">
        <v>0.3</v>
      </c>
      <c r="J91" s="9">
        <v>40</v>
      </c>
      <c r="K91" s="9" t="s">
        <v>46</v>
      </c>
      <c r="L91" s="9"/>
      <c r="M91" s="9">
        <v>121</v>
      </c>
      <c r="N91" s="9">
        <f t="shared" si="22"/>
        <v>-6</v>
      </c>
      <c r="O91" s="9">
        <f t="shared" si="23"/>
        <v>115</v>
      </c>
      <c r="P91" s="9"/>
      <c r="Q91" s="9">
        <v>0</v>
      </c>
      <c r="R91" s="9"/>
      <c r="S91" s="9">
        <v>0</v>
      </c>
      <c r="T91" s="9">
        <v>0</v>
      </c>
      <c r="U91" s="9">
        <v>48.200000000000017</v>
      </c>
      <c r="V91" s="9"/>
      <c r="W91" s="9">
        <f t="shared" si="24"/>
        <v>23</v>
      </c>
      <c r="X91" s="4">
        <f t="shared" si="30"/>
        <v>103.79999999999998</v>
      </c>
      <c r="Y91" s="4">
        <f t="shared" si="26"/>
        <v>103.79999999999998</v>
      </c>
      <c r="Z91" s="4"/>
      <c r="AA91" s="9"/>
      <c r="AB91" s="9">
        <f t="shared" si="27"/>
        <v>11</v>
      </c>
      <c r="AC91" s="9">
        <f t="shared" si="25"/>
        <v>6.4869565217391312</v>
      </c>
      <c r="AD91" s="9">
        <v>19.2</v>
      </c>
      <c r="AE91" s="9">
        <v>19.399999999999999</v>
      </c>
      <c r="AF91" s="9">
        <v>23.4</v>
      </c>
      <c r="AG91" s="9">
        <v>24</v>
      </c>
      <c r="AH91" s="9">
        <v>23.4</v>
      </c>
      <c r="AI91" s="9">
        <v>21.6</v>
      </c>
      <c r="AJ91" s="9">
        <v>21</v>
      </c>
      <c r="AK91" s="9">
        <v>26.6</v>
      </c>
      <c r="AL91" s="9">
        <v>22</v>
      </c>
      <c r="AM91" s="9">
        <v>17.2</v>
      </c>
      <c r="AN91" s="9" t="s">
        <v>151</v>
      </c>
      <c r="AO91" s="9">
        <f t="shared" si="28"/>
        <v>31</v>
      </c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x14ac:dyDescent="0.25">
      <c r="A92" s="9" t="s">
        <v>152</v>
      </c>
      <c r="B92" s="9" t="s">
        <v>45</v>
      </c>
      <c r="C92" s="9">
        <v>30.056999999999999</v>
      </c>
      <c r="D92" s="9">
        <v>1.409</v>
      </c>
      <c r="E92" s="9">
        <v>5.4660000000000002</v>
      </c>
      <c r="F92" s="9">
        <v>24.591000000000001</v>
      </c>
      <c r="G92" s="9">
        <f>IFERROR(VLOOKUP(A92,[1]TDSheet!$A:$B,2,0),0)+IFERROR(VLOOKUP(A92,[2]TDSheet!$A:$B,2,0),0)</f>
        <v>0</v>
      </c>
      <c r="H92" s="9">
        <f t="shared" si="21"/>
        <v>24.591000000000001</v>
      </c>
      <c r="I92" s="7">
        <v>1</v>
      </c>
      <c r="J92" s="9">
        <v>45</v>
      </c>
      <c r="K92" s="9" t="s">
        <v>46</v>
      </c>
      <c r="L92" s="9"/>
      <c r="M92" s="9">
        <v>5.4</v>
      </c>
      <c r="N92" s="9">
        <f t="shared" si="22"/>
        <v>6.5999999999999837E-2</v>
      </c>
      <c r="O92" s="9">
        <f t="shared" si="23"/>
        <v>5.4660000000000002</v>
      </c>
      <c r="P92" s="9"/>
      <c r="Q92" s="9">
        <v>0</v>
      </c>
      <c r="R92" s="9"/>
      <c r="S92" s="9">
        <v>0</v>
      </c>
      <c r="T92" s="9">
        <v>0</v>
      </c>
      <c r="U92" s="9">
        <v>0</v>
      </c>
      <c r="V92" s="9"/>
      <c r="W92" s="9">
        <f t="shared" si="24"/>
        <v>1.0931999999999999</v>
      </c>
      <c r="X92" s="4"/>
      <c r="Y92" s="4">
        <f t="shared" si="26"/>
        <v>0</v>
      </c>
      <c r="Z92" s="4"/>
      <c r="AA92" s="9"/>
      <c r="AB92" s="9">
        <f t="shared" si="27"/>
        <v>22.494511525795829</v>
      </c>
      <c r="AC92" s="9">
        <f t="shared" si="25"/>
        <v>22.494511525795829</v>
      </c>
      <c r="AD92" s="9">
        <v>0.5454</v>
      </c>
      <c r="AE92" s="9">
        <v>0.27300000000000002</v>
      </c>
      <c r="AF92" s="9">
        <v>0.55000000000000004</v>
      </c>
      <c r="AG92" s="9">
        <v>0.55300000000000005</v>
      </c>
      <c r="AH92" s="9">
        <v>0.27600000000000002</v>
      </c>
      <c r="AI92" s="9">
        <v>0.27960000000000002</v>
      </c>
      <c r="AJ92" s="9">
        <v>2.1206</v>
      </c>
      <c r="AK92" s="9">
        <v>1.841</v>
      </c>
      <c r="AL92" s="9">
        <v>0.27700000000000002</v>
      </c>
      <c r="AM92" s="9">
        <v>0.55559999999999998</v>
      </c>
      <c r="AN92" s="17" t="s">
        <v>169</v>
      </c>
      <c r="AO92" s="9">
        <f t="shared" si="28"/>
        <v>0</v>
      </c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x14ac:dyDescent="0.25">
      <c r="A93" s="9" t="s">
        <v>153</v>
      </c>
      <c r="B93" s="9" t="s">
        <v>45</v>
      </c>
      <c r="C93" s="9">
        <v>96.697000000000003</v>
      </c>
      <c r="D93" s="9">
        <v>67.334999999999994</v>
      </c>
      <c r="E93" s="9">
        <v>62.468000000000004</v>
      </c>
      <c r="F93" s="9">
        <v>90.840999999999994</v>
      </c>
      <c r="G93" s="9">
        <f>IFERROR(VLOOKUP(A93,[1]TDSheet!$A:$B,2,0),0)+IFERROR(VLOOKUP(A93,[2]TDSheet!$A:$B,2,0),0)</f>
        <v>0</v>
      </c>
      <c r="H93" s="9">
        <f t="shared" si="21"/>
        <v>90.840999999999994</v>
      </c>
      <c r="I93" s="7">
        <v>1</v>
      </c>
      <c r="J93" s="9">
        <v>50</v>
      </c>
      <c r="K93" s="9" t="s">
        <v>46</v>
      </c>
      <c r="L93" s="9"/>
      <c r="M93" s="9">
        <v>71.045000000000002</v>
      </c>
      <c r="N93" s="9">
        <f t="shared" si="22"/>
        <v>-8.5769999999999982</v>
      </c>
      <c r="O93" s="9">
        <f t="shared" si="23"/>
        <v>62.468000000000004</v>
      </c>
      <c r="P93" s="9"/>
      <c r="Q93" s="9">
        <v>0</v>
      </c>
      <c r="R93" s="9"/>
      <c r="S93" s="9">
        <v>0</v>
      </c>
      <c r="T93" s="9">
        <v>0</v>
      </c>
      <c r="U93" s="9">
        <v>0</v>
      </c>
      <c r="V93" s="9"/>
      <c r="W93" s="9">
        <f t="shared" si="24"/>
        <v>12.493600000000001</v>
      </c>
      <c r="X93" s="4">
        <f t="shared" si="30"/>
        <v>46.5886</v>
      </c>
      <c r="Y93" s="4">
        <f t="shared" si="26"/>
        <v>46.5886</v>
      </c>
      <c r="Z93" s="4"/>
      <c r="AA93" s="9"/>
      <c r="AB93" s="9">
        <f t="shared" si="27"/>
        <v>10.999999999999998</v>
      </c>
      <c r="AC93" s="9">
        <f t="shared" si="25"/>
        <v>7.2710027534097446</v>
      </c>
      <c r="AD93" s="9">
        <v>7.5457999999999998</v>
      </c>
      <c r="AE93" s="9">
        <v>8.9786000000000001</v>
      </c>
      <c r="AF93" s="9">
        <v>10.5128</v>
      </c>
      <c r="AG93" s="9">
        <v>8.6971999999999987</v>
      </c>
      <c r="AH93" s="9">
        <v>7.1197999999999997</v>
      </c>
      <c r="AI93" s="9">
        <v>7.6632000000000007</v>
      </c>
      <c r="AJ93" s="9">
        <v>8.7848000000000006</v>
      </c>
      <c r="AK93" s="9">
        <v>7.5718000000000014</v>
      </c>
      <c r="AL93" s="9">
        <v>9.2303999999999995</v>
      </c>
      <c r="AM93" s="9">
        <v>8.7050000000000001</v>
      </c>
      <c r="AN93" s="9"/>
      <c r="AO93" s="9">
        <f t="shared" si="28"/>
        <v>47</v>
      </c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x14ac:dyDescent="0.25">
      <c r="A94" s="13" t="s">
        <v>154</v>
      </c>
      <c r="B94" s="13" t="s">
        <v>50</v>
      </c>
      <c r="C94" s="13">
        <v>13</v>
      </c>
      <c r="D94" s="13">
        <v>2</v>
      </c>
      <c r="E94" s="13">
        <v>15</v>
      </c>
      <c r="F94" s="13">
        <v>-2</v>
      </c>
      <c r="G94" s="13">
        <f>IFERROR(VLOOKUP(A94,[1]TDSheet!$A:$B,2,0),0)+IFERROR(VLOOKUP(A94,[2]TDSheet!$A:$B,2,0),0)</f>
        <v>0</v>
      </c>
      <c r="H94" s="13">
        <f t="shared" si="21"/>
        <v>-2</v>
      </c>
      <c r="I94" s="14">
        <v>0</v>
      </c>
      <c r="J94" s="13">
        <v>40</v>
      </c>
      <c r="K94" s="13" t="s">
        <v>58</v>
      </c>
      <c r="L94" s="13"/>
      <c r="M94" s="13">
        <v>17</v>
      </c>
      <c r="N94" s="13">
        <f t="shared" si="22"/>
        <v>-2</v>
      </c>
      <c r="O94" s="13">
        <f t="shared" si="23"/>
        <v>15</v>
      </c>
      <c r="P94" s="13"/>
      <c r="Q94" s="13">
        <v>0</v>
      </c>
      <c r="R94" s="13"/>
      <c r="S94" s="13">
        <v>0</v>
      </c>
      <c r="T94" s="13">
        <v>0</v>
      </c>
      <c r="U94" s="13">
        <v>0</v>
      </c>
      <c r="V94" s="13"/>
      <c r="W94" s="13">
        <f t="shared" si="24"/>
        <v>3</v>
      </c>
      <c r="X94" s="15"/>
      <c r="Y94" s="4">
        <f t="shared" si="26"/>
        <v>0</v>
      </c>
      <c r="Z94" s="15"/>
      <c r="AA94" s="13"/>
      <c r="AB94" s="9">
        <f t="shared" si="27"/>
        <v>-0.66666666666666663</v>
      </c>
      <c r="AC94" s="13">
        <f t="shared" si="25"/>
        <v>-0.66666666666666663</v>
      </c>
      <c r="AD94" s="13">
        <v>2.6</v>
      </c>
      <c r="AE94" s="13">
        <v>4.2</v>
      </c>
      <c r="AF94" s="13">
        <v>3.4</v>
      </c>
      <c r="AG94" s="13">
        <v>1.8</v>
      </c>
      <c r="AH94" s="13">
        <v>1.6</v>
      </c>
      <c r="AI94" s="13">
        <v>1.4</v>
      </c>
      <c r="AJ94" s="13">
        <v>2.8</v>
      </c>
      <c r="AK94" s="13">
        <v>3.6</v>
      </c>
      <c r="AL94" s="13">
        <v>1.6</v>
      </c>
      <c r="AM94" s="13">
        <v>0.4</v>
      </c>
      <c r="AN94" s="13"/>
      <c r="AO94" s="9">
        <f t="shared" si="28"/>
        <v>0</v>
      </c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x14ac:dyDescent="0.25">
      <c r="A95" s="9" t="s">
        <v>155</v>
      </c>
      <c r="B95" s="9" t="s">
        <v>50</v>
      </c>
      <c r="C95" s="9">
        <v>9</v>
      </c>
      <c r="D95" s="9">
        <v>70</v>
      </c>
      <c r="E95" s="9">
        <v>12</v>
      </c>
      <c r="F95" s="9">
        <v>60</v>
      </c>
      <c r="G95" s="9">
        <f>IFERROR(VLOOKUP(A95,[1]TDSheet!$A:$B,2,0),0)+IFERROR(VLOOKUP(A95,[2]TDSheet!$A:$B,2,0),0)</f>
        <v>0</v>
      </c>
      <c r="H95" s="9">
        <f t="shared" si="21"/>
        <v>60</v>
      </c>
      <c r="I95" s="7">
        <v>0.3</v>
      </c>
      <c r="J95" s="9">
        <v>40</v>
      </c>
      <c r="K95" s="9" t="s">
        <v>46</v>
      </c>
      <c r="L95" s="9"/>
      <c r="M95" s="9">
        <v>13</v>
      </c>
      <c r="N95" s="9">
        <f t="shared" si="22"/>
        <v>-1</v>
      </c>
      <c r="O95" s="9">
        <f t="shared" si="23"/>
        <v>12</v>
      </c>
      <c r="P95" s="9"/>
      <c r="Q95" s="9">
        <v>0</v>
      </c>
      <c r="R95" s="9"/>
      <c r="S95" s="9">
        <v>0</v>
      </c>
      <c r="T95" s="9">
        <v>0</v>
      </c>
      <c r="U95" s="9">
        <v>0</v>
      </c>
      <c r="V95" s="9"/>
      <c r="W95" s="9">
        <f t="shared" si="24"/>
        <v>2.4</v>
      </c>
      <c r="X95" s="4"/>
      <c r="Y95" s="4">
        <f t="shared" si="26"/>
        <v>0</v>
      </c>
      <c r="Z95" s="4"/>
      <c r="AA95" s="9"/>
      <c r="AB95" s="9">
        <f t="shared" si="27"/>
        <v>25</v>
      </c>
      <c r="AC95" s="9">
        <f t="shared" si="25"/>
        <v>25</v>
      </c>
      <c r="AD95" s="9">
        <v>2.2000000000000002</v>
      </c>
      <c r="AE95" s="9">
        <v>4.2</v>
      </c>
      <c r="AF95" s="9">
        <v>4.5999999999999996</v>
      </c>
      <c r="AG95" s="9">
        <v>1.6</v>
      </c>
      <c r="AH95" s="9">
        <v>1.8</v>
      </c>
      <c r="AI95" s="9">
        <v>2</v>
      </c>
      <c r="AJ95" s="9">
        <v>1</v>
      </c>
      <c r="AK95" s="9">
        <v>2.2000000000000002</v>
      </c>
      <c r="AL95" s="9">
        <v>1.6</v>
      </c>
      <c r="AM95" s="9">
        <v>0.4</v>
      </c>
      <c r="AN95" s="9"/>
      <c r="AO95" s="9">
        <f t="shared" si="28"/>
        <v>0</v>
      </c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x14ac:dyDescent="0.25">
      <c r="A96" s="9" t="s">
        <v>156</v>
      </c>
      <c r="B96" s="9" t="s">
        <v>50</v>
      </c>
      <c r="C96" s="9">
        <v>48</v>
      </c>
      <c r="D96" s="9"/>
      <c r="E96" s="9">
        <v>48</v>
      </c>
      <c r="F96" s="9"/>
      <c r="G96" s="9">
        <f>IFERROR(VLOOKUP(A96,[1]TDSheet!$A:$B,2,0),0)+IFERROR(VLOOKUP(A96,[2]TDSheet!$A:$B,2,0),0)</f>
        <v>0</v>
      </c>
      <c r="H96" s="9">
        <f t="shared" si="21"/>
        <v>0</v>
      </c>
      <c r="I96" s="7">
        <v>0.12</v>
      </c>
      <c r="J96" s="9">
        <v>45</v>
      </c>
      <c r="K96" s="9" t="s">
        <v>46</v>
      </c>
      <c r="L96" s="9"/>
      <c r="M96" s="9">
        <v>58</v>
      </c>
      <c r="N96" s="9">
        <f t="shared" si="22"/>
        <v>-10</v>
      </c>
      <c r="O96" s="9">
        <f t="shared" si="23"/>
        <v>48</v>
      </c>
      <c r="P96" s="9"/>
      <c r="Q96" s="9">
        <v>0</v>
      </c>
      <c r="R96" s="9"/>
      <c r="S96" s="9">
        <v>0</v>
      </c>
      <c r="T96" s="9">
        <v>0</v>
      </c>
      <c r="U96" s="9">
        <v>32.4</v>
      </c>
      <c r="V96" s="9"/>
      <c r="W96" s="9">
        <f t="shared" si="24"/>
        <v>9.6</v>
      </c>
      <c r="X96" s="4">
        <f>9*W96-V96-U96-R96-H96</f>
        <v>53.999999999999993</v>
      </c>
      <c r="Y96" s="4">
        <f t="shared" si="26"/>
        <v>53.999999999999993</v>
      </c>
      <c r="Z96" s="4"/>
      <c r="AA96" s="9"/>
      <c r="AB96" s="9">
        <f t="shared" si="27"/>
        <v>9</v>
      </c>
      <c r="AC96" s="9">
        <f t="shared" si="25"/>
        <v>3.375</v>
      </c>
      <c r="AD96" s="9">
        <v>5.6</v>
      </c>
      <c r="AE96" s="9">
        <v>1.2</v>
      </c>
      <c r="AF96" s="9">
        <v>1.2</v>
      </c>
      <c r="AG96" s="9">
        <v>0.8</v>
      </c>
      <c r="AH96" s="9">
        <v>2.2000000000000002</v>
      </c>
      <c r="AI96" s="9">
        <v>3.6</v>
      </c>
      <c r="AJ96" s="9">
        <v>2.2000000000000002</v>
      </c>
      <c r="AK96" s="9">
        <v>4.8</v>
      </c>
      <c r="AL96" s="9">
        <v>3.2</v>
      </c>
      <c r="AM96" s="9">
        <v>0.6</v>
      </c>
      <c r="AN96" s="9" t="s">
        <v>157</v>
      </c>
      <c r="AO96" s="9">
        <f t="shared" si="28"/>
        <v>6</v>
      </c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x14ac:dyDescent="0.25">
      <c r="A97" s="22" t="s">
        <v>158</v>
      </c>
      <c r="B97" s="9" t="s">
        <v>45</v>
      </c>
      <c r="C97" s="9"/>
      <c r="D97" s="9"/>
      <c r="E97" s="9"/>
      <c r="F97" s="9"/>
      <c r="G97" s="9">
        <f>IFERROR(VLOOKUP(A97,[1]TDSheet!$A:$B,2,0),0)+IFERROR(VLOOKUP(A97,[2]TDSheet!$A:$B,2,0),0)</f>
        <v>0</v>
      </c>
      <c r="H97" s="9">
        <f t="shared" si="21"/>
        <v>0</v>
      </c>
      <c r="I97" s="7">
        <v>1</v>
      </c>
      <c r="J97" s="9">
        <v>180</v>
      </c>
      <c r="K97" s="9" t="s">
        <v>46</v>
      </c>
      <c r="L97" s="9"/>
      <c r="M97" s="9"/>
      <c r="N97" s="9">
        <f t="shared" si="22"/>
        <v>0</v>
      </c>
      <c r="O97" s="9">
        <f t="shared" si="23"/>
        <v>0</v>
      </c>
      <c r="P97" s="9"/>
      <c r="Q97" s="9">
        <v>0</v>
      </c>
      <c r="R97" s="9"/>
      <c r="S97" s="9">
        <v>0</v>
      </c>
      <c r="T97" s="9">
        <v>0</v>
      </c>
      <c r="U97" s="22"/>
      <c r="V97" s="9"/>
      <c r="W97" s="9">
        <f t="shared" si="24"/>
        <v>0</v>
      </c>
      <c r="X97" s="23">
        <v>4</v>
      </c>
      <c r="Y97" s="4">
        <f t="shared" si="26"/>
        <v>4</v>
      </c>
      <c r="Z97" s="4"/>
      <c r="AA97" s="9"/>
      <c r="AB97" s="9" t="e">
        <f t="shared" si="27"/>
        <v>#DIV/0!</v>
      </c>
      <c r="AC97" s="9" t="e">
        <f t="shared" si="25"/>
        <v>#DIV/0!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0.30199999999999999</v>
      </c>
      <c r="AK97" s="9">
        <v>0.30199999999999999</v>
      </c>
      <c r="AL97" s="9">
        <v>0.2248</v>
      </c>
      <c r="AM97" s="9">
        <v>0.2248</v>
      </c>
      <c r="AN97" s="22" t="s">
        <v>159</v>
      </c>
      <c r="AO97" s="9">
        <f t="shared" si="28"/>
        <v>4</v>
      </c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x14ac:dyDescent="0.25">
      <c r="A98" s="9" t="s">
        <v>160</v>
      </c>
      <c r="B98" s="9" t="s">
        <v>50</v>
      </c>
      <c r="C98" s="9"/>
      <c r="D98" s="9">
        <v>126</v>
      </c>
      <c r="E98" s="9"/>
      <c r="F98" s="9">
        <v>126</v>
      </c>
      <c r="G98" s="9">
        <f>IFERROR(VLOOKUP(A98,[1]TDSheet!$A:$B,2,0),0)+IFERROR(VLOOKUP(A98,[2]TDSheet!$A:$B,2,0),0)</f>
        <v>0</v>
      </c>
      <c r="H98" s="9">
        <f t="shared" si="21"/>
        <v>126</v>
      </c>
      <c r="I98" s="7">
        <v>5.5E-2</v>
      </c>
      <c r="J98" s="9">
        <v>90</v>
      </c>
      <c r="K98" s="9" t="s">
        <v>46</v>
      </c>
      <c r="L98" s="9"/>
      <c r="M98" s="9"/>
      <c r="N98" s="9">
        <f t="shared" si="22"/>
        <v>0</v>
      </c>
      <c r="O98" s="9">
        <f t="shared" si="23"/>
        <v>0</v>
      </c>
      <c r="P98" s="9"/>
      <c r="Q98" s="9">
        <v>0</v>
      </c>
      <c r="R98" s="9"/>
      <c r="S98" s="9">
        <v>0</v>
      </c>
      <c r="T98" s="9">
        <v>0</v>
      </c>
      <c r="U98" s="9">
        <v>0</v>
      </c>
      <c r="V98" s="9"/>
      <c r="W98" s="9">
        <f t="shared" si="24"/>
        <v>0</v>
      </c>
      <c r="X98" s="4"/>
      <c r="Y98" s="4">
        <f t="shared" si="26"/>
        <v>0</v>
      </c>
      <c r="Z98" s="4"/>
      <c r="AA98" s="9"/>
      <c r="AB98" s="9" t="e">
        <f t="shared" si="27"/>
        <v>#DIV/0!</v>
      </c>
      <c r="AC98" s="9" t="e">
        <f t="shared" si="25"/>
        <v>#DIV/0!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0.30199999999999999</v>
      </c>
      <c r="AK98" s="9">
        <v>0.30199999999999999</v>
      </c>
      <c r="AL98" s="9">
        <v>0.2248</v>
      </c>
      <c r="AM98" s="9">
        <v>0.2248</v>
      </c>
      <c r="AN98" s="9" t="s">
        <v>67</v>
      </c>
      <c r="AO98" s="9">
        <f t="shared" si="28"/>
        <v>0</v>
      </c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x14ac:dyDescent="0.25">
      <c r="A99" s="9" t="s">
        <v>161</v>
      </c>
      <c r="B99" s="9" t="s">
        <v>50</v>
      </c>
      <c r="C99" s="9"/>
      <c r="D99" s="9"/>
      <c r="E99" s="9"/>
      <c r="F99" s="9"/>
      <c r="G99" s="9">
        <f>IFERROR(VLOOKUP(A99,[1]TDSheet!$A:$B,2,0),0)+IFERROR(VLOOKUP(A99,[2]TDSheet!$A:$B,2,0),0)</f>
        <v>0</v>
      </c>
      <c r="H99" s="9">
        <f t="shared" si="21"/>
        <v>0</v>
      </c>
      <c r="I99" s="7">
        <v>0.05</v>
      </c>
      <c r="J99" s="9">
        <v>90</v>
      </c>
      <c r="K99" s="9" t="s">
        <v>46</v>
      </c>
      <c r="L99" s="9"/>
      <c r="M99" s="9"/>
      <c r="N99" s="9">
        <f t="shared" si="22"/>
        <v>0</v>
      </c>
      <c r="O99" s="9">
        <f t="shared" si="23"/>
        <v>0</v>
      </c>
      <c r="P99" s="9"/>
      <c r="Q99" s="9">
        <v>0</v>
      </c>
      <c r="R99" s="9"/>
      <c r="S99" s="9">
        <v>0</v>
      </c>
      <c r="T99" s="9">
        <v>0</v>
      </c>
      <c r="U99" s="9">
        <v>10</v>
      </c>
      <c r="V99" s="9"/>
      <c r="W99" s="9">
        <f t="shared" si="24"/>
        <v>0</v>
      </c>
      <c r="X99" s="4"/>
      <c r="Y99" s="4">
        <f t="shared" si="26"/>
        <v>0</v>
      </c>
      <c r="Z99" s="4"/>
      <c r="AA99" s="9"/>
      <c r="AB99" s="9" t="e">
        <f t="shared" si="27"/>
        <v>#DIV/0!</v>
      </c>
      <c r="AC99" s="9" t="e">
        <f t="shared" si="25"/>
        <v>#DIV/0!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0.30199999999999999</v>
      </c>
      <c r="AK99" s="9">
        <v>0.30199999999999999</v>
      </c>
      <c r="AL99" s="9">
        <v>0.2248</v>
      </c>
      <c r="AM99" s="9">
        <v>0.2248</v>
      </c>
      <c r="AN99" s="9" t="s">
        <v>162</v>
      </c>
      <c r="AO99" s="9">
        <f t="shared" si="28"/>
        <v>0</v>
      </c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x14ac:dyDescent="0.25">
      <c r="A100" s="9" t="s">
        <v>163</v>
      </c>
      <c r="B100" s="9" t="s">
        <v>50</v>
      </c>
      <c r="C100" s="9"/>
      <c r="D100" s="9"/>
      <c r="E100" s="9"/>
      <c r="F100" s="9"/>
      <c r="G100" s="9">
        <f>IFERROR(VLOOKUP(A100,[1]TDSheet!$A:$B,2,0),0)+IFERROR(VLOOKUP(A100,[2]TDSheet!$A:$B,2,0),0)</f>
        <v>0</v>
      </c>
      <c r="H100" s="9">
        <f t="shared" si="21"/>
        <v>0</v>
      </c>
      <c r="I100" s="7">
        <v>7.0000000000000007E-2</v>
      </c>
      <c r="J100" s="9">
        <v>90</v>
      </c>
      <c r="K100" s="9" t="s">
        <v>46</v>
      </c>
      <c r="L100" s="9"/>
      <c r="M100" s="9"/>
      <c r="N100" s="9">
        <f t="shared" si="22"/>
        <v>0</v>
      </c>
      <c r="O100" s="9">
        <f t="shared" si="23"/>
        <v>0</v>
      </c>
      <c r="P100" s="9"/>
      <c r="Q100" s="9">
        <v>0</v>
      </c>
      <c r="R100" s="9"/>
      <c r="S100" s="9">
        <v>0</v>
      </c>
      <c r="T100" s="9">
        <v>0</v>
      </c>
      <c r="U100" s="9">
        <v>100</v>
      </c>
      <c r="V100" s="9"/>
      <c r="W100" s="9">
        <f t="shared" si="24"/>
        <v>0</v>
      </c>
      <c r="X100" s="4"/>
      <c r="Y100" s="4">
        <f t="shared" si="26"/>
        <v>0</v>
      </c>
      <c r="Z100" s="4"/>
      <c r="AA100" s="9"/>
      <c r="AB100" s="9" t="e">
        <f t="shared" si="27"/>
        <v>#DIV/0!</v>
      </c>
      <c r="AC100" s="9" t="e">
        <f t="shared" si="25"/>
        <v>#DIV/0!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0.30199999999999999</v>
      </c>
      <c r="AK100" s="9">
        <v>0.30199999999999999</v>
      </c>
      <c r="AL100" s="9">
        <v>0.2248</v>
      </c>
      <c r="AM100" s="9">
        <v>0.2248</v>
      </c>
      <c r="AN100" s="9" t="s">
        <v>67</v>
      </c>
      <c r="AO100" s="9">
        <f t="shared" si="28"/>
        <v>0</v>
      </c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x14ac:dyDescent="0.25">
      <c r="A101" s="9" t="s">
        <v>164</v>
      </c>
      <c r="B101" s="9" t="s">
        <v>50</v>
      </c>
      <c r="C101" s="9"/>
      <c r="D101" s="9"/>
      <c r="E101" s="9"/>
      <c r="F101" s="9"/>
      <c r="G101" s="9">
        <f>IFERROR(VLOOKUP(A101,[1]TDSheet!$A:$B,2,0),0)+IFERROR(VLOOKUP(A101,[2]TDSheet!$A:$B,2,0),0)</f>
        <v>0</v>
      </c>
      <c r="H101" s="9">
        <f t="shared" si="21"/>
        <v>0</v>
      </c>
      <c r="I101" s="7">
        <v>7.0000000000000007E-2</v>
      </c>
      <c r="J101" s="9">
        <v>90</v>
      </c>
      <c r="K101" s="9" t="s">
        <v>46</v>
      </c>
      <c r="L101" s="9"/>
      <c r="M101" s="9"/>
      <c r="N101" s="9">
        <f t="shared" si="22"/>
        <v>0</v>
      </c>
      <c r="O101" s="9">
        <f t="shared" si="23"/>
        <v>0</v>
      </c>
      <c r="P101" s="9"/>
      <c r="Q101" s="9">
        <v>0</v>
      </c>
      <c r="R101" s="9"/>
      <c r="S101" s="9">
        <v>0</v>
      </c>
      <c r="T101" s="9">
        <v>0</v>
      </c>
      <c r="U101" s="9">
        <v>100</v>
      </c>
      <c r="V101" s="9"/>
      <c r="W101" s="9">
        <f t="shared" si="24"/>
        <v>0</v>
      </c>
      <c r="X101" s="4"/>
      <c r="Y101" s="4">
        <f t="shared" si="26"/>
        <v>0</v>
      </c>
      <c r="Z101" s="4"/>
      <c r="AA101" s="9"/>
      <c r="AB101" s="9" t="e">
        <f t="shared" si="27"/>
        <v>#DIV/0!</v>
      </c>
      <c r="AC101" s="9" t="e">
        <f t="shared" si="25"/>
        <v>#DIV/0!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0.30199999999999999</v>
      </c>
      <c r="AK101" s="9">
        <v>0.30199999999999999</v>
      </c>
      <c r="AL101" s="9">
        <v>0.2248</v>
      </c>
      <c r="AM101" s="9">
        <v>0.2248</v>
      </c>
      <c r="AN101" s="9" t="s">
        <v>67</v>
      </c>
      <c r="AO101" s="9">
        <f t="shared" si="28"/>
        <v>0</v>
      </c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x14ac:dyDescent="0.25">
      <c r="A102" s="9"/>
      <c r="B102" s="9"/>
      <c r="C102" s="9"/>
      <c r="D102" s="9"/>
      <c r="E102" s="9"/>
      <c r="F102" s="9"/>
      <c r="G102" s="9"/>
      <c r="H102" s="9"/>
      <c r="I102" s="7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x14ac:dyDescent="0.25">
      <c r="A103" s="9"/>
      <c r="B103" s="9"/>
      <c r="C103" s="9"/>
      <c r="D103" s="9"/>
      <c r="E103" s="9"/>
      <c r="F103" s="9"/>
      <c r="G103" s="9"/>
      <c r="H103" s="9"/>
      <c r="I103" s="7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x14ac:dyDescent="0.25">
      <c r="A104" s="9"/>
      <c r="B104" s="9"/>
      <c r="C104" s="9"/>
      <c r="D104" s="9"/>
      <c r="E104" s="9"/>
      <c r="F104" s="9"/>
      <c r="G104" s="9"/>
      <c r="H104" s="9"/>
      <c r="I104" s="7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x14ac:dyDescent="0.25">
      <c r="A105" s="9"/>
      <c r="B105" s="9"/>
      <c r="C105" s="9"/>
      <c r="D105" s="9"/>
      <c r="E105" s="9"/>
      <c r="F105" s="9"/>
      <c r="G105" s="9"/>
      <c r="H105" s="9"/>
      <c r="I105" s="7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x14ac:dyDescent="0.25">
      <c r="A106" s="9"/>
      <c r="B106" s="9"/>
      <c r="C106" s="9"/>
      <c r="D106" s="9"/>
      <c r="E106" s="9"/>
      <c r="F106" s="9"/>
      <c r="G106" s="9"/>
      <c r="H106" s="9"/>
      <c r="I106" s="7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spans="1:52" x14ac:dyDescent="0.25">
      <c r="A107" s="9"/>
      <c r="B107" s="9"/>
      <c r="C107" s="9"/>
      <c r="D107" s="9"/>
      <c r="E107" s="9"/>
      <c r="F107" s="9"/>
      <c r="G107" s="9"/>
      <c r="H107" s="9"/>
      <c r="I107" s="7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spans="1:52" x14ac:dyDescent="0.25">
      <c r="A108" s="9"/>
      <c r="B108" s="9"/>
      <c r="C108" s="9"/>
      <c r="D108" s="9"/>
      <c r="E108" s="9"/>
      <c r="F108" s="9"/>
      <c r="G108" s="9"/>
      <c r="H108" s="9"/>
      <c r="I108" s="7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spans="1:52" x14ac:dyDescent="0.25">
      <c r="A109" s="9"/>
      <c r="B109" s="9"/>
      <c r="C109" s="9"/>
      <c r="D109" s="9"/>
      <c r="E109" s="9"/>
      <c r="F109" s="9"/>
      <c r="G109" s="9"/>
      <c r="H109" s="9"/>
      <c r="I109" s="7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spans="1:52" x14ac:dyDescent="0.25">
      <c r="A110" s="9"/>
      <c r="B110" s="9"/>
      <c r="C110" s="9"/>
      <c r="D110" s="9"/>
      <c r="E110" s="9"/>
      <c r="F110" s="9"/>
      <c r="G110" s="9"/>
      <c r="H110" s="9"/>
      <c r="I110" s="7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spans="1:52" x14ac:dyDescent="0.25">
      <c r="A111" s="9"/>
      <c r="B111" s="9"/>
      <c r="C111" s="9"/>
      <c r="D111" s="9"/>
      <c r="E111" s="9"/>
      <c r="F111" s="9"/>
      <c r="G111" s="9"/>
      <c r="H111" s="9"/>
      <c r="I111" s="7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spans="1:52" x14ac:dyDescent="0.25">
      <c r="A112" s="9"/>
      <c r="B112" s="9"/>
      <c r="C112" s="9"/>
      <c r="D112" s="9"/>
      <c r="E112" s="9"/>
      <c r="F112" s="9"/>
      <c r="G112" s="9"/>
      <c r="H112" s="9"/>
      <c r="I112" s="7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spans="1:52" x14ac:dyDescent="0.25">
      <c r="A113" s="9"/>
      <c r="B113" s="9"/>
      <c r="C113" s="9"/>
      <c r="D113" s="9"/>
      <c r="E113" s="9"/>
      <c r="F113" s="9"/>
      <c r="G113" s="9"/>
      <c r="H113" s="9"/>
      <c r="I113" s="7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spans="1:52" x14ac:dyDescent="0.25">
      <c r="A114" s="9"/>
      <c r="B114" s="9"/>
      <c r="C114" s="9"/>
      <c r="D114" s="9"/>
      <c r="E114" s="9"/>
      <c r="F114" s="9"/>
      <c r="G114" s="9"/>
      <c r="H114" s="9"/>
      <c r="I114" s="7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spans="1:52" x14ac:dyDescent="0.25">
      <c r="A115" s="9"/>
      <c r="B115" s="9"/>
      <c r="C115" s="9"/>
      <c r="D115" s="9"/>
      <c r="E115" s="9"/>
      <c r="F115" s="9"/>
      <c r="G115" s="9"/>
      <c r="H115" s="9"/>
      <c r="I115" s="7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spans="1:52" x14ac:dyDescent="0.25">
      <c r="A116" s="9"/>
      <c r="B116" s="9"/>
      <c r="C116" s="9"/>
      <c r="D116" s="9"/>
      <c r="E116" s="9"/>
      <c r="F116" s="9"/>
      <c r="G116" s="9"/>
      <c r="H116" s="9"/>
      <c r="I116" s="7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spans="1:52" x14ac:dyDescent="0.25">
      <c r="A117" s="9"/>
      <c r="B117" s="9"/>
      <c r="C117" s="9"/>
      <c r="D117" s="9"/>
      <c r="E117" s="9"/>
      <c r="F117" s="9"/>
      <c r="G117" s="9"/>
      <c r="H117" s="9"/>
      <c r="I117" s="7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spans="1:52" x14ac:dyDescent="0.25">
      <c r="A118" s="9"/>
      <c r="B118" s="9"/>
      <c r="C118" s="9"/>
      <c r="D118" s="9"/>
      <c r="E118" s="9"/>
      <c r="F118" s="9"/>
      <c r="G118" s="9"/>
      <c r="H118" s="9"/>
      <c r="I118" s="7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spans="1:52" x14ac:dyDescent="0.25">
      <c r="A119" s="9"/>
      <c r="B119" s="9"/>
      <c r="C119" s="9"/>
      <c r="D119" s="9"/>
      <c r="E119" s="9"/>
      <c r="F119" s="9"/>
      <c r="G119" s="9"/>
      <c r="H119" s="9"/>
      <c r="I119" s="7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spans="1:52" x14ac:dyDescent="0.25">
      <c r="A120" s="9"/>
      <c r="B120" s="9"/>
      <c r="C120" s="9"/>
      <c r="D120" s="9"/>
      <c r="E120" s="9"/>
      <c r="F120" s="9"/>
      <c r="G120" s="9"/>
      <c r="H120" s="9"/>
      <c r="I120" s="7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spans="1:52" x14ac:dyDescent="0.25">
      <c r="A121" s="9"/>
      <c r="B121" s="9"/>
      <c r="C121" s="9"/>
      <c r="D121" s="9"/>
      <c r="E121" s="9"/>
      <c r="F121" s="9"/>
      <c r="G121" s="9"/>
      <c r="H121" s="9"/>
      <c r="I121" s="7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spans="1:52" x14ac:dyDescent="0.25">
      <c r="A122" s="9"/>
      <c r="B122" s="9"/>
      <c r="C122" s="9"/>
      <c r="D122" s="9"/>
      <c r="E122" s="9"/>
      <c r="F122" s="9"/>
      <c r="G122" s="9"/>
      <c r="H122" s="9"/>
      <c r="I122" s="7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spans="1:52" x14ac:dyDescent="0.25">
      <c r="A123" s="9"/>
      <c r="B123" s="9"/>
      <c r="C123" s="9"/>
      <c r="D123" s="9"/>
      <c r="E123" s="9"/>
      <c r="F123" s="9"/>
      <c r="G123" s="9"/>
      <c r="H123" s="9"/>
      <c r="I123" s="7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spans="1:52" x14ac:dyDescent="0.25">
      <c r="A124" s="9"/>
      <c r="B124" s="9"/>
      <c r="C124" s="9"/>
      <c r="D124" s="9"/>
      <c r="E124" s="9"/>
      <c r="F124" s="9"/>
      <c r="G124" s="9"/>
      <c r="H124" s="9"/>
      <c r="I124" s="7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spans="1:52" x14ac:dyDescent="0.25">
      <c r="A125" s="9"/>
      <c r="B125" s="9"/>
      <c r="C125" s="9"/>
      <c r="D125" s="9"/>
      <c r="E125" s="9"/>
      <c r="F125" s="9"/>
      <c r="G125" s="9"/>
      <c r="H125" s="9"/>
      <c r="I125" s="7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spans="1:52" x14ac:dyDescent="0.25">
      <c r="A126" s="9"/>
      <c r="B126" s="9"/>
      <c r="C126" s="9"/>
      <c r="D126" s="9"/>
      <c r="E126" s="9"/>
      <c r="F126" s="9"/>
      <c r="G126" s="9"/>
      <c r="H126" s="9"/>
      <c r="I126" s="7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spans="1:52" x14ac:dyDescent="0.25">
      <c r="A127" s="9"/>
      <c r="B127" s="9"/>
      <c r="C127" s="9"/>
      <c r="D127" s="9"/>
      <c r="E127" s="9"/>
      <c r="F127" s="9"/>
      <c r="G127" s="9"/>
      <c r="H127" s="9"/>
      <c r="I127" s="7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spans="1:52" x14ac:dyDescent="0.25">
      <c r="A128" s="9"/>
      <c r="B128" s="9"/>
      <c r="C128" s="9"/>
      <c r="D128" s="9"/>
      <c r="E128" s="9"/>
      <c r="F128" s="9"/>
      <c r="G128" s="9"/>
      <c r="H128" s="9"/>
      <c r="I128" s="7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spans="1:52" x14ac:dyDescent="0.25">
      <c r="A129" s="9"/>
      <c r="B129" s="9"/>
      <c r="C129" s="9"/>
      <c r="D129" s="9"/>
      <c r="E129" s="9"/>
      <c r="F129" s="9"/>
      <c r="G129" s="9"/>
      <c r="H129" s="9"/>
      <c r="I129" s="7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spans="1:52" x14ac:dyDescent="0.25">
      <c r="A130" s="9"/>
      <c r="B130" s="9"/>
      <c r="C130" s="9"/>
      <c r="D130" s="9"/>
      <c r="E130" s="9"/>
      <c r="F130" s="9"/>
      <c r="G130" s="9"/>
      <c r="H130" s="9"/>
      <c r="I130" s="7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spans="1:52" x14ac:dyDescent="0.25">
      <c r="A131" s="9"/>
      <c r="B131" s="9"/>
      <c r="C131" s="9"/>
      <c r="D131" s="9"/>
      <c r="E131" s="9"/>
      <c r="F131" s="9"/>
      <c r="G131" s="9"/>
      <c r="H131" s="9"/>
      <c r="I131" s="7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spans="1:52" x14ac:dyDescent="0.25">
      <c r="A132" s="9"/>
      <c r="B132" s="9"/>
      <c r="C132" s="9"/>
      <c r="D132" s="9"/>
      <c r="E132" s="9"/>
      <c r="F132" s="9"/>
      <c r="G132" s="9"/>
      <c r="H132" s="9"/>
      <c r="I132" s="7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spans="1:52" x14ac:dyDescent="0.25">
      <c r="A133" s="9"/>
      <c r="B133" s="9"/>
      <c r="C133" s="9"/>
      <c r="D133" s="9"/>
      <c r="E133" s="9"/>
      <c r="F133" s="9"/>
      <c r="G133" s="9"/>
      <c r="H133" s="9"/>
      <c r="I133" s="7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spans="1:52" x14ac:dyDescent="0.25">
      <c r="A134" s="9"/>
      <c r="B134" s="9"/>
      <c r="C134" s="9"/>
      <c r="D134" s="9"/>
      <c r="E134" s="9"/>
      <c r="F134" s="9"/>
      <c r="G134" s="9"/>
      <c r="H134" s="9"/>
      <c r="I134" s="7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spans="1:52" x14ac:dyDescent="0.25">
      <c r="A135" s="9"/>
      <c r="B135" s="9"/>
      <c r="C135" s="9"/>
      <c r="D135" s="9"/>
      <c r="E135" s="9"/>
      <c r="F135" s="9"/>
      <c r="G135" s="9"/>
      <c r="H135" s="9"/>
      <c r="I135" s="7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</row>
    <row r="136" spans="1:52" x14ac:dyDescent="0.25">
      <c r="A136" s="9"/>
      <c r="B136" s="9"/>
      <c r="C136" s="9"/>
      <c r="D136" s="9"/>
      <c r="E136" s="9"/>
      <c r="F136" s="9"/>
      <c r="G136" s="9"/>
      <c r="H136" s="9"/>
      <c r="I136" s="7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spans="1:52" x14ac:dyDescent="0.25">
      <c r="A137" s="9"/>
      <c r="B137" s="9"/>
      <c r="C137" s="9"/>
      <c r="D137" s="9"/>
      <c r="E137" s="9"/>
      <c r="F137" s="9"/>
      <c r="G137" s="9"/>
      <c r="H137" s="9"/>
      <c r="I137" s="7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spans="1:52" x14ac:dyDescent="0.25">
      <c r="A138" s="9"/>
      <c r="B138" s="9"/>
      <c r="C138" s="9"/>
      <c r="D138" s="9"/>
      <c r="E138" s="9"/>
      <c r="F138" s="9"/>
      <c r="G138" s="9"/>
      <c r="H138" s="9"/>
      <c r="I138" s="7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spans="1:52" x14ac:dyDescent="0.25">
      <c r="A139" s="9"/>
      <c r="B139" s="9"/>
      <c r="C139" s="9"/>
      <c r="D139" s="9"/>
      <c r="E139" s="9"/>
      <c r="F139" s="9"/>
      <c r="G139" s="9"/>
      <c r="H139" s="9"/>
      <c r="I139" s="7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spans="1:52" x14ac:dyDescent="0.25">
      <c r="A140" s="9"/>
      <c r="B140" s="9"/>
      <c r="C140" s="9"/>
      <c r="D140" s="9"/>
      <c r="E140" s="9"/>
      <c r="F140" s="9"/>
      <c r="G140" s="9"/>
      <c r="H140" s="9"/>
      <c r="I140" s="7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spans="1:52" x14ac:dyDescent="0.25">
      <c r="A141" s="9"/>
      <c r="B141" s="9"/>
      <c r="C141" s="9"/>
      <c r="D141" s="9"/>
      <c r="E141" s="9"/>
      <c r="F141" s="9"/>
      <c r="G141" s="9"/>
      <c r="H141" s="9"/>
      <c r="I141" s="7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</row>
    <row r="142" spans="1:52" x14ac:dyDescent="0.25">
      <c r="A142" s="9"/>
      <c r="B142" s="9"/>
      <c r="C142" s="9"/>
      <c r="D142" s="9"/>
      <c r="E142" s="9"/>
      <c r="F142" s="9"/>
      <c r="G142" s="9"/>
      <c r="H142" s="9"/>
      <c r="I142" s="7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spans="1:52" x14ac:dyDescent="0.25">
      <c r="A143" s="9"/>
      <c r="B143" s="9"/>
      <c r="C143" s="9"/>
      <c r="D143" s="9"/>
      <c r="E143" s="9"/>
      <c r="F143" s="9"/>
      <c r="G143" s="9"/>
      <c r="H143" s="9"/>
      <c r="I143" s="7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spans="1:52" x14ac:dyDescent="0.25">
      <c r="A144" s="9"/>
      <c r="B144" s="9"/>
      <c r="C144" s="9"/>
      <c r="D144" s="9"/>
      <c r="E144" s="9"/>
      <c r="F144" s="9"/>
      <c r="G144" s="9"/>
      <c r="H144" s="9"/>
      <c r="I144" s="7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spans="1:52" x14ac:dyDescent="0.25">
      <c r="A145" s="9"/>
      <c r="B145" s="9"/>
      <c r="C145" s="9"/>
      <c r="D145" s="9"/>
      <c r="E145" s="9"/>
      <c r="F145" s="9"/>
      <c r="G145" s="9"/>
      <c r="H145" s="9"/>
      <c r="I145" s="7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</row>
    <row r="146" spans="1:52" x14ac:dyDescent="0.25">
      <c r="A146" s="9"/>
      <c r="B146" s="9"/>
      <c r="C146" s="9"/>
      <c r="D146" s="9"/>
      <c r="E146" s="9"/>
      <c r="F146" s="9"/>
      <c r="G146" s="9"/>
      <c r="H146" s="9"/>
      <c r="I146" s="7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spans="1:52" x14ac:dyDescent="0.25">
      <c r="A147" s="9"/>
      <c r="B147" s="9"/>
      <c r="C147" s="9"/>
      <c r="D147" s="9"/>
      <c r="E147" s="9"/>
      <c r="F147" s="9"/>
      <c r="G147" s="9"/>
      <c r="H147" s="9"/>
      <c r="I147" s="7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spans="1:52" x14ac:dyDescent="0.25">
      <c r="A148" s="9"/>
      <c r="B148" s="9"/>
      <c r="C148" s="9"/>
      <c r="D148" s="9"/>
      <c r="E148" s="9"/>
      <c r="F148" s="9"/>
      <c r="G148" s="9"/>
      <c r="H148" s="9"/>
      <c r="I148" s="7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spans="1:52" x14ac:dyDescent="0.25">
      <c r="A149" s="9"/>
      <c r="B149" s="9"/>
      <c r="C149" s="9"/>
      <c r="D149" s="9"/>
      <c r="E149" s="9"/>
      <c r="F149" s="9"/>
      <c r="G149" s="9"/>
      <c r="H149" s="9"/>
      <c r="I149" s="7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spans="1:52" x14ac:dyDescent="0.25">
      <c r="A150" s="9"/>
      <c r="B150" s="9"/>
      <c r="C150" s="9"/>
      <c r="D150" s="9"/>
      <c r="E150" s="9"/>
      <c r="F150" s="9"/>
      <c r="G150" s="9"/>
      <c r="H150" s="9"/>
      <c r="I150" s="7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spans="1:52" x14ac:dyDescent="0.25">
      <c r="A151" s="9"/>
      <c r="B151" s="9"/>
      <c r="C151" s="9"/>
      <c r="D151" s="9"/>
      <c r="E151" s="9"/>
      <c r="F151" s="9"/>
      <c r="G151" s="9"/>
      <c r="H151" s="9"/>
      <c r="I151" s="7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</row>
    <row r="152" spans="1:52" x14ac:dyDescent="0.25">
      <c r="A152" s="9"/>
      <c r="B152" s="9"/>
      <c r="C152" s="9"/>
      <c r="D152" s="9"/>
      <c r="E152" s="9"/>
      <c r="F152" s="9"/>
      <c r="G152" s="9"/>
      <c r="H152" s="9"/>
      <c r="I152" s="7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spans="1:52" x14ac:dyDescent="0.25">
      <c r="A153" s="9"/>
      <c r="B153" s="9"/>
      <c r="C153" s="9"/>
      <c r="D153" s="9"/>
      <c r="E153" s="9"/>
      <c r="F153" s="9"/>
      <c r="G153" s="9"/>
      <c r="H153" s="9"/>
      <c r="I153" s="7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spans="1:52" x14ac:dyDescent="0.25">
      <c r="A154" s="9"/>
      <c r="B154" s="9"/>
      <c r="C154" s="9"/>
      <c r="D154" s="9"/>
      <c r="E154" s="9"/>
      <c r="F154" s="9"/>
      <c r="G154" s="9"/>
      <c r="H154" s="9"/>
      <c r="I154" s="7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spans="1:52" x14ac:dyDescent="0.25">
      <c r="A155" s="9"/>
      <c r="B155" s="9"/>
      <c r="C155" s="9"/>
      <c r="D155" s="9"/>
      <c r="E155" s="9"/>
      <c r="F155" s="9"/>
      <c r="G155" s="9"/>
      <c r="H155" s="9"/>
      <c r="I155" s="7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</row>
    <row r="156" spans="1:52" x14ac:dyDescent="0.25">
      <c r="A156" s="9"/>
      <c r="B156" s="9"/>
      <c r="C156" s="9"/>
      <c r="D156" s="9"/>
      <c r="E156" s="9"/>
      <c r="F156" s="9"/>
      <c r="G156" s="9"/>
      <c r="H156" s="9"/>
      <c r="I156" s="7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spans="1:52" x14ac:dyDescent="0.25">
      <c r="A157" s="9"/>
      <c r="B157" s="9"/>
      <c r="C157" s="9"/>
      <c r="D157" s="9"/>
      <c r="E157" s="9"/>
      <c r="F157" s="9"/>
      <c r="G157" s="9"/>
      <c r="H157" s="9"/>
      <c r="I157" s="7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spans="1:52" x14ac:dyDescent="0.25">
      <c r="A158" s="9"/>
      <c r="B158" s="9"/>
      <c r="C158" s="9"/>
      <c r="D158" s="9"/>
      <c r="E158" s="9"/>
      <c r="F158" s="9"/>
      <c r="G158" s="9"/>
      <c r="H158" s="9"/>
      <c r="I158" s="7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spans="1:52" x14ac:dyDescent="0.25">
      <c r="A159" s="9"/>
      <c r="B159" s="9"/>
      <c r="C159" s="9"/>
      <c r="D159" s="9"/>
      <c r="E159" s="9"/>
      <c r="F159" s="9"/>
      <c r="G159" s="9"/>
      <c r="H159" s="9"/>
      <c r="I159" s="7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spans="1:52" x14ac:dyDescent="0.25">
      <c r="A160" s="9"/>
      <c r="B160" s="9"/>
      <c r="C160" s="9"/>
      <c r="D160" s="9"/>
      <c r="E160" s="9"/>
      <c r="F160" s="9"/>
      <c r="G160" s="9"/>
      <c r="H160" s="9"/>
      <c r="I160" s="7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</row>
    <row r="161" spans="1:52" x14ac:dyDescent="0.25">
      <c r="A161" s="9"/>
      <c r="B161" s="9"/>
      <c r="C161" s="9"/>
      <c r="D161" s="9"/>
      <c r="E161" s="9"/>
      <c r="F161" s="9"/>
      <c r="G161" s="9"/>
      <c r="H161" s="9"/>
      <c r="I161" s="7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spans="1:52" x14ac:dyDescent="0.25">
      <c r="A162" s="9"/>
      <c r="B162" s="9"/>
      <c r="C162" s="9"/>
      <c r="D162" s="9"/>
      <c r="E162" s="9"/>
      <c r="F162" s="9"/>
      <c r="G162" s="9"/>
      <c r="H162" s="9"/>
      <c r="I162" s="7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spans="1:52" x14ac:dyDescent="0.25">
      <c r="A163" s="9"/>
      <c r="B163" s="9"/>
      <c r="C163" s="9"/>
      <c r="D163" s="9"/>
      <c r="E163" s="9"/>
      <c r="F163" s="9"/>
      <c r="G163" s="9"/>
      <c r="H163" s="9"/>
      <c r="I163" s="7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spans="1:52" x14ac:dyDescent="0.25">
      <c r="A164" s="9"/>
      <c r="B164" s="9"/>
      <c r="C164" s="9"/>
      <c r="D164" s="9"/>
      <c r="E164" s="9"/>
      <c r="F164" s="9"/>
      <c r="G164" s="9"/>
      <c r="H164" s="9"/>
      <c r="I164" s="7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</row>
    <row r="165" spans="1:52" x14ac:dyDescent="0.25">
      <c r="A165" s="9"/>
      <c r="B165" s="9"/>
      <c r="C165" s="9"/>
      <c r="D165" s="9"/>
      <c r="E165" s="9"/>
      <c r="F165" s="9"/>
      <c r="G165" s="9"/>
      <c r="H165" s="9"/>
      <c r="I165" s="7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spans="1:52" x14ac:dyDescent="0.25">
      <c r="A166" s="9"/>
      <c r="B166" s="9"/>
      <c r="C166" s="9"/>
      <c r="D166" s="9"/>
      <c r="E166" s="9"/>
      <c r="F166" s="9"/>
      <c r="G166" s="9"/>
      <c r="H166" s="9"/>
      <c r="I166" s="7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spans="1:52" x14ac:dyDescent="0.25">
      <c r="A167" s="9"/>
      <c r="B167" s="9"/>
      <c r="C167" s="9"/>
      <c r="D167" s="9"/>
      <c r="E167" s="9"/>
      <c r="F167" s="9"/>
      <c r="G167" s="9"/>
      <c r="H167" s="9"/>
      <c r="I167" s="7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spans="1:52" x14ac:dyDescent="0.25">
      <c r="A168" s="9"/>
      <c r="B168" s="9"/>
      <c r="C168" s="9"/>
      <c r="D168" s="9"/>
      <c r="E168" s="9"/>
      <c r="F168" s="9"/>
      <c r="G168" s="9"/>
      <c r="H168" s="9"/>
      <c r="I168" s="7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</row>
    <row r="169" spans="1:52" x14ac:dyDescent="0.25">
      <c r="A169" s="9"/>
      <c r="B169" s="9"/>
      <c r="C169" s="9"/>
      <c r="D169" s="9"/>
      <c r="E169" s="9"/>
      <c r="F169" s="9"/>
      <c r="G169" s="9"/>
      <c r="H169" s="9"/>
      <c r="I169" s="7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spans="1:52" x14ac:dyDescent="0.25">
      <c r="A170" s="9"/>
      <c r="B170" s="9"/>
      <c r="C170" s="9"/>
      <c r="D170" s="9"/>
      <c r="E170" s="9"/>
      <c r="F170" s="9"/>
      <c r="G170" s="9"/>
      <c r="H170" s="9"/>
      <c r="I170" s="7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spans="1:52" x14ac:dyDescent="0.25">
      <c r="A171" s="9"/>
      <c r="B171" s="9"/>
      <c r="C171" s="9"/>
      <c r="D171" s="9"/>
      <c r="E171" s="9"/>
      <c r="F171" s="9"/>
      <c r="G171" s="9"/>
      <c r="H171" s="9"/>
      <c r="I171" s="7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</row>
    <row r="172" spans="1:52" x14ac:dyDescent="0.25">
      <c r="A172" s="9"/>
      <c r="B172" s="9"/>
      <c r="C172" s="9"/>
      <c r="D172" s="9"/>
      <c r="E172" s="9"/>
      <c r="F172" s="9"/>
      <c r="G172" s="9"/>
      <c r="H172" s="9"/>
      <c r="I172" s="7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spans="1:52" x14ac:dyDescent="0.25">
      <c r="A173" s="9"/>
      <c r="B173" s="9"/>
      <c r="C173" s="9"/>
      <c r="D173" s="9"/>
      <c r="E173" s="9"/>
      <c r="F173" s="9"/>
      <c r="G173" s="9"/>
      <c r="H173" s="9"/>
      <c r="I173" s="7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spans="1:52" x14ac:dyDescent="0.25">
      <c r="A174" s="9"/>
      <c r="B174" s="9"/>
      <c r="C174" s="9"/>
      <c r="D174" s="9"/>
      <c r="E174" s="9"/>
      <c r="F174" s="9"/>
      <c r="G174" s="9"/>
      <c r="H174" s="9"/>
      <c r="I174" s="7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</row>
    <row r="175" spans="1:52" x14ac:dyDescent="0.25">
      <c r="A175" s="9"/>
      <c r="B175" s="9"/>
      <c r="C175" s="9"/>
      <c r="D175" s="9"/>
      <c r="E175" s="9"/>
      <c r="F175" s="9"/>
      <c r="G175" s="9"/>
      <c r="H175" s="9"/>
      <c r="I175" s="7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</row>
    <row r="176" spans="1:52" x14ac:dyDescent="0.25">
      <c r="A176" s="9"/>
      <c r="B176" s="9"/>
      <c r="C176" s="9"/>
      <c r="D176" s="9"/>
      <c r="E176" s="9"/>
      <c r="F176" s="9"/>
      <c r="G176" s="9"/>
      <c r="H176" s="9"/>
      <c r="I176" s="7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spans="1:52" x14ac:dyDescent="0.25">
      <c r="A177" s="9"/>
      <c r="B177" s="9"/>
      <c r="C177" s="9"/>
      <c r="D177" s="9"/>
      <c r="E177" s="9"/>
      <c r="F177" s="9"/>
      <c r="G177" s="9"/>
      <c r="H177" s="9"/>
      <c r="I177" s="7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spans="1:52" x14ac:dyDescent="0.25">
      <c r="A178" s="9"/>
      <c r="B178" s="9"/>
      <c r="C178" s="9"/>
      <c r="D178" s="9"/>
      <c r="E178" s="9"/>
      <c r="F178" s="9"/>
      <c r="G178" s="9"/>
      <c r="H178" s="9"/>
      <c r="I178" s="7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spans="1:52" x14ac:dyDescent="0.25">
      <c r="A179" s="9"/>
      <c r="B179" s="9"/>
      <c r="C179" s="9"/>
      <c r="D179" s="9"/>
      <c r="E179" s="9"/>
      <c r="F179" s="9"/>
      <c r="G179" s="9"/>
      <c r="H179" s="9"/>
      <c r="I179" s="7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</row>
    <row r="180" spans="1:52" x14ac:dyDescent="0.25">
      <c r="A180" s="9"/>
      <c r="B180" s="9"/>
      <c r="C180" s="9"/>
      <c r="D180" s="9"/>
      <c r="E180" s="9"/>
      <c r="F180" s="9"/>
      <c r="G180" s="9"/>
      <c r="H180" s="9"/>
      <c r="I180" s="7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spans="1:52" x14ac:dyDescent="0.25">
      <c r="A181" s="9"/>
      <c r="B181" s="9"/>
      <c r="C181" s="9"/>
      <c r="D181" s="9"/>
      <c r="E181" s="9"/>
      <c r="F181" s="9"/>
      <c r="G181" s="9"/>
      <c r="H181" s="9"/>
      <c r="I181" s="7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spans="1:52" x14ac:dyDescent="0.25">
      <c r="A182" s="9"/>
      <c r="B182" s="9"/>
      <c r="C182" s="9"/>
      <c r="D182" s="9"/>
      <c r="E182" s="9"/>
      <c r="F182" s="9"/>
      <c r="G182" s="9"/>
      <c r="H182" s="9"/>
      <c r="I182" s="7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spans="1:52" x14ac:dyDescent="0.25">
      <c r="A183" s="9"/>
      <c r="B183" s="9"/>
      <c r="C183" s="9"/>
      <c r="D183" s="9"/>
      <c r="E183" s="9"/>
      <c r="F183" s="9"/>
      <c r="G183" s="9"/>
      <c r="H183" s="9"/>
      <c r="I183" s="7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</row>
    <row r="184" spans="1:52" x14ac:dyDescent="0.25">
      <c r="A184" s="9"/>
      <c r="B184" s="9"/>
      <c r="C184" s="9"/>
      <c r="D184" s="9"/>
      <c r="E184" s="9"/>
      <c r="F184" s="9"/>
      <c r="G184" s="9"/>
      <c r="H184" s="9"/>
      <c r="I184" s="7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spans="1:52" x14ac:dyDescent="0.25">
      <c r="A185" s="9"/>
      <c r="B185" s="9"/>
      <c r="C185" s="9"/>
      <c r="D185" s="9"/>
      <c r="E185" s="9"/>
      <c r="F185" s="9"/>
      <c r="G185" s="9"/>
      <c r="H185" s="9"/>
      <c r="I185" s="7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spans="1:52" x14ac:dyDescent="0.25">
      <c r="A186" s="9"/>
      <c r="B186" s="9"/>
      <c r="C186" s="9"/>
      <c r="D186" s="9"/>
      <c r="E186" s="9"/>
      <c r="F186" s="9"/>
      <c r="G186" s="9"/>
      <c r="H186" s="9"/>
      <c r="I186" s="7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spans="1:52" x14ac:dyDescent="0.25">
      <c r="A187" s="9"/>
      <c r="B187" s="9"/>
      <c r="C187" s="9"/>
      <c r="D187" s="9"/>
      <c r="E187" s="9"/>
      <c r="F187" s="9"/>
      <c r="G187" s="9"/>
      <c r="H187" s="9"/>
      <c r="I187" s="7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</row>
    <row r="188" spans="1:52" x14ac:dyDescent="0.25">
      <c r="A188" s="9"/>
      <c r="B188" s="9"/>
      <c r="C188" s="9"/>
      <c r="D188" s="9"/>
      <c r="E188" s="9"/>
      <c r="F188" s="9"/>
      <c r="G188" s="9"/>
      <c r="H188" s="9"/>
      <c r="I188" s="7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spans="1:52" x14ac:dyDescent="0.25">
      <c r="A189" s="9"/>
      <c r="B189" s="9"/>
      <c r="C189" s="9"/>
      <c r="D189" s="9"/>
      <c r="E189" s="9"/>
      <c r="F189" s="9"/>
      <c r="G189" s="9"/>
      <c r="H189" s="9"/>
      <c r="I189" s="7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spans="1:52" x14ac:dyDescent="0.25">
      <c r="A190" s="9"/>
      <c r="B190" s="9"/>
      <c r="C190" s="9"/>
      <c r="D190" s="9"/>
      <c r="E190" s="9"/>
      <c r="F190" s="9"/>
      <c r="G190" s="9"/>
      <c r="H190" s="9"/>
      <c r="I190" s="7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</row>
    <row r="191" spans="1:52" x14ac:dyDescent="0.25">
      <c r="A191" s="9"/>
      <c r="B191" s="9"/>
      <c r="C191" s="9"/>
      <c r="D191" s="9"/>
      <c r="E191" s="9"/>
      <c r="F191" s="9"/>
      <c r="G191" s="9"/>
      <c r="H191" s="9"/>
      <c r="I191" s="7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spans="1:52" x14ac:dyDescent="0.25">
      <c r="A192" s="9"/>
      <c r="B192" s="9"/>
      <c r="C192" s="9"/>
      <c r="D192" s="9"/>
      <c r="E192" s="9"/>
      <c r="F192" s="9"/>
      <c r="G192" s="9"/>
      <c r="H192" s="9"/>
      <c r="I192" s="7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</row>
    <row r="193" spans="1:52" x14ac:dyDescent="0.25">
      <c r="A193" s="9"/>
      <c r="B193" s="9"/>
      <c r="C193" s="9"/>
      <c r="D193" s="9"/>
      <c r="E193" s="9"/>
      <c r="F193" s="9"/>
      <c r="G193" s="9"/>
      <c r="H193" s="9"/>
      <c r="I193" s="7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spans="1:52" x14ac:dyDescent="0.25">
      <c r="A194" s="9"/>
      <c r="B194" s="9"/>
      <c r="C194" s="9"/>
      <c r="D194" s="9"/>
      <c r="E194" s="9"/>
      <c r="F194" s="9"/>
      <c r="G194" s="9"/>
      <c r="H194" s="9"/>
      <c r="I194" s="7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spans="1:52" x14ac:dyDescent="0.25">
      <c r="A195" s="9"/>
      <c r="B195" s="9"/>
      <c r="C195" s="9"/>
      <c r="D195" s="9"/>
      <c r="E195" s="9"/>
      <c r="F195" s="9"/>
      <c r="G195" s="9"/>
      <c r="H195" s="9"/>
      <c r="I195" s="7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spans="1:52" x14ac:dyDescent="0.25">
      <c r="A196" s="9"/>
      <c r="B196" s="9"/>
      <c r="C196" s="9"/>
      <c r="D196" s="9"/>
      <c r="E196" s="9"/>
      <c r="F196" s="9"/>
      <c r="G196" s="9"/>
      <c r="H196" s="9"/>
      <c r="I196" s="7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spans="1:52" x14ac:dyDescent="0.25">
      <c r="A197" s="9"/>
      <c r="B197" s="9"/>
      <c r="C197" s="9"/>
      <c r="D197" s="9"/>
      <c r="E197" s="9"/>
      <c r="F197" s="9"/>
      <c r="G197" s="9"/>
      <c r="H197" s="9"/>
      <c r="I197" s="7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</row>
    <row r="198" spans="1:52" x14ac:dyDescent="0.25">
      <c r="A198" s="9"/>
      <c r="B198" s="9"/>
      <c r="C198" s="9"/>
      <c r="D198" s="9"/>
      <c r="E198" s="9"/>
      <c r="F198" s="9"/>
      <c r="G198" s="9"/>
      <c r="H198" s="9"/>
      <c r="I198" s="7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spans="1:52" x14ac:dyDescent="0.25">
      <c r="A199" s="9"/>
      <c r="B199" s="9"/>
      <c r="C199" s="9"/>
      <c r="D199" s="9"/>
      <c r="E199" s="9"/>
      <c r="F199" s="9"/>
      <c r="G199" s="9"/>
      <c r="H199" s="9"/>
      <c r="I199" s="7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spans="1:52" x14ac:dyDescent="0.25">
      <c r="A200" s="9"/>
      <c r="B200" s="9"/>
      <c r="C200" s="9"/>
      <c r="D200" s="9"/>
      <c r="E200" s="9"/>
      <c r="F200" s="9"/>
      <c r="G200" s="9"/>
      <c r="H200" s="9"/>
      <c r="I200" s="7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spans="1:52" x14ac:dyDescent="0.25">
      <c r="A201" s="9"/>
      <c r="B201" s="9"/>
      <c r="C201" s="9"/>
      <c r="D201" s="9"/>
      <c r="E201" s="9"/>
      <c r="F201" s="9"/>
      <c r="G201" s="9"/>
      <c r="H201" s="9"/>
      <c r="I201" s="7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spans="1:52" x14ac:dyDescent="0.25">
      <c r="A202" s="9"/>
      <c r="B202" s="9"/>
      <c r="C202" s="9"/>
      <c r="D202" s="9"/>
      <c r="E202" s="9"/>
      <c r="F202" s="9"/>
      <c r="G202" s="9"/>
      <c r="H202" s="9"/>
      <c r="I202" s="7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</row>
    <row r="203" spans="1:52" x14ac:dyDescent="0.25">
      <c r="A203" s="9"/>
      <c r="B203" s="9"/>
      <c r="C203" s="9"/>
      <c r="D203" s="9"/>
      <c r="E203" s="9"/>
      <c r="F203" s="9"/>
      <c r="G203" s="9"/>
      <c r="H203" s="9"/>
      <c r="I203" s="7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spans="1:52" x14ac:dyDescent="0.25">
      <c r="A204" s="9"/>
      <c r="B204" s="9"/>
      <c r="C204" s="9"/>
      <c r="D204" s="9"/>
      <c r="E204" s="9"/>
      <c r="F204" s="9"/>
      <c r="G204" s="9"/>
      <c r="H204" s="9"/>
      <c r="I204" s="7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spans="1:52" x14ac:dyDescent="0.25">
      <c r="A205" s="9"/>
      <c r="B205" s="9"/>
      <c r="C205" s="9"/>
      <c r="D205" s="9"/>
      <c r="E205" s="9"/>
      <c r="F205" s="9"/>
      <c r="G205" s="9"/>
      <c r="H205" s="9"/>
      <c r="I205" s="7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</row>
    <row r="206" spans="1:52" x14ac:dyDescent="0.25">
      <c r="A206" s="9"/>
      <c r="B206" s="9"/>
      <c r="C206" s="9"/>
      <c r="D206" s="9"/>
      <c r="E206" s="9"/>
      <c r="F206" s="9"/>
      <c r="G206" s="9"/>
      <c r="H206" s="9"/>
      <c r="I206" s="7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spans="1:52" x14ac:dyDescent="0.25">
      <c r="A207" s="9"/>
      <c r="B207" s="9"/>
      <c r="C207" s="9"/>
      <c r="D207" s="9"/>
      <c r="E207" s="9"/>
      <c r="F207" s="9"/>
      <c r="G207" s="9"/>
      <c r="H207" s="9"/>
      <c r="I207" s="7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spans="1:52" x14ac:dyDescent="0.25">
      <c r="A208" s="9"/>
      <c r="B208" s="9"/>
      <c r="C208" s="9"/>
      <c r="D208" s="9"/>
      <c r="E208" s="9"/>
      <c r="F208" s="9"/>
      <c r="G208" s="9"/>
      <c r="H208" s="9"/>
      <c r="I208" s="7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</row>
    <row r="209" spans="1:52" x14ac:dyDescent="0.25">
      <c r="A209" s="9"/>
      <c r="B209" s="9"/>
      <c r="C209" s="9"/>
      <c r="D209" s="9"/>
      <c r="E209" s="9"/>
      <c r="F209" s="9"/>
      <c r="G209" s="9"/>
      <c r="H209" s="9"/>
      <c r="I209" s="7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spans="1:52" x14ac:dyDescent="0.25">
      <c r="A210" s="9"/>
      <c r="B210" s="9"/>
      <c r="C210" s="9"/>
      <c r="D210" s="9"/>
      <c r="E210" s="9"/>
      <c r="F210" s="9"/>
      <c r="G210" s="9"/>
      <c r="H210" s="9"/>
      <c r="I210" s="7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spans="1:52" x14ac:dyDescent="0.25">
      <c r="A211" s="9"/>
      <c r="B211" s="9"/>
      <c r="C211" s="9"/>
      <c r="D211" s="9"/>
      <c r="E211" s="9"/>
      <c r="F211" s="9"/>
      <c r="G211" s="9"/>
      <c r="H211" s="9"/>
      <c r="I211" s="7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</row>
    <row r="212" spans="1:52" x14ac:dyDescent="0.25">
      <c r="A212" s="9"/>
      <c r="B212" s="9"/>
      <c r="C212" s="9"/>
      <c r="D212" s="9"/>
      <c r="E212" s="9"/>
      <c r="F212" s="9"/>
      <c r="G212" s="9"/>
      <c r="H212" s="9"/>
      <c r="I212" s="7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spans="1:52" x14ac:dyDescent="0.25">
      <c r="A213" s="9"/>
      <c r="B213" s="9"/>
      <c r="C213" s="9"/>
      <c r="D213" s="9"/>
      <c r="E213" s="9"/>
      <c r="F213" s="9"/>
      <c r="G213" s="9"/>
      <c r="H213" s="9"/>
      <c r="I213" s="7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spans="1:52" x14ac:dyDescent="0.25">
      <c r="A214" s="9"/>
      <c r="B214" s="9"/>
      <c r="C214" s="9"/>
      <c r="D214" s="9"/>
      <c r="E214" s="9"/>
      <c r="F214" s="9"/>
      <c r="G214" s="9"/>
      <c r="H214" s="9"/>
      <c r="I214" s="7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spans="1:52" x14ac:dyDescent="0.25">
      <c r="A215" s="9"/>
      <c r="B215" s="9"/>
      <c r="C215" s="9"/>
      <c r="D215" s="9"/>
      <c r="E215" s="9"/>
      <c r="F215" s="9"/>
      <c r="G215" s="9"/>
      <c r="H215" s="9"/>
      <c r="I215" s="7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</row>
    <row r="216" spans="1:52" x14ac:dyDescent="0.25">
      <c r="A216" s="9"/>
      <c r="B216" s="9"/>
      <c r="C216" s="9"/>
      <c r="D216" s="9"/>
      <c r="E216" s="9"/>
      <c r="F216" s="9"/>
      <c r="G216" s="9"/>
      <c r="H216" s="9"/>
      <c r="I216" s="7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spans="1:52" x14ac:dyDescent="0.25">
      <c r="A217" s="9"/>
      <c r="B217" s="9"/>
      <c r="C217" s="9"/>
      <c r="D217" s="9"/>
      <c r="E217" s="9"/>
      <c r="F217" s="9"/>
      <c r="G217" s="9"/>
      <c r="H217" s="9"/>
      <c r="I217" s="7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spans="1:52" x14ac:dyDescent="0.25">
      <c r="A218" s="9"/>
      <c r="B218" s="9"/>
      <c r="C218" s="9"/>
      <c r="D218" s="9"/>
      <c r="E218" s="9"/>
      <c r="F218" s="9"/>
      <c r="G218" s="9"/>
      <c r="H218" s="9"/>
      <c r="I218" s="7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</row>
    <row r="219" spans="1:52" x14ac:dyDescent="0.25">
      <c r="A219" s="9"/>
      <c r="B219" s="9"/>
      <c r="C219" s="9"/>
      <c r="D219" s="9"/>
      <c r="E219" s="9"/>
      <c r="F219" s="9"/>
      <c r="G219" s="9"/>
      <c r="H219" s="9"/>
      <c r="I219" s="7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spans="1:52" x14ac:dyDescent="0.25">
      <c r="A220" s="9"/>
      <c r="B220" s="9"/>
      <c r="C220" s="9"/>
      <c r="D220" s="9"/>
      <c r="E220" s="9"/>
      <c r="F220" s="9"/>
      <c r="G220" s="9"/>
      <c r="H220" s="9"/>
      <c r="I220" s="7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spans="1:52" x14ac:dyDescent="0.25">
      <c r="A221" s="9"/>
      <c r="B221" s="9"/>
      <c r="C221" s="9"/>
      <c r="D221" s="9"/>
      <c r="E221" s="9"/>
      <c r="F221" s="9"/>
      <c r="G221" s="9"/>
      <c r="H221" s="9"/>
      <c r="I221" s="7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</row>
    <row r="222" spans="1:52" x14ac:dyDescent="0.25">
      <c r="A222" s="9"/>
      <c r="B222" s="9"/>
      <c r="C222" s="9"/>
      <c r="D222" s="9"/>
      <c r="E222" s="9"/>
      <c r="F222" s="9"/>
      <c r="G222" s="9"/>
      <c r="H222" s="9"/>
      <c r="I222" s="7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spans="1:52" x14ac:dyDescent="0.25">
      <c r="A223" s="9"/>
      <c r="B223" s="9"/>
      <c r="C223" s="9"/>
      <c r="D223" s="9"/>
      <c r="E223" s="9"/>
      <c r="F223" s="9"/>
      <c r="G223" s="9"/>
      <c r="H223" s="9"/>
      <c r="I223" s="7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spans="1:52" x14ac:dyDescent="0.25">
      <c r="A224" s="9"/>
      <c r="B224" s="9"/>
      <c r="C224" s="9"/>
      <c r="D224" s="9"/>
      <c r="E224" s="9"/>
      <c r="F224" s="9"/>
      <c r="G224" s="9"/>
      <c r="H224" s="9"/>
      <c r="I224" s="7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</row>
    <row r="225" spans="1:52" x14ac:dyDescent="0.25">
      <c r="A225" s="9"/>
      <c r="B225" s="9"/>
      <c r="C225" s="9"/>
      <c r="D225" s="9"/>
      <c r="E225" s="9"/>
      <c r="F225" s="9"/>
      <c r="G225" s="9"/>
      <c r="H225" s="9"/>
      <c r="I225" s="7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spans="1:52" x14ac:dyDescent="0.25">
      <c r="A226" s="9"/>
      <c r="B226" s="9"/>
      <c r="C226" s="9"/>
      <c r="D226" s="9"/>
      <c r="E226" s="9"/>
      <c r="F226" s="9"/>
      <c r="G226" s="9"/>
      <c r="H226" s="9"/>
      <c r="I226" s="7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spans="1:52" x14ac:dyDescent="0.25">
      <c r="A227" s="9"/>
      <c r="B227" s="9"/>
      <c r="C227" s="9"/>
      <c r="D227" s="9"/>
      <c r="E227" s="9"/>
      <c r="F227" s="9"/>
      <c r="G227" s="9"/>
      <c r="H227" s="9"/>
      <c r="I227" s="7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spans="1:52" x14ac:dyDescent="0.25">
      <c r="A228" s="9"/>
      <c r="B228" s="9"/>
      <c r="C228" s="9"/>
      <c r="D228" s="9"/>
      <c r="E228" s="9"/>
      <c r="F228" s="9"/>
      <c r="G228" s="9"/>
      <c r="H228" s="9"/>
      <c r="I228" s="7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spans="1:52" x14ac:dyDescent="0.25">
      <c r="A229" s="9"/>
      <c r="B229" s="9"/>
      <c r="C229" s="9"/>
      <c r="D229" s="9"/>
      <c r="E229" s="9"/>
      <c r="F229" s="9"/>
      <c r="G229" s="9"/>
      <c r="H229" s="9"/>
      <c r="I229" s="7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spans="1:52" x14ac:dyDescent="0.25">
      <c r="A230" s="9"/>
      <c r="B230" s="9"/>
      <c r="C230" s="9"/>
      <c r="D230" s="9"/>
      <c r="E230" s="9"/>
      <c r="F230" s="9"/>
      <c r="G230" s="9"/>
      <c r="H230" s="9"/>
      <c r="I230" s="7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</row>
    <row r="231" spans="1:52" x14ac:dyDescent="0.25">
      <c r="A231" s="9"/>
      <c r="B231" s="9"/>
      <c r="C231" s="9"/>
      <c r="D231" s="9"/>
      <c r="E231" s="9"/>
      <c r="F231" s="9"/>
      <c r="G231" s="9"/>
      <c r="H231" s="9"/>
      <c r="I231" s="7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spans="1:52" x14ac:dyDescent="0.25">
      <c r="A232" s="9"/>
      <c r="B232" s="9"/>
      <c r="C232" s="9"/>
      <c r="D232" s="9"/>
      <c r="E232" s="9"/>
      <c r="F232" s="9"/>
      <c r="G232" s="9"/>
      <c r="H232" s="9"/>
      <c r="I232" s="7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spans="1:52" x14ac:dyDescent="0.25">
      <c r="A233" s="9"/>
      <c r="B233" s="9"/>
      <c r="C233" s="9"/>
      <c r="D233" s="9"/>
      <c r="E233" s="9"/>
      <c r="F233" s="9"/>
      <c r="G233" s="9"/>
      <c r="H233" s="9"/>
      <c r="I233" s="7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spans="1:52" x14ac:dyDescent="0.25">
      <c r="A234" s="9"/>
      <c r="B234" s="9"/>
      <c r="C234" s="9"/>
      <c r="D234" s="9"/>
      <c r="E234" s="9"/>
      <c r="F234" s="9"/>
      <c r="G234" s="9"/>
      <c r="H234" s="9"/>
      <c r="I234" s="7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</row>
    <row r="235" spans="1:52" x14ac:dyDescent="0.25">
      <c r="A235" s="9"/>
      <c r="B235" s="9"/>
      <c r="C235" s="9"/>
      <c r="D235" s="9"/>
      <c r="E235" s="9"/>
      <c r="F235" s="9"/>
      <c r="G235" s="9"/>
      <c r="H235" s="9"/>
      <c r="I235" s="7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spans="1:52" x14ac:dyDescent="0.25">
      <c r="A236" s="9"/>
      <c r="B236" s="9"/>
      <c r="C236" s="9"/>
      <c r="D236" s="9"/>
      <c r="E236" s="9"/>
      <c r="F236" s="9"/>
      <c r="G236" s="9"/>
      <c r="H236" s="9"/>
      <c r="I236" s="7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spans="1:52" x14ac:dyDescent="0.25">
      <c r="A237" s="9"/>
      <c r="B237" s="9"/>
      <c r="C237" s="9"/>
      <c r="D237" s="9"/>
      <c r="E237" s="9"/>
      <c r="F237" s="9"/>
      <c r="G237" s="9"/>
      <c r="H237" s="9"/>
      <c r="I237" s="7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</row>
    <row r="238" spans="1:52" x14ac:dyDescent="0.25">
      <c r="A238" s="9"/>
      <c r="B238" s="9"/>
      <c r="C238" s="9"/>
      <c r="D238" s="9"/>
      <c r="E238" s="9"/>
      <c r="F238" s="9"/>
      <c r="G238" s="9"/>
      <c r="H238" s="9"/>
      <c r="I238" s="7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spans="1:52" x14ac:dyDescent="0.25">
      <c r="A239" s="9"/>
      <c r="B239" s="9"/>
      <c r="C239" s="9"/>
      <c r="D239" s="9"/>
      <c r="E239" s="9"/>
      <c r="F239" s="9"/>
      <c r="G239" s="9"/>
      <c r="H239" s="9"/>
      <c r="I239" s="7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spans="1:52" x14ac:dyDescent="0.25">
      <c r="A240" s="9"/>
      <c r="B240" s="9"/>
      <c r="C240" s="9"/>
      <c r="D240" s="9"/>
      <c r="E240" s="9"/>
      <c r="F240" s="9"/>
      <c r="G240" s="9"/>
      <c r="H240" s="9"/>
      <c r="I240" s="7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spans="1:52" x14ac:dyDescent="0.25">
      <c r="A241" s="9"/>
      <c r="B241" s="9"/>
      <c r="C241" s="9"/>
      <c r="D241" s="9"/>
      <c r="E241" s="9"/>
      <c r="F241" s="9"/>
      <c r="G241" s="9"/>
      <c r="H241" s="9"/>
      <c r="I241" s="7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spans="1:52" x14ac:dyDescent="0.25">
      <c r="A242" s="9"/>
      <c r="B242" s="9"/>
      <c r="C242" s="9"/>
      <c r="D242" s="9"/>
      <c r="E242" s="9"/>
      <c r="F242" s="9"/>
      <c r="G242" s="9"/>
      <c r="H242" s="9"/>
      <c r="I242" s="7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</row>
    <row r="243" spans="1:52" x14ac:dyDescent="0.25">
      <c r="A243" s="9"/>
      <c r="B243" s="9"/>
      <c r="C243" s="9"/>
      <c r="D243" s="9"/>
      <c r="E243" s="9"/>
      <c r="F243" s="9"/>
      <c r="G243" s="9"/>
      <c r="H243" s="9"/>
      <c r="I243" s="7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spans="1:52" x14ac:dyDescent="0.25">
      <c r="A244" s="9"/>
      <c r="B244" s="9"/>
      <c r="C244" s="9"/>
      <c r="D244" s="9"/>
      <c r="E244" s="9"/>
      <c r="F244" s="9"/>
      <c r="G244" s="9"/>
      <c r="H244" s="9"/>
      <c r="I244" s="7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spans="1:52" x14ac:dyDescent="0.25">
      <c r="A245" s="9"/>
      <c r="B245" s="9"/>
      <c r="C245" s="9"/>
      <c r="D245" s="9"/>
      <c r="E245" s="9"/>
      <c r="F245" s="9"/>
      <c r="G245" s="9"/>
      <c r="H245" s="9"/>
      <c r="I245" s="7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</row>
    <row r="246" spans="1:52" x14ac:dyDescent="0.25">
      <c r="A246" s="9"/>
      <c r="B246" s="9"/>
      <c r="C246" s="9"/>
      <c r="D246" s="9"/>
      <c r="E246" s="9"/>
      <c r="F246" s="9"/>
      <c r="G246" s="9"/>
      <c r="H246" s="9"/>
      <c r="I246" s="7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spans="1:52" x14ac:dyDescent="0.25">
      <c r="A247" s="9"/>
      <c r="B247" s="9"/>
      <c r="C247" s="9"/>
      <c r="D247" s="9"/>
      <c r="E247" s="9"/>
      <c r="F247" s="9"/>
      <c r="G247" s="9"/>
      <c r="H247" s="9"/>
      <c r="I247" s="7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spans="1:52" x14ac:dyDescent="0.25">
      <c r="A248" s="9"/>
      <c r="B248" s="9"/>
      <c r="C248" s="9"/>
      <c r="D248" s="9"/>
      <c r="E248" s="9"/>
      <c r="F248" s="9"/>
      <c r="G248" s="9"/>
      <c r="H248" s="9"/>
      <c r="I248" s="7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spans="1:52" x14ac:dyDescent="0.25">
      <c r="A249" s="9"/>
      <c r="B249" s="9"/>
      <c r="C249" s="9"/>
      <c r="D249" s="9"/>
      <c r="E249" s="9"/>
      <c r="F249" s="9"/>
      <c r="G249" s="9"/>
      <c r="H249" s="9"/>
      <c r="I249" s="7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</row>
    <row r="250" spans="1:52" x14ac:dyDescent="0.25">
      <c r="A250" s="9"/>
      <c r="B250" s="9"/>
      <c r="C250" s="9"/>
      <c r="D250" s="9"/>
      <c r="E250" s="9"/>
      <c r="F250" s="9"/>
      <c r="G250" s="9"/>
      <c r="H250" s="9"/>
      <c r="I250" s="7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spans="1:52" x14ac:dyDescent="0.25">
      <c r="A251" s="9"/>
      <c r="B251" s="9"/>
      <c r="C251" s="9"/>
      <c r="D251" s="9"/>
      <c r="E251" s="9"/>
      <c r="F251" s="9"/>
      <c r="G251" s="9"/>
      <c r="H251" s="9"/>
      <c r="I251" s="7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spans="1:52" x14ac:dyDescent="0.25">
      <c r="A252" s="9"/>
      <c r="B252" s="9"/>
      <c r="C252" s="9"/>
      <c r="D252" s="9"/>
      <c r="E252" s="9"/>
      <c r="F252" s="9"/>
      <c r="G252" s="9"/>
      <c r="H252" s="9"/>
      <c r="I252" s="7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</row>
    <row r="253" spans="1:52" x14ac:dyDescent="0.25">
      <c r="A253" s="9"/>
      <c r="B253" s="9"/>
      <c r="C253" s="9"/>
      <c r="D253" s="9"/>
      <c r="E253" s="9"/>
      <c r="F253" s="9"/>
      <c r="G253" s="9"/>
      <c r="H253" s="9"/>
      <c r="I253" s="7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spans="1:52" x14ac:dyDescent="0.25">
      <c r="A254" s="9"/>
      <c r="B254" s="9"/>
      <c r="C254" s="9"/>
      <c r="D254" s="9"/>
      <c r="E254" s="9"/>
      <c r="F254" s="9"/>
      <c r="G254" s="9"/>
      <c r="H254" s="9"/>
      <c r="I254" s="7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spans="1:52" x14ac:dyDescent="0.25">
      <c r="A255" s="9"/>
      <c r="B255" s="9"/>
      <c r="C255" s="9"/>
      <c r="D255" s="9"/>
      <c r="E255" s="9"/>
      <c r="F255" s="9"/>
      <c r="G255" s="9"/>
      <c r="H255" s="9"/>
      <c r="I255" s="7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</row>
    <row r="256" spans="1:52" x14ac:dyDescent="0.25">
      <c r="A256" s="9"/>
      <c r="B256" s="9"/>
      <c r="C256" s="9"/>
      <c r="D256" s="9"/>
      <c r="E256" s="9"/>
      <c r="F256" s="9"/>
      <c r="G256" s="9"/>
      <c r="H256" s="9"/>
      <c r="I256" s="7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spans="1:52" x14ac:dyDescent="0.25">
      <c r="A257" s="9"/>
      <c r="B257" s="9"/>
      <c r="C257" s="9"/>
      <c r="D257" s="9"/>
      <c r="E257" s="9"/>
      <c r="F257" s="9"/>
      <c r="G257" s="9"/>
      <c r="H257" s="9"/>
      <c r="I257" s="7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spans="1:52" x14ac:dyDescent="0.25">
      <c r="A258" s="9"/>
      <c r="B258" s="9"/>
      <c r="C258" s="9"/>
      <c r="D258" s="9"/>
      <c r="E258" s="9"/>
      <c r="F258" s="9"/>
      <c r="G258" s="9"/>
      <c r="H258" s="9"/>
      <c r="I258" s="7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</row>
    <row r="259" spans="1:52" x14ac:dyDescent="0.25">
      <c r="A259" s="9"/>
      <c r="B259" s="9"/>
      <c r="C259" s="9"/>
      <c r="D259" s="9"/>
      <c r="E259" s="9"/>
      <c r="F259" s="9"/>
      <c r="G259" s="9"/>
      <c r="H259" s="9"/>
      <c r="I259" s="7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spans="1:52" x14ac:dyDescent="0.25">
      <c r="A260" s="9"/>
      <c r="B260" s="9"/>
      <c r="C260" s="9"/>
      <c r="D260" s="9"/>
      <c r="E260" s="9"/>
      <c r="F260" s="9"/>
      <c r="G260" s="9"/>
      <c r="H260" s="9"/>
      <c r="I260" s="7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spans="1:52" x14ac:dyDescent="0.25">
      <c r="A261" s="9"/>
      <c r="B261" s="9"/>
      <c r="C261" s="9"/>
      <c r="D261" s="9"/>
      <c r="E261" s="9"/>
      <c r="F261" s="9"/>
      <c r="G261" s="9"/>
      <c r="H261" s="9"/>
      <c r="I261" s="7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spans="1:52" x14ac:dyDescent="0.25">
      <c r="A262" s="9"/>
      <c r="B262" s="9"/>
      <c r="C262" s="9"/>
      <c r="D262" s="9"/>
      <c r="E262" s="9"/>
      <c r="F262" s="9"/>
      <c r="G262" s="9"/>
      <c r="H262" s="9"/>
      <c r="I262" s="7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spans="1:52" x14ac:dyDescent="0.25">
      <c r="A263" s="9"/>
      <c r="B263" s="9"/>
      <c r="C263" s="9"/>
      <c r="D263" s="9"/>
      <c r="E263" s="9"/>
      <c r="F263" s="9"/>
      <c r="G263" s="9"/>
      <c r="H263" s="9"/>
      <c r="I263" s="7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spans="1:52" x14ac:dyDescent="0.25">
      <c r="A264" s="9"/>
      <c r="B264" s="9"/>
      <c r="C264" s="9"/>
      <c r="D264" s="9"/>
      <c r="E264" s="9"/>
      <c r="F264" s="9"/>
      <c r="G264" s="9"/>
      <c r="H264" s="9"/>
      <c r="I264" s="7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</row>
    <row r="265" spans="1:52" x14ac:dyDescent="0.25">
      <c r="A265" s="9"/>
      <c r="B265" s="9"/>
      <c r="C265" s="9"/>
      <c r="D265" s="9"/>
      <c r="E265" s="9"/>
      <c r="F265" s="9"/>
      <c r="G265" s="9"/>
      <c r="H265" s="9"/>
      <c r="I265" s="7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spans="1:52" x14ac:dyDescent="0.25">
      <c r="A266" s="9"/>
      <c r="B266" s="9"/>
      <c r="C266" s="9"/>
      <c r="D266" s="9"/>
      <c r="E266" s="9"/>
      <c r="F266" s="9"/>
      <c r="G266" s="9"/>
      <c r="H266" s="9"/>
      <c r="I266" s="7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spans="1:52" x14ac:dyDescent="0.25">
      <c r="A267" s="9"/>
      <c r="B267" s="9"/>
      <c r="C267" s="9"/>
      <c r="D267" s="9"/>
      <c r="E267" s="9"/>
      <c r="F267" s="9"/>
      <c r="G267" s="9"/>
      <c r="H267" s="9"/>
      <c r="I267" s="7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</row>
    <row r="268" spans="1:52" x14ac:dyDescent="0.25">
      <c r="A268" s="9"/>
      <c r="B268" s="9"/>
      <c r="C268" s="9"/>
      <c r="D268" s="9"/>
      <c r="E268" s="9"/>
      <c r="F268" s="9"/>
      <c r="G268" s="9"/>
      <c r="H268" s="9"/>
      <c r="I268" s="7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spans="1:52" x14ac:dyDescent="0.25">
      <c r="A269" s="9"/>
      <c r="B269" s="9"/>
      <c r="C269" s="9"/>
      <c r="D269" s="9"/>
      <c r="E269" s="9"/>
      <c r="F269" s="9"/>
      <c r="G269" s="9"/>
      <c r="H269" s="9"/>
      <c r="I269" s="7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spans="1:52" x14ac:dyDescent="0.25">
      <c r="A270" s="9"/>
      <c r="B270" s="9"/>
      <c r="C270" s="9"/>
      <c r="D270" s="9"/>
      <c r="E270" s="9"/>
      <c r="F270" s="9"/>
      <c r="G270" s="9"/>
      <c r="H270" s="9"/>
      <c r="I270" s="7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spans="1:52" x14ac:dyDescent="0.25">
      <c r="A271" s="9"/>
      <c r="B271" s="9"/>
      <c r="C271" s="9"/>
      <c r="D271" s="9"/>
      <c r="E271" s="9"/>
      <c r="F271" s="9"/>
      <c r="G271" s="9"/>
      <c r="H271" s="9"/>
      <c r="I271" s="7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spans="1:52" x14ac:dyDescent="0.25">
      <c r="A272" s="9"/>
      <c r="B272" s="9"/>
      <c r="C272" s="9"/>
      <c r="D272" s="9"/>
      <c r="E272" s="9"/>
      <c r="F272" s="9"/>
      <c r="G272" s="9"/>
      <c r="H272" s="9"/>
      <c r="I272" s="7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spans="1:52" x14ac:dyDescent="0.25">
      <c r="A273" s="9"/>
      <c r="B273" s="9"/>
      <c r="C273" s="9"/>
      <c r="D273" s="9"/>
      <c r="E273" s="9"/>
      <c r="F273" s="9"/>
      <c r="G273" s="9"/>
      <c r="H273" s="9"/>
      <c r="I273" s="7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</row>
    <row r="274" spans="1:52" x14ac:dyDescent="0.25">
      <c r="A274" s="9"/>
      <c r="B274" s="9"/>
      <c r="C274" s="9"/>
      <c r="D274" s="9"/>
      <c r="E274" s="9"/>
      <c r="F274" s="9"/>
      <c r="G274" s="9"/>
      <c r="H274" s="9"/>
      <c r="I274" s="7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 spans="1:52" x14ac:dyDescent="0.25">
      <c r="A275" s="9"/>
      <c r="B275" s="9"/>
      <c r="C275" s="9"/>
      <c r="D275" s="9"/>
      <c r="E275" s="9"/>
      <c r="F275" s="9"/>
      <c r="G275" s="9"/>
      <c r="H275" s="9"/>
      <c r="I275" s="7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 spans="1:52" x14ac:dyDescent="0.25">
      <c r="A276" s="9"/>
      <c r="B276" s="9"/>
      <c r="C276" s="9"/>
      <c r="D276" s="9"/>
      <c r="E276" s="9"/>
      <c r="F276" s="9"/>
      <c r="G276" s="9"/>
      <c r="H276" s="9"/>
      <c r="I276" s="7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</row>
    <row r="277" spans="1:52" x14ac:dyDescent="0.25">
      <c r="A277" s="9"/>
      <c r="B277" s="9"/>
      <c r="C277" s="9"/>
      <c r="D277" s="9"/>
      <c r="E277" s="9"/>
      <c r="F277" s="9"/>
      <c r="G277" s="9"/>
      <c r="H277" s="9"/>
      <c r="I277" s="7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spans="1:52" x14ac:dyDescent="0.25">
      <c r="A278" s="9"/>
      <c r="B278" s="9"/>
      <c r="C278" s="9"/>
      <c r="D278" s="9"/>
      <c r="E278" s="9"/>
      <c r="F278" s="9"/>
      <c r="G278" s="9"/>
      <c r="H278" s="9"/>
      <c r="I278" s="7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 spans="1:52" x14ac:dyDescent="0.25">
      <c r="A279" s="9"/>
      <c r="B279" s="9"/>
      <c r="C279" s="9"/>
      <c r="D279" s="9"/>
      <c r="E279" s="9"/>
      <c r="F279" s="9"/>
      <c r="G279" s="9"/>
      <c r="H279" s="9"/>
      <c r="I279" s="7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spans="1:52" x14ac:dyDescent="0.25">
      <c r="A280" s="9"/>
      <c r="B280" s="9"/>
      <c r="C280" s="9"/>
      <c r="D280" s="9"/>
      <c r="E280" s="9"/>
      <c r="F280" s="9"/>
      <c r="G280" s="9"/>
      <c r="H280" s="9"/>
      <c r="I280" s="7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</row>
    <row r="281" spans="1:52" x14ac:dyDescent="0.25">
      <c r="A281" s="9"/>
      <c r="B281" s="9"/>
      <c r="C281" s="9"/>
      <c r="D281" s="9"/>
      <c r="E281" s="9"/>
      <c r="F281" s="9"/>
      <c r="G281" s="9"/>
      <c r="H281" s="9"/>
      <c r="I281" s="7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spans="1:52" x14ac:dyDescent="0.25">
      <c r="A282" s="9"/>
      <c r="B282" s="9"/>
      <c r="C282" s="9"/>
      <c r="D282" s="9"/>
      <c r="E282" s="9"/>
      <c r="F282" s="9"/>
      <c r="G282" s="9"/>
      <c r="H282" s="9"/>
      <c r="I282" s="7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spans="1:52" x14ac:dyDescent="0.25">
      <c r="A283" s="9"/>
      <c r="B283" s="9"/>
      <c r="C283" s="9"/>
      <c r="D283" s="9"/>
      <c r="E283" s="9"/>
      <c r="F283" s="9"/>
      <c r="G283" s="9"/>
      <c r="H283" s="9"/>
      <c r="I283" s="7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</row>
    <row r="284" spans="1:52" x14ac:dyDescent="0.25">
      <c r="A284" s="9"/>
      <c r="B284" s="9"/>
      <c r="C284" s="9"/>
      <c r="D284" s="9"/>
      <c r="E284" s="9"/>
      <c r="F284" s="9"/>
      <c r="G284" s="9"/>
      <c r="H284" s="9"/>
      <c r="I284" s="7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spans="1:52" x14ac:dyDescent="0.25">
      <c r="A285" s="9"/>
      <c r="B285" s="9"/>
      <c r="C285" s="9"/>
      <c r="D285" s="9"/>
      <c r="E285" s="9"/>
      <c r="F285" s="9"/>
      <c r="G285" s="9"/>
      <c r="H285" s="9"/>
      <c r="I285" s="7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spans="1:52" x14ac:dyDescent="0.25">
      <c r="A286" s="9"/>
      <c r="B286" s="9"/>
      <c r="C286" s="9"/>
      <c r="D286" s="9"/>
      <c r="E286" s="9"/>
      <c r="F286" s="9"/>
      <c r="G286" s="9"/>
      <c r="H286" s="9"/>
      <c r="I286" s="7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spans="1:52" x14ac:dyDescent="0.25">
      <c r="A287" s="9"/>
      <c r="B287" s="9"/>
      <c r="C287" s="9"/>
      <c r="D287" s="9"/>
      <c r="E287" s="9"/>
      <c r="F287" s="9"/>
      <c r="G287" s="9"/>
      <c r="H287" s="9"/>
      <c r="I287" s="7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</row>
    <row r="288" spans="1:52" x14ac:dyDescent="0.25">
      <c r="A288" s="9"/>
      <c r="B288" s="9"/>
      <c r="C288" s="9"/>
      <c r="D288" s="9"/>
      <c r="E288" s="9"/>
      <c r="F288" s="9"/>
      <c r="G288" s="9"/>
      <c r="H288" s="9"/>
      <c r="I288" s="7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 spans="1:52" x14ac:dyDescent="0.25">
      <c r="A289" s="9"/>
      <c r="B289" s="9"/>
      <c r="C289" s="9"/>
      <c r="D289" s="9"/>
      <c r="E289" s="9"/>
      <c r="F289" s="9"/>
      <c r="G289" s="9"/>
      <c r="H289" s="9"/>
      <c r="I289" s="7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 spans="1:52" x14ac:dyDescent="0.25">
      <c r="A290" s="9"/>
      <c r="B290" s="9"/>
      <c r="C290" s="9"/>
      <c r="D290" s="9"/>
      <c r="E290" s="9"/>
      <c r="F290" s="9"/>
      <c r="G290" s="9"/>
      <c r="H290" s="9"/>
      <c r="I290" s="7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 spans="1:52" x14ac:dyDescent="0.25">
      <c r="A291" s="9"/>
      <c r="B291" s="9"/>
      <c r="C291" s="9"/>
      <c r="D291" s="9"/>
      <c r="E291" s="9"/>
      <c r="F291" s="9"/>
      <c r="G291" s="9"/>
      <c r="H291" s="9"/>
      <c r="I291" s="7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 spans="1:52" x14ac:dyDescent="0.25">
      <c r="A292" s="9"/>
      <c r="B292" s="9"/>
      <c r="C292" s="9"/>
      <c r="D292" s="9"/>
      <c r="E292" s="9"/>
      <c r="F292" s="9"/>
      <c r="G292" s="9"/>
      <c r="H292" s="9"/>
      <c r="I292" s="7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 spans="1:52" x14ac:dyDescent="0.25">
      <c r="A293" s="9"/>
      <c r="B293" s="9"/>
      <c r="C293" s="9"/>
      <c r="D293" s="9"/>
      <c r="E293" s="9"/>
      <c r="F293" s="9"/>
      <c r="G293" s="9"/>
      <c r="H293" s="9"/>
      <c r="I293" s="7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</row>
    <row r="294" spans="1:52" x14ac:dyDescent="0.25">
      <c r="A294" s="9"/>
      <c r="B294" s="9"/>
      <c r="C294" s="9"/>
      <c r="D294" s="9"/>
      <c r="E294" s="9"/>
      <c r="F294" s="9"/>
      <c r="G294" s="9"/>
      <c r="H294" s="9"/>
      <c r="I294" s="7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</row>
    <row r="295" spans="1:52" x14ac:dyDescent="0.25">
      <c r="A295" s="9"/>
      <c r="B295" s="9"/>
      <c r="C295" s="9"/>
      <c r="D295" s="9"/>
      <c r="E295" s="9"/>
      <c r="F295" s="9"/>
      <c r="G295" s="9"/>
      <c r="H295" s="9"/>
      <c r="I295" s="7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 spans="1:52" x14ac:dyDescent="0.25">
      <c r="A296" s="9"/>
      <c r="B296" s="9"/>
      <c r="C296" s="9"/>
      <c r="D296" s="9"/>
      <c r="E296" s="9"/>
      <c r="F296" s="9"/>
      <c r="G296" s="9"/>
      <c r="H296" s="9"/>
      <c r="I296" s="7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</row>
    <row r="297" spans="1:52" x14ac:dyDescent="0.25">
      <c r="A297" s="9"/>
      <c r="B297" s="9"/>
      <c r="C297" s="9"/>
      <c r="D297" s="9"/>
      <c r="E297" s="9"/>
      <c r="F297" s="9"/>
      <c r="G297" s="9"/>
      <c r="H297" s="9"/>
      <c r="I297" s="7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</row>
    <row r="298" spans="1:52" x14ac:dyDescent="0.25">
      <c r="A298" s="9"/>
      <c r="B298" s="9"/>
      <c r="C298" s="9"/>
      <c r="D298" s="9"/>
      <c r="E298" s="9"/>
      <c r="F298" s="9"/>
      <c r="G298" s="9"/>
      <c r="H298" s="9"/>
      <c r="I298" s="7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</row>
    <row r="299" spans="1:52" x14ac:dyDescent="0.25">
      <c r="A299" s="9"/>
      <c r="B299" s="9"/>
      <c r="C299" s="9"/>
      <c r="D299" s="9"/>
      <c r="E299" s="9"/>
      <c r="F299" s="9"/>
      <c r="G299" s="9"/>
      <c r="H299" s="9"/>
      <c r="I299" s="7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 spans="1:52" x14ac:dyDescent="0.25">
      <c r="A300" s="9"/>
      <c r="B300" s="9"/>
      <c r="C300" s="9"/>
      <c r="D300" s="9"/>
      <c r="E300" s="9"/>
      <c r="F300" s="9"/>
      <c r="G300" s="9"/>
      <c r="H300" s="9"/>
      <c r="I300" s="7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</row>
    <row r="301" spans="1:52" x14ac:dyDescent="0.25">
      <c r="A301" s="9"/>
      <c r="B301" s="9"/>
      <c r="C301" s="9"/>
      <c r="D301" s="9"/>
      <c r="E301" s="9"/>
      <c r="F301" s="9"/>
      <c r="G301" s="9"/>
      <c r="H301" s="9"/>
      <c r="I301" s="7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</row>
    <row r="302" spans="1:52" x14ac:dyDescent="0.25">
      <c r="A302" s="9"/>
      <c r="B302" s="9"/>
      <c r="C302" s="9"/>
      <c r="D302" s="9"/>
      <c r="E302" s="9"/>
      <c r="F302" s="9"/>
      <c r="G302" s="9"/>
      <c r="H302" s="9"/>
      <c r="I302" s="7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</row>
    <row r="303" spans="1:52" x14ac:dyDescent="0.25">
      <c r="A303" s="9"/>
      <c r="B303" s="9"/>
      <c r="C303" s="9"/>
      <c r="D303" s="9"/>
      <c r="E303" s="9"/>
      <c r="F303" s="9"/>
      <c r="G303" s="9"/>
      <c r="H303" s="9"/>
      <c r="I303" s="7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</row>
    <row r="304" spans="1:52" x14ac:dyDescent="0.25">
      <c r="A304" s="9"/>
      <c r="B304" s="9"/>
      <c r="C304" s="9"/>
      <c r="D304" s="9"/>
      <c r="E304" s="9"/>
      <c r="F304" s="9"/>
      <c r="G304" s="9"/>
      <c r="H304" s="9"/>
      <c r="I304" s="7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</row>
    <row r="305" spans="1:52" x14ac:dyDescent="0.25">
      <c r="A305" s="9"/>
      <c r="B305" s="9"/>
      <c r="C305" s="9"/>
      <c r="D305" s="9"/>
      <c r="E305" s="9"/>
      <c r="F305" s="9"/>
      <c r="G305" s="9"/>
      <c r="H305" s="9"/>
      <c r="I305" s="7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 spans="1:52" x14ac:dyDescent="0.25">
      <c r="A306" s="9"/>
      <c r="B306" s="9"/>
      <c r="C306" s="9"/>
      <c r="D306" s="9"/>
      <c r="E306" s="9"/>
      <c r="F306" s="9"/>
      <c r="G306" s="9"/>
      <c r="H306" s="9"/>
      <c r="I306" s="7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</row>
    <row r="307" spans="1:52" x14ac:dyDescent="0.25">
      <c r="A307" s="9"/>
      <c r="B307" s="9"/>
      <c r="C307" s="9"/>
      <c r="D307" s="9"/>
      <c r="E307" s="9"/>
      <c r="F307" s="9"/>
      <c r="G307" s="9"/>
      <c r="H307" s="9"/>
      <c r="I307" s="7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</row>
    <row r="308" spans="1:52" x14ac:dyDescent="0.25">
      <c r="A308" s="9"/>
      <c r="B308" s="9"/>
      <c r="C308" s="9"/>
      <c r="D308" s="9"/>
      <c r="E308" s="9"/>
      <c r="F308" s="9"/>
      <c r="G308" s="9"/>
      <c r="H308" s="9"/>
      <c r="I308" s="7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</row>
    <row r="309" spans="1:52" x14ac:dyDescent="0.25">
      <c r="A309" s="9"/>
      <c r="B309" s="9"/>
      <c r="C309" s="9"/>
      <c r="D309" s="9"/>
      <c r="E309" s="9"/>
      <c r="F309" s="9"/>
      <c r="G309" s="9"/>
      <c r="H309" s="9"/>
      <c r="I309" s="7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</row>
    <row r="310" spans="1:52" x14ac:dyDescent="0.25">
      <c r="A310" s="9"/>
      <c r="B310" s="9"/>
      <c r="C310" s="9"/>
      <c r="D310" s="9"/>
      <c r="E310" s="9"/>
      <c r="F310" s="9"/>
      <c r="G310" s="9"/>
      <c r="H310" s="9"/>
      <c r="I310" s="7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</row>
    <row r="311" spans="1:52" x14ac:dyDescent="0.25">
      <c r="A311" s="9"/>
      <c r="B311" s="9"/>
      <c r="C311" s="9"/>
      <c r="D311" s="9"/>
      <c r="E311" s="9"/>
      <c r="F311" s="9"/>
      <c r="G311" s="9"/>
      <c r="H311" s="9"/>
      <c r="I311" s="7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</row>
    <row r="312" spans="1:52" x14ac:dyDescent="0.25">
      <c r="A312" s="9"/>
      <c r="B312" s="9"/>
      <c r="C312" s="9"/>
      <c r="D312" s="9"/>
      <c r="E312" s="9"/>
      <c r="F312" s="9"/>
      <c r="G312" s="9"/>
      <c r="H312" s="9"/>
      <c r="I312" s="7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</row>
    <row r="313" spans="1:52" x14ac:dyDescent="0.25">
      <c r="A313" s="9"/>
      <c r="B313" s="9"/>
      <c r="C313" s="9"/>
      <c r="D313" s="9"/>
      <c r="E313" s="9"/>
      <c r="F313" s="9"/>
      <c r="G313" s="9"/>
      <c r="H313" s="9"/>
      <c r="I313" s="7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 spans="1:52" x14ac:dyDescent="0.25">
      <c r="A314" s="9"/>
      <c r="B314" s="9"/>
      <c r="C314" s="9"/>
      <c r="D314" s="9"/>
      <c r="E314" s="9"/>
      <c r="F314" s="9"/>
      <c r="G314" s="9"/>
      <c r="H314" s="9"/>
      <c r="I314" s="7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</row>
    <row r="315" spans="1:52" x14ac:dyDescent="0.25">
      <c r="A315" s="9"/>
      <c r="B315" s="9"/>
      <c r="C315" s="9"/>
      <c r="D315" s="9"/>
      <c r="E315" s="9"/>
      <c r="F315" s="9"/>
      <c r="G315" s="9"/>
      <c r="H315" s="9"/>
      <c r="I315" s="7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</row>
    <row r="316" spans="1:52" x14ac:dyDescent="0.25">
      <c r="A316" s="9"/>
      <c r="B316" s="9"/>
      <c r="C316" s="9"/>
      <c r="D316" s="9"/>
      <c r="E316" s="9"/>
      <c r="F316" s="9"/>
      <c r="G316" s="9"/>
      <c r="H316" s="9"/>
      <c r="I316" s="7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 spans="1:52" x14ac:dyDescent="0.25">
      <c r="A317" s="9"/>
      <c r="B317" s="9"/>
      <c r="C317" s="9"/>
      <c r="D317" s="9"/>
      <c r="E317" s="9"/>
      <c r="F317" s="9"/>
      <c r="G317" s="9"/>
      <c r="H317" s="9"/>
      <c r="I317" s="7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</row>
    <row r="318" spans="1:52" x14ac:dyDescent="0.25">
      <c r="A318" s="9"/>
      <c r="B318" s="9"/>
      <c r="C318" s="9"/>
      <c r="D318" s="9"/>
      <c r="E318" s="9"/>
      <c r="F318" s="9"/>
      <c r="G318" s="9"/>
      <c r="H318" s="9"/>
      <c r="I318" s="7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</row>
    <row r="319" spans="1:52" x14ac:dyDescent="0.25">
      <c r="A319" s="9"/>
      <c r="B319" s="9"/>
      <c r="C319" s="9"/>
      <c r="D319" s="9"/>
      <c r="E319" s="9"/>
      <c r="F319" s="9"/>
      <c r="G319" s="9"/>
      <c r="H319" s="9"/>
      <c r="I319" s="7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 spans="1:52" x14ac:dyDescent="0.25">
      <c r="A320" s="9"/>
      <c r="B320" s="9"/>
      <c r="C320" s="9"/>
      <c r="D320" s="9"/>
      <c r="E320" s="9"/>
      <c r="F320" s="9"/>
      <c r="G320" s="9"/>
      <c r="H320" s="9"/>
      <c r="I320" s="7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</row>
    <row r="321" spans="1:52" x14ac:dyDescent="0.25">
      <c r="A321" s="9"/>
      <c r="B321" s="9"/>
      <c r="C321" s="9"/>
      <c r="D321" s="9"/>
      <c r="E321" s="9"/>
      <c r="F321" s="9"/>
      <c r="G321" s="9"/>
      <c r="H321" s="9"/>
      <c r="I321" s="7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</row>
    <row r="322" spans="1:52" x14ac:dyDescent="0.25">
      <c r="A322" s="9"/>
      <c r="B322" s="9"/>
      <c r="C322" s="9"/>
      <c r="D322" s="9"/>
      <c r="E322" s="9"/>
      <c r="F322" s="9"/>
      <c r="G322" s="9"/>
      <c r="H322" s="9"/>
      <c r="I322" s="7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</row>
    <row r="323" spans="1:52" x14ac:dyDescent="0.25">
      <c r="A323" s="9"/>
      <c r="B323" s="9"/>
      <c r="C323" s="9"/>
      <c r="D323" s="9"/>
      <c r="E323" s="9"/>
      <c r="F323" s="9"/>
      <c r="G323" s="9"/>
      <c r="H323" s="9"/>
      <c r="I323" s="7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 spans="1:52" x14ac:dyDescent="0.25">
      <c r="A324" s="9"/>
      <c r="B324" s="9"/>
      <c r="C324" s="9"/>
      <c r="D324" s="9"/>
      <c r="E324" s="9"/>
      <c r="F324" s="9"/>
      <c r="G324" s="9"/>
      <c r="H324" s="9"/>
      <c r="I324" s="7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</row>
    <row r="325" spans="1:52" x14ac:dyDescent="0.25">
      <c r="A325" s="9"/>
      <c r="B325" s="9"/>
      <c r="C325" s="9"/>
      <c r="D325" s="9"/>
      <c r="E325" s="9"/>
      <c r="F325" s="9"/>
      <c r="G325" s="9"/>
      <c r="H325" s="9"/>
      <c r="I325" s="7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</row>
    <row r="326" spans="1:52" x14ac:dyDescent="0.25">
      <c r="A326" s="9"/>
      <c r="B326" s="9"/>
      <c r="C326" s="9"/>
      <c r="D326" s="9"/>
      <c r="E326" s="9"/>
      <c r="F326" s="9"/>
      <c r="G326" s="9"/>
      <c r="H326" s="9"/>
      <c r="I326" s="7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</row>
    <row r="327" spans="1:52" x14ac:dyDescent="0.25">
      <c r="A327" s="9"/>
      <c r="B327" s="9"/>
      <c r="C327" s="9"/>
      <c r="D327" s="9"/>
      <c r="E327" s="9"/>
      <c r="F327" s="9"/>
      <c r="G327" s="9"/>
      <c r="H327" s="9"/>
      <c r="I327" s="7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 spans="1:52" x14ac:dyDescent="0.25">
      <c r="A328" s="9"/>
      <c r="B328" s="9"/>
      <c r="C328" s="9"/>
      <c r="D328" s="9"/>
      <c r="E328" s="9"/>
      <c r="F328" s="9"/>
      <c r="G328" s="9"/>
      <c r="H328" s="9"/>
      <c r="I328" s="7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</row>
    <row r="329" spans="1:52" x14ac:dyDescent="0.25">
      <c r="A329" s="9"/>
      <c r="B329" s="9"/>
      <c r="C329" s="9"/>
      <c r="D329" s="9"/>
      <c r="E329" s="9"/>
      <c r="F329" s="9"/>
      <c r="G329" s="9"/>
      <c r="H329" s="9"/>
      <c r="I329" s="7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</row>
    <row r="330" spans="1:52" x14ac:dyDescent="0.25">
      <c r="A330" s="9"/>
      <c r="B330" s="9"/>
      <c r="C330" s="9"/>
      <c r="D330" s="9"/>
      <c r="E330" s="9"/>
      <c r="F330" s="9"/>
      <c r="G330" s="9"/>
      <c r="H330" s="9"/>
      <c r="I330" s="7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 spans="1:52" x14ac:dyDescent="0.25">
      <c r="A331" s="9"/>
      <c r="B331" s="9"/>
      <c r="C331" s="9"/>
      <c r="D331" s="9"/>
      <c r="E331" s="9"/>
      <c r="F331" s="9"/>
      <c r="G331" s="9"/>
      <c r="H331" s="9"/>
      <c r="I331" s="7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</row>
    <row r="332" spans="1:52" x14ac:dyDescent="0.25">
      <c r="A332" s="9"/>
      <c r="B332" s="9"/>
      <c r="C332" s="9"/>
      <c r="D332" s="9"/>
      <c r="E332" s="9"/>
      <c r="F332" s="9"/>
      <c r="G332" s="9"/>
      <c r="H332" s="9"/>
      <c r="I332" s="7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</row>
    <row r="333" spans="1:52" x14ac:dyDescent="0.25">
      <c r="A333" s="9"/>
      <c r="B333" s="9"/>
      <c r="C333" s="9"/>
      <c r="D333" s="9"/>
      <c r="E333" s="9"/>
      <c r="F333" s="9"/>
      <c r="G333" s="9"/>
      <c r="H333" s="9"/>
      <c r="I333" s="7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</row>
    <row r="334" spans="1:52" x14ac:dyDescent="0.25">
      <c r="A334" s="9"/>
      <c r="B334" s="9"/>
      <c r="C334" s="9"/>
      <c r="D334" s="9"/>
      <c r="E334" s="9"/>
      <c r="F334" s="9"/>
      <c r="G334" s="9"/>
      <c r="H334" s="9"/>
      <c r="I334" s="7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</row>
    <row r="335" spans="1:52" x14ac:dyDescent="0.25">
      <c r="A335" s="9"/>
      <c r="B335" s="9"/>
      <c r="C335" s="9"/>
      <c r="D335" s="9"/>
      <c r="E335" s="9"/>
      <c r="F335" s="9"/>
      <c r="G335" s="9"/>
      <c r="H335" s="9"/>
      <c r="I335" s="7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</row>
    <row r="336" spans="1:52" x14ac:dyDescent="0.25">
      <c r="A336" s="9"/>
      <c r="B336" s="9"/>
      <c r="C336" s="9"/>
      <c r="D336" s="9"/>
      <c r="E336" s="9"/>
      <c r="F336" s="9"/>
      <c r="G336" s="9"/>
      <c r="H336" s="9"/>
      <c r="I336" s="7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 spans="1:52" x14ac:dyDescent="0.25">
      <c r="A337" s="9"/>
      <c r="B337" s="9"/>
      <c r="C337" s="9"/>
      <c r="D337" s="9"/>
      <c r="E337" s="9"/>
      <c r="F337" s="9"/>
      <c r="G337" s="9"/>
      <c r="H337" s="9"/>
      <c r="I337" s="7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</row>
    <row r="338" spans="1:52" x14ac:dyDescent="0.25">
      <c r="A338" s="9"/>
      <c r="B338" s="9"/>
      <c r="C338" s="9"/>
      <c r="D338" s="9"/>
      <c r="E338" s="9"/>
      <c r="F338" s="9"/>
      <c r="G338" s="9"/>
      <c r="H338" s="9"/>
      <c r="I338" s="7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</row>
    <row r="339" spans="1:52" x14ac:dyDescent="0.25">
      <c r="A339" s="9"/>
      <c r="B339" s="9"/>
      <c r="C339" s="9"/>
      <c r="D339" s="9"/>
      <c r="E339" s="9"/>
      <c r="F339" s="9"/>
      <c r="G339" s="9"/>
      <c r="H339" s="9"/>
      <c r="I339" s="7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</row>
    <row r="340" spans="1:52" x14ac:dyDescent="0.25">
      <c r="A340" s="9"/>
      <c r="B340" s="9"/>
      <c r="C340" s="9"/>
      <c r="D340" s="9"/>
      <c r="E340" s="9"/>
      <c r="F340" s="9"/>
      <c r="G340" s="9"/>
      <c r="H340" s="9"/>
      <c r="I340" s="7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</row>
    <row r="341" spans="1:52" x14ac:dyDescent="0.25">
      <c r="A341" s="9"/>
      <c r="B341" s="9"/>
      <c r="C341" s="9"/>
      <c r="D341" s="9"/>
      <c r="E341" s="9"/>
      <c r="F341" s="9"/>
      <c r="G341" s="9"/>
      <c r="H341" s="9"/>
      <c r="I341" s="7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</row>
    <row r="342" spans="1:52" x14ac:dyDescent="0.25">
      <c r="A342" s="9"/>
      <c r="B342" s="9"/>
      <c r="C342" s="9"/>
      <c r="D342" s="9"/>
      <c r="E342" s="9"/>
      <c r="F342" s="9"/>
      <c r="G342" s="9"/>
      <c r="H342" s="9"/>
      <c r="I342" s="7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 spans="1:52" x14ac:dyDescent="0.25">
      <c r="A343" s="9"/>
      <c r="B343" s="9"/>
      <c r="C343" s="9"/>
      <c r="D343" s="9"/>
      <c r="E343" s="9"/>
      <c r="F343" s="9"/>
      <c r="G343" s="9"/>
      <c r="H343" s="9"/>
      <c r="I343" s="7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</row>
    <row r="344" spans="1:52" x14ac:dyDescent="0.25">
      <c r="A344" s="9"/>
      <c r="B344" s="9"/>
      <c r="C344" s="9"/>
      <c r="D344" s="9"/>
      <c r="E344" s="9"/>
      <c r="F344" s="9"/>
      <c r="G344" s="9"/>
      <c r="H344" s="9"/>
      <c r="I344" s="7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</row>
    <row r="345" spans="1:52" x14ac:dyDescent="0.25">
      <c r="A345" s="9"/>
      <c r="B345" s="9"/>
      <c r="C345" s="9"/>
      <c r="D345" s="9"/>
      <c r="E345" s="9"/>
      <c r="F345" s="9"/>
      <c r="G345" s="9"/>
      <c r="H345" s="9"/>
      <c r="I345" s="7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</row>
    <row r="346" spans="1:52" x14ac:dyDescent="0.25">
      <c r="A346" s="9"/>
      <c r="B346" s="9"/>
      <c r="C346" s="9"/>
      <c r="D346" s="9"/>
      <c r="E346" s="9"/>
      <c r="F346" s="9"/>
      <c r="G346" s="9"/>
      <c r="H346" s="9"/>
      <c r="I346" s="7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</row>
    <row r="347" spans="1:52" x14ac:dyDescent="0.25">
      <c r="A347" s="9"/>
      <c r="B347" s="9"/>
      <c r="C347" s="9"/>
      <c r="D347" s="9"/>
      <c r="E347" s="9"/>
      <c r="F347" s="9"/>
      <c r="G347" s="9"/>
      <c r="H347" s="9"/>
      <c r="I347" s="7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</row>
    <row r="348" spans="1:52" x14ac:dyDescent="0.25">
      <c r="A348" s="9"/>
      <c r="B348" s="9"/>
      <c r="C348" s="9"/>
      <c r="D348" s="9"/>
      <c r="E348" s="9"/>
      <c r="F348" s="9"/>
      <c r="G348" s="9"/>
      <c r="H348" s="9"/>
      <c r="I348" s="7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</row>
    <row r="349" spans="1:52" x14ac:dyDescent="0.25">
      <c r="A349" s="9"/>
      <c r="B349" s="9"/>
      <c r="C349" s="9"/>
      <c r="D349" s="9"/>
      <c r="E349" s="9"/>
      <c r="F349" s="9"/>
      <c r="G349" s="9"/>
      <c r="H349" s="9"/>
      <c r="I349" s="7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</row>
    <row r="350" spans="1:52" x14ac:dyDescent="0.25">
      <c r="A350" s="9"/>
      <c r="B350" s="9"/>
      <c r="C350" s="9"/>
      <c r="D350" s="9"/>
      <c r="E350" s="9"/>
      <c r="F350" s="9"/>
      <c r="G350" s="9"/>
      <c r="H350" s="9"/>
      <c r="I350" s="7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</row>
    <row r="351" spans="1:52" x14ac:dyDescent="0.25">
      <c r="A351" s="9"/>
      <c r="B351" s="9"/>
      <c r="C351" s="9"/>
      <c r="D351" s="9"/>
      <c r="E351" s="9"/>
      <c r="F351" s="9"/>
      <c r="G351" s="9"/>
      <c r="H351" s="9"/>
      <c r="I351" s="7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</row>
    <row r="352" spans="1:52" x14ac:dyDescent="0.25">
      <c r="A352" s="9"/>
      <c r="B352" s="9"/>
      <c r="C352" s="9"/>
      <c r="D352" s="9"/>
      <c r="E352" s="9"/>
      <c r="F352" s="9"/>
      <c r="G352" s="9"/>
      <c r="H352" s="9"/>
      <c r="I352" s="7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</row>
    <row r="353" spans="1:52" x14ac:dyDescent="0.25">
      <c r="A353" s="9"/>
      <c r="B353" s="9"/>
      <c r="C353" s="9"/>
      <c r="D353" s="9"/>
      <c r="E353" s="9"/>
      <c r="F353" s="9"/>
      <c r="G353" s="9"/>
      <c r="H353" s="9"/>
      <c r="I353" s="7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</row>
    <row r="354" spans="1:52" x14ac:dyDescent="0.25">
      <c r="A354" s="9"/>
      <c r="B354" s="9"/>
      <c r="C354" s="9"/>
      <c r="D354" s="9"/>
      <c r="E354" s="9"/>
      <c r="F354" s="9"/>
      <c r="G354" s="9"/>
      <c r="H354" s="9"/>
      <c r="I354" s="7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 spans="1:52" x14ac:dyDescent="0.25">
      <c r="A355" s="9"/>
      <c r="B355" s="9"/>
      <c r="C355" s="9"/>
      <c r="D355" s="9"/>
      <c r="E355" s="9"/>
      <c r="F355" s="9"/>
      <c r="G355" s="9"/>
      <c r="H355" s="9"/>
      <c r="I355" s="7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</row>
    <row r="356" spans="1:52" x14ac:dyDescent="0.25">
      <c r="A356" s="9"/>
      <c r="B356" s="9"/>
      <c r="C356" s="9"/>
      <c r="D356" s="9"/>
      <c r="E356" s="9"/>
      <c r="F356" s="9"/>
      <c r="G356" s="9"/>
      <c r="H356" s="9"/>
      <c r="I356" s="7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</row>
    <row r="357" spans="1:52" x14ac:dyDescent="0.25">
      <c r="A357" s="9"/>
      <c r="B357" s="9"/>
      <c r="C357" s="9"/>
      <c r="D357" s="9"/>
      <c r="E357" s="9"/>
      <c r="F357" s="9"/>
      <c r="G357" s="9"/>
      <c r="H357" s="9"/>
      <c r="I357" s="7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</row>
    <row r="358" spans="1:52" x14ac:dyDescent="0.25">
      <c r="A358" s="9"/>
      <c r="B358" s="9"/>
      <c r="C358" s="9"/>
      <c r="D358" s="9"/>
      <c r="E358" s="9"/>
      <c r="F358" s="9"/>
      <c r="G358" s="9"/>
      <c r="H358" s="9"/>
      <c r="I358" s="7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</row>
    <row r="359" spans="1:52" x14ac:dyDescent="0.25">
      <c r="A359" s="9"/>
      <c r="B359" s="9"/>
      <c r="C359" s="9"/>
      <c r="D359" s="9"/>
      <c r="E359" s="9"/>
      <c r="F359" s="9"/>
      <c r="G359" s="9"/>
      <c r="H359" s="9"/>
      <c r="I359" s="7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 spans="1:52" x14ac:dyDescent="0.25">
      <c r="A360" s="9"/>
      <c r="B360" s="9"/>
      <c r="C360" s="9"/>
      <c r="D360" s="9"/>
      <c r="E360" s="9"/>
      <c r="F360" s="9"/>
      <c r="G360" s="9"/>
      <c r="H360" s="9"/>
      <c r="I360" s="7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</row>
    <row r="361" spans="1:52" x14ac:dyDescent="0.25">
      <c r="A361" s="9"/>
      <c r="B361" s="9"/>
      <c r="C361" s="9"/>
      <c r="D361" s="9"/>
      <c r="E361" s="9"/>
      <c r="F361" s="9"/>
      <c r="G361" s="9"/>
      <c r="H361" s="9"/>
      <c r="I361" s="7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</row>
    <row r="362" spans="1:52" x14ac:dyDescent="0.25">
      <c r="A362" s="9"/>
      <c r="B362" s="9"/>
      <c r="C362" s="9"/>
      <c r="D362" s="9"/>
      <c r="E362" s="9"/>
      <c r="F362" s="9"/>
      <c r="G362" s="9"/>
      <c r="H362" s="9"/>
      <c r="I362" s="7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 spans="1:52" x14ac:dyDescent="0.25">
      <c r="A363" s="9"/>
      <c r="B363" s="9"/>
      <c r="C363" s="9"/>
      <c r="D363" s="9"/>
      <c r="E363" s="9"/>
      <c r="F363" s="9"/>
      <c r="G363" s="9"/>
      <c r="H363" s="9"/>
      <c r="I363" s="7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</row>
    <row r="364" spans="1:52" x14ac:dyDescent="0.25">
      <c r="A364" s="9"/>
      <c r="B364" s="9"/>
      <c r="C364" s="9"/>
      <c r="D364" s="9"/>
      <c r="E364" s="9"/>
      <c r="F364" s="9"/>
      <c r="G364" s="9"/>
      <c r="H364" s="9"/>
      <c r="I364" s="7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</row>
    <row r="365" spans="1:52" x14ac:dyDescent="0.25">
      <c r="A365" s="9"/>
      <c r="B365" s="9"/>
      <c r="C365" s="9"/>
      <c r="D365" s="9"/>
      <c r="E365" s="9"/>
      <c r="F365" s="9"/>
      <c r="G365" s="9"/>
      <c r="H365" s="9"/>
      <c r="I365" s="7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 spans="1:52" x14ac:dyDescent="0.25">
      <c r="A366" s="9"/>
      <c r="B366" s="9"/>
      <c r="C366" s="9"/>
      <c r="D366" s="9"/>
      <c r="E366" s="9"/>
      <c r="F366" s="9"/>
      <c r="G366" s="9"/>
      <c r="H366" s="9"/>
      <c r="I366" s="7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</row>
    <row r="367" spans="1:52" x14ac:dyDescent="0.25">
      <c r="A367" s="9"/>
      <c r="B367" s="9"/>
      <c r="C367" s="9"/>
      <c r="D367" s="9"/>
      <c r="E367" s="9"/>
      <c r="F367" s="9"/>
      <c r="G367" s="9"/>
      <c r="H367" s="9"/>
      <c r="I367" s="7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</row>
    <row r="368" spans="1:52" x14ac:dyDescent="0.25">
      <c r="A368" s="9"/>
      <c r="B368" s="9"/>
      <c r="C368" s="9"/>
      <c r="D368" s="9"/>
      <c r="E368" s="9"/>
      <c r="F368" s="9"/>
      <c r="G368" s="9"/>
      <c r="H368" s="9"/>
      <c r="I368" s="7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</row>
    <row r="369" spans="1:52" x14ac:dyDescent="0.25">
      <c r="A369" s="9"/>
      <c r="B369" s="9"/>
      <c r="C369" s="9"/>
      <c r="D369" s="9"/>
      <c r="E369" s="9"/>
      <c r="F369" s="9"/>
      <c r="G369" s="9"/>
      <c r="H369" s="9"/>
      <c r="I369" s="7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</row>
    <row r="370" spans="1:52" x14ac:dyDescent="0.25">
      <c r="A370" s="9"/>
      <c r="B370" s="9"/>
      <c r="C370" s="9"/>
      <c r="D370" s="9"/>
      <c r="E370" s="9"/>
      <c r="F370" s="9"/>
      <c r="G370" s="9"/>
      <c r="H370" s="9"/>
      <c r="I370" s="7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</row>
    <row r="371" spans="1:52" x14ac:dyDescent="0.25">
      <c r="A371" s="9"/>
      <c r="B371" s="9"/>
      <c r="C371" s="9"/>
      <c r="D371" s="9"/>
      <c r="E371" s="9"/>
      <c r="F371" s="9"/>
      <c r="G371" s="9"/>
      <c r="H371" s="9"/>
      <c r="I371" s="7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 spans="1:52" x14ac:dyDescent="0.25">
      <c r="A372" s="9"/>
      <c r="B372" s="9"/>
      <c r="C372" s="9"/>
      <c r="D372" s="9"/>
      <c r="E372" s="9"/>
      <c r="F372" s="9"/>
      <c r="G372" s="9"/>
      <c r="H372" s="9"/>
      <c r="I372" s="7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</row>
    <row r="373" spans="1:52" x14ac:dyDescent="0.25">
      <c r="A373" s="9"/>
      <c r="B373" s="9"/>
      <c r="C373" s="9"/>
      <c r="D373" s="9"/>
      <c r="E373" s="9"/>
      <c r="F373" s="9"/>
      <c r="G373" s="9"/>
      <c r="H373" s="9"/>
      <c r="I373" s="7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</row>
    <row r="374" spans="1:52" x14ac:dyDescent="0.25">
      <c r="A374" s="9"/>
      <c r="B374" s="9"/>
      <c r="C374" s="9"/>
      <c r="D374" s="9"/>
      <c r="E374" s="9"/>
      <c r="F374" s="9"/>
      <c r="G374" s="9"/>
      <c r="H374" s="9"/>
      <c r="I374" s="7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</row>
    <row r="375" spans="1:52" x14ac:dyDescent="0.25">
      <c r="A375" s="9"/>
      <c r="B375" s="9"/>
      <c r="C375" s="9"/>
      <c r="D375" s="9"/>
      <c r="E375" s="9"/>
      <c r="F375" s="9"/>
      <c r="G375" s="9"/>
      <c r="H375" s="9"/>
      <c r="I375" s="7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</row>
    <row r="376" spans="1:52" x14ac:dyDescent="0.25">
      <c r="A376" s="9"/>
      <c r="B376" s="9"/>
      <c r="C376" s="9"/>
      <c r="D376" s="9"/>
      <c r="E376" s="9"/>
      <c r="F376" s="9"/>
      <c r="G376" s="9"/>
      <c r="H376" s="9"/>
      <c r="I376" s="7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</row>
    <row r="377" spans="1:52" x14ac:dyDescent="0.25">
      <c r="A377" s="9"/>
      <c r="B377" s="9"/>
      <c r="C377" s="9"/>
      <c r="D377" s="9"/>
      <c r="E377" s="9"/>
      <c r="F377" s="9"/>
      <c r="G377" s="9"/>
      <c r="H377" s="9"/>
      <c r="I377" s="7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</row>
    <row r="378" spans="1:52" x14ac:dyDescent="0.25">
      <c r="A378" s="9"/>
      <c r="B378" s="9"/>
      <c r="C378" s="9"/>
      <c r="D378" s="9"/>
      <c r="E378" s="9"/>
      <c r="F378" s="9"/>
      <c r="G378" s="9"/>
      <c r="H378" s="9"/>
      <c r="I378" s="7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spans="1:52" x14ac:dyDescent="0.25">
      <c r="A379" s="9"/>
      <c r="B379" s="9"/>
      <c r="C379" s="9"/>
      <c r="D379" s="9"/>
      <c r="E379" s="9"/>
      <c r="F379" s="9"/>
      <c r="G379" s="9"/>
      <c r="H379" s="9"/>
      <c r="I379" s="7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</row>
    <row r="380" spans="1:52" x14ac:dyDescent="0.25">
      <c r="A380" s="9"/>
      <c r="B380" s="9"/>
      <c r="C380" s="9"/>
      <c r="D380" s="9"/>
      <c r="E380" s="9"/>
      <c r="F380" s="9"/>
      <c r="G380" s="9"/>
      <c r="H380" s="9"/>
      <c r="I380" s="7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</row>
    <row r="381" spans="1:52" x14ac:dyDescent="0.25">
      <c r="A381" s="9"/>
      <c r="B381" s="9"/>
      <c r="C381" s="9"/>
      <c r="D381" s="9"/>
      <c r="E381" s="9"/>
      <c r="F381" s="9"/>
      <c r="G381" s="9"/>
      <c r="H381" s="9"/>
      <c r="I381" s="7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 spans="1:52" x14ac:dyDescent="0.25">
      <c r="A382" s="9"/>
      <c r="B382" s="9"/>
      <c r="C382" s="9"/>
      <c r="D382" s="9"/>
      <c r="E382" s="9"/>
      <c r="F382" s="9"/>
      <c r="G382" s="9"/>
      <c r="H382" s="9"/>
      <c r="I382" s="7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</row>
    <row r="383" spans="1:52" x14ac:dyDescent="0.25">
      <c r="A383" s="9"/>
      <c r="B383" s="9"/>
      <c r="C383" s="9"/>
      <c r="D383" s="9"/>
      <c r="E383" s="9"/>
      <c r="F383" s="9"/>
      <c r="G383" s="9"/>
      <c r="H383" s="9"/>
      <c r="I383" s="7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</row>
    <row r="384" spans="1:52" x14ac:dyDescent="0.25">
      <c r="A384" s="9"/>
      <c r="B384" s="9"/>
      <c r="C384" s="9"/>
      <c r="D384" s="9"/>
      <c r="E384" s="9"/>
      <c r="F384" s="9"/>
      <c r="G384" s="9"/>
      <c r="H384" s="9"/>
      <c r="I384" s="7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spans="1:52" x14ac:dyDescent="0.25">
      <c r="A385" s="9"/>
      <c r="B385" s="9"/>
      <c r="C385" s="9"/>
      <c r="D385" s="9"/>
      <c r="E385" s="9"/>
      <c r="F385" s="9"/>
      <c r="G385" s="9"/>
      <c r="H385" s="9"/>
      <c r="I385" s="7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</row>
    <row r="386" spans="1:52" x14ac:dyDescent="0.25">
      <c r="A386" s="9"/>
      <c r="B386" s="9"/>
      <c r="C386" s="9"/>
      <c r="D386" s="9"/>
      <c r="E386" s="9"/>
      <c r="F386" s="9"/>
      <c r="G386" s="9"/>
      <c r="H386" s="9"/>
      <c r="I386" s="7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</row>
    <row r="387" spans="1:52" x14ac:dyDescent="0.25">
      <c r="A387" s="9"/>
      <c r="B387" s="9"/>
      <c r="C387" s="9"/>
      <c r="D387" s="9"/>
      <c r="E387" s="9"/>
      <c r="F387" s="9"/>
      <c r="G387" s="9"/>
      <c r="H387" s="9"/>
      <c r="I387" s="7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spans="1:52" x14ac:dyDescent="0.25">
      <c r="A388" s="9"/>
      <c r="B388" s="9"/>
      <c r="C388" s="9"/>
      <c r="D388" s="9"/>
      <c r="E388" s="9"/>
      <c r="F388" s="9"/>
      <c r="G388" s="9"/>
      <c r="H388" s="9"/>
      <c r="I388" s="7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</row>
    <row r="389" spans="1:52" x14ac:dyDescent="0.25">
      <c r="A389" s="9"/>
      <c r="B389" s="9"/>
      <c r="C389" s="9"/>
      <c r="D389" s="9"/>
      <c r="E389" s="9"/>
      <c r="F389" s="9"/>
      <c r="G389" s="9"/>
      <c r="H389" s="9"/>
      <c r="I389" s="7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</row>
    <row r="390" spans="1:52" x14ac:dyDescent="0.25">
      <c r="A390" s="9"/>
      <c r="B390" s="9"/>
      <c r="C390" s="9"/>
      <c r="D390" s="9"/>
      <c r="E390" s="9"/>
      <c r="F390" s="9"/>
      <c r="G390" s="9"/>
      <c r="H390" s="9"/>
      <c r="I390" s="7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 spans="1:52" x14ac:dyDescent="0.25">
      <c r="A391" s="9"/>
      <c r="B391" s="9"/>
      <c r="C391" s="9"/>
      <c r="D391" s="9"/>
      <c r="E391" s="9"/>
      <c r="F391" s="9"/>
      <c r="G391" s="9"/>
      <c r="H391" s="9"/>
      <c r="I391" s="7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</row>
    <row r="392" spans="1:52" x14ac:dyDescent="0.25">
      <c r="A392" s="9"/>
      <c r="B392" s="9"/>
      <c r="C392" s="9"/>
      <c r="D392" s="9"/>
      <c r="E392" s="9"/>
      <c r="F392" s="9"/>
      <c r="G392" s="9"/>
      <c r="H392" s="9"/>
      <c r="I392" s="7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</row>
    <row r="393" spans="1:52" x14ac:dyDescent="0.25">
      <c r="A393" s="9"/>
      <c r="B393" s="9"/>
      <c r="C393" s="9"/>
      <c r="D393" s="9"/>
      <c r="E393" s="9"/>
      <c r="F393" s="9"/>
      <c r="G393" s="9"/>
      <c r="H393" s="9"/>
      <c r="I393" s="7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spans="1:52" x14ac:dyDescent="0.25">
      <c r="A394" s="9"/>
      <c r="B394" s="9"/>
      <c r="C394" s="9"/>
      <c r="D394" s="9"/>
      <c r="E394" s="9"/>
      <c r="F394" s="9"/>
      <c r="G394" s="9"/>
      <c r="H394" s="9"/>
      <c r="I394" s="7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</row>
    <row r="395" spans="1:52" x14ac:dyDescent="0.25">
      <c r="A395" s="9"/>
      <c r="B395" s="9"/>
      <c r="C395" s="9"/>
      <c r="D395" s="9"/>
      <c r="E395" s="9"/>
      <c r="F395" s="9"/>
      <c r="G395" s="9"/>
      <c r="H395" s="9"/>
      <c r="I395" s="7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</row>
    <row r="396" spans="1:52" x14ac:dyDescent="0.25">
      <c r="A396" s="9"/>
      <c r="B396" s="9"/>
      <c r="C396" s="9"/>
      <c r="D396" s="9"/>
      <c r="E396" s="9"/>
      <c r="F396" s="9"/>
      <c r="G396" s="9"/>
      <c r="H396" s="9"/>
      <c r="I396" s="7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</row>
    <row r="397" spans="1:52" x14ac:dyDescent="0.25">
      <c r="A397" s="9"/>
      <c r="B397" s="9"/>
      <c r="C397" s="9"/>
      <c r="D397" s="9"/>
      <c r="E397" s="9"/>
      <c r="F397" s="9"/>
      <c r="G397" s="9"/>
      <c r="H397" s="9"/>
      <c r="I397" s="7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</row>
    <row r="398" spans="1:52" x14ac:dyDescent="0.25">
      <c r="A398" s="9"/>
      <c r="B398" s="9"/>
      <c r="C398" s="9"/>
      <c r="D398" s="9"/>
      <c r="E398" s="9"/>
      <c r="F398" s="9"/>
      <c r="G398" s="9"/>
      <c r="H398" s="9"/>
      <c r="I398" s="7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</row>
    <row r="399" spans="1:52" x14ac:dyDescent="0.25">
      <c r="A399" s="9"/>
      <c r="B399" s="9"/>
      <c r="C399" s="9"/>
      <c r="D399" s="9"/>
      <c r="E399" s="9"/>
      <c r="F399" s="9"/>
      <c r="G399" s="9"/>
      <c r="H399" s="9"/>
      <c r="I399" s="7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spans="1:52" x14ac:dyDescent="0.25">
      <c r="A400" s="9"/>
      <c r="B400" s="9"/>
      <c r="C400" s="9"/>
      <c r="D400" s="9"/>
      <c r="E400" s="9"/>
      <c r="F400" s="9"/>
      <c r="G400" s="9"/>
      <c r="H400" s="9"/>
      <c r="I400" s="7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</row>
    <row r="401" spans="1:52" x14ac:dyDescent="0.25">
      <c r="A401" s="9"/>
      <c r="B401" s="9"/>
      <c r="C401" s="9"/>
      <c r="D401" s="9"/>
      <c r="E401" s="9"/>
      <c r="F401" s="9"/>
      <c r="G401" s="9"/>
      <c r="H401" s="9"/>
      <c r="I401" s="7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</row>
    <row r="402" spans="1:52" x14ac:dyDescent="0.25">
      <c r="A402" s="9"/>
      <c r="B402" s="9"/>
      <c r="C402" s="9"/>
      <c r="D402" s="9"/>
      <c r="E402" s="9"/>
      <c r="F402" s="9"/>
      <c r="G402" s="9"/>
      <c r="H402" s="9"/>
      <c r="I402" s="7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spans="1:52" x14ac:dyDescent="0.25">
      <c r="A403" s="9"/>
      <c r="B403" s="9"/>
      <c r="C403" s="9"/>
      <c r="D403" s="9"/>
      <c r="E403" s="9"/>
      <c r="F403" s="9"/>
      <c r="G403" s="9"/>
      <c r="H403" s="9"/>
      <c r="I403" s="7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</row>
    <row r="404" spans="1:52" x14ac:dyDescent="0.25">
      <c r="A404" s="9"/>
      <c r="B404" s="9"/>
      <c r="C404" s="9"/>
      <c r="D404" s="9"/>
      <c r="E404" s="9"/>
      <c r="F404" s="9"/>
      <c r="G404" s="9"/>
      <c r="H404" s="9"/>
      <c r="I404" s="7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</row>
    <row r="405" spans="1:52" x14ac:dyDescent="0.25">
      <c r="A405" s="9"/>
      <c r="B405" s="9"/>
      <c r="C405" s="9"/>
      <c r="D405" s="9"/>
      <c r="E405" s="9"/>
      <c r="F405" s="9"/>
      <c r="G405" s="9"/>
      <c r="H405" s="9"/>
      <c r="I405" s="7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spans="1:52" x14ac:dyDescent="0.25">
      <c r="A406" s="9"/>
      <c r="B406" s="9"/>
      <c r="C406" s="9"/>
      <c r="D406" s="9"/>
      <c r="E406" s="9"/>
      <c r="F406" s="9"/>
      <c r="G406" s="9"/>
      <c r="H406" s="9"/>
      <c r="I406" s="7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</row>
    <row r="407" spans="1:52" x14ac:dyDescent="0.25">
      <c r="A407" s="9"/>
      <c r="B407" s="9"/>
      <c r="C407" s="9"/>
      <c r="D407" s="9"/>
      <c r="E407" s="9"/>
      <c r="F407" s="9"/>
      <c r="G407" s="9"/>
      <c r="H407" s="9"/>
      <c r="I407" s="7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</row>
    <row r="408" spans="1:52" x14ac:dyDescent="0.25">
      <c r="A408" s="9"/>
      <c r="B408" s="9"/>
      <c r="C408" s="9"/>
      <c r="D408" s="9"/>
      <c r="E408" s="9"/>
      <c r="F408" s="9"/>
      <c r="G408" s="9"/>
      <c r="H408" s="9"/>
      <c r="I408" s="7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spans="1:52" x14ac:dyDescent="0.25">
      <c r="A409" s="9"/>
      <c r="B409" s="9"/>
      <c r="C409" s="9"/>
      <c r="D409" s="9"/>
      <c r="E409" s="9"/>
      <c r="F409" s="9"/>
      <c r="G409" s="9"/>
      <c r="H409" s="9"/>
      <c r="I409" s="7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</row>
    <row r="410" spans="1:52" x14ac:dyDescent="0.25">
      <c r="A410" s="9"/>
      <c r="B410" s="9"/>
      <c r="C410" s="9"/>
      <c r="D410" s="9"/>
      <c r="E410" s="9"/>
      <c r="F410" s="9"/>
      <c r="G410" s="9"/>
      <c r="H410" s="9"/>
      <c r="I410" s="7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</row>
    <row r="411" spans="1:52" x14ac:dyDescent="0.25">
      <c r="A411" s="9"/>
      <c r="B411" s="9"/>
      <c r="C411" s="9"/>
      <c r="D411" s="9"/>
      <c r="E411" s="9"/>
      <c r="F411" s="9"/>
      <c r="G411" s="9"/>
      <c r="H411" s="9"/>
      <c r="I411" s="7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spans="1:52" x14ac:dyDescent="0.25">
      <c r="A412" s="9"/>
      <c r="B412" s="9"/>
      <c r="C412" s="9"/>
      <c r="D412" s="9"/>
      <c r="E412" s="9"/>
      <c r="F412" s="9"/>
      <c r="G412" s="9"/>
      <c r="H412" s="9"/>
      <c r="I412" s="7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</row>
    <row r="413" spans="1:52" x14ac:dyDescent="0.25">
      <c r="A413" s="9"/>
      <c r="B413" s="9"/>
      <c r="C413" s="9"/>
      <c r="D413" s="9"/>
      <c r="E413" s="9"/>
      <c r="F413" s="9"/>
      <c r="G413" s="9"/>
      <c r="H413" s="9"/>
      <c r="I413" s="7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</row>
    <row r="414" spans="1:52" x14ac:dyDescent="0.25">
      <c r="A414" s="9"/>
      <c r="B414" s="9"/>
      <c r="C414" s="9"/>
      <c r="D414" s="9"/>
      <c r="E414" s="9"/>
      <c r="F414" s="9"/>
      <c r="G414" s="9"/>
      <c r="H414" s="9"/>
      <c r="I414" s="7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</row>
    <row r="415" spans="1:52" x14ac:dyDescent="0.25">
      <c r="A415" s="9"/>
      <c r="B415" s="9"/>
      <c r="C415" s="9"/>
      <c r="D415" s="9"/>
      <c r="E415" s="9"/>
      <c r="F415" s="9"/>
      <c r="G415" s="9"/>
      <c r="H415" s="9"/>
      <c r="I415" s="7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</row>
    <row r="416" spans="1:52" x14ac:dyDescent="0.25">
      <c r="A416" s="9"/>
      <c r="B416" s="9"/>
      <c r="C416" s="9"/>
      <c r="D416" s="9"/>
      <c r="E416" s="9"/>
      <c r="F416" s="9"/>
      <c r="G416" s="9"/>
      <c r="H416" s="9"/>
      <c r="I416" s="7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</row>
    <row r="417" spans="1:52" x14ac:dyDescent="0.25">
      <c r="A417" s="9"/>
      <c r="B417" s="9"/>
      <c r="C417" s="9"/>
      <c r="D417" s="9"/>
      <c r="E417" s="9"/>
      <c r="F417" s="9"/>
      <c r="G417" s="9"/>
      <c r="H417" s="9"/>
      <c r="I417" s="7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</row>
    <row r="418" spans="1:52" x14ac:dyDescent="0.25">
      <c r="A418" s="9"/>
      <c r="B418" s="9"/>
      <c r="C418" s="9"/>
      <c r="D418" s="9"/>
      <c r="E418" s="9"/>
      <c r="F418" s="9"/>
      <c r="G418" s="9"/>
      <c r="H418" s="9"/>
      <c r="I418" s="7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</row>
    <row r="419" spans="1:52" x14ac:dyDescent="0.25">
      <c r="A419" s="9"/>
      <c r="B419" s="9"/>
      <c r="C419" s="9"/>
      <c r="D419" s="9"/>
      <c r="E419" s="9"/>
      <c r="F419" s="9"/>
      <c r="G419" s="9"/>
      <c r="H419" s="9"/>
      <c r="I419" s="7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</row>
    <row r="420" spans="1:52" x14ac:dyDescent="0.25">
      <c r="A420" s="9"/>
      <c r="B420" s="9"/>
      <c r="C420" s="9"/>
      <c r="D420" s="9"/>
      <c r="E420" s="9"/>
      <c r="F420" s="9"/>
      <c r="G420" s="9"/>
      <c r="H420" s="9"/>
      <c r="I420" s="7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</row>
    <row r="421" spans="1:52" x14ac:dyDescent="0.25">
      <c r="A421" s="9"/>
      <c r="B421" s="9"/>
      <c r="C421" s="9"/>
      <c r="D421" s="9"/>
      <c r="E421" s="9"/>
      <c r="F421" s="9"/>
      <c r="G421" s="9"/>
      <c r="H421" s="9"/>
      <c r="I421" s="7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</row>
    <row r="422" spans="1:52" x14ac:dyDescent="0.25">
      <c r="A422" s="9"/>
      <c r="B422" s="9"/>
      <c r="C422" s="9"/>
      <c r="D422" s="9"/>
      <c r="E422" s="9"/>
      <c r="F422" s="9"/>
      <c r="G422" s="9"/>
      <c r="H422" s="9"/>
      <c r="I422" s="7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</row>
    <row r="423" spans="1:52" x14ac:dyDescent="0.25">
      <c r="A423" s="9"/>
      <c r="B423" s="9"/>
      <c r="C423" s="9"/>
      <c r="D423" s="9"/>
      <c r="E423" s="9"/>
      <c r="F423" s="9"/>
      <c r="G423" s="9"/>
      <c r="H423" s="9"/>
      <c r="I423" s="7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</row>
    <row r="424" spans="1:52" x14ac:dyDescent="0.25">
      <c r="A424" s="9"/>
      <c r="B424" s="9"/>
      <c r="C424" s="9"/>
      <c r="D424" s="9"/>
      <c r="E424" s="9"/>
      <c r="F424" s="9"/>
      <c r="G424" s="9"/>
      <c r="H424" s="9"/>
      <c r="I424" s="7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spans="1:52" x14ac:dyDescent="0.25">
      <c r="A425" s="9"/>
      <c r="B425" s="9"/>
      <c r="C425" s="9"/>
      <c r="D425" s="9"/>
      <c r="E425" s="9"/>
      <c r="F425" s="9"/>
      <c r="G425" s="9"/>
      <c r="H425" s="9"/>
      <c r="I425" s="7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spans="1:52" x14ac:dyDescent="0.25">
      <c r="A426" s="9"/>
      <c r="B426" s="9"/>
      <c r="C426" s="9"/>
      <c r="D426" s="9"/>
      <c r="E426" s="9"/>
      <c r="F426" s="9"/>
      <c r="G426" s="9"/>
      <c r="H426" s="9"/>
      <c r="I426" s="7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spans="1:52" x14ac:dyDescent="0.25">
      <c r="A427" s="9"/>
      <c r="B427" s="9"/>
      <c r="C427" s="9"/>
      <c r="D427" s="9"/>
      <c r="E427" s="9"/>
      <c r="F427" s="9"/>
      <c r="G427" s="9"/>
      <c r="H427" s="9"/>
      <c r="I427" s="7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spans="1:52" x14ac:dyDescent="0.25">
      <c r="A428" s="9"/>
      <c r="B428" s="9"/>
      <c r="C428" s="9"/>
      <c r="D428" s="9"/>
      <c r="E428" s="9"/>
      <c r="F428" s="9"/>
      <c r="G428" s="9"/>
      <c r="H428" s="9"/>
      <c r="I428" s="7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</row>
    <row r="429" spans="1:52" x14ac:dyDescent="0.25">
      <c r="A429" s="9"/>
      <c r="B429" s="9"/>
      <c r="C429" s="9"/>
      <c r="D429" s="9"/>
      <c r="E429" s="9"/>
      <c r="F429" s="9"/>
      <c r="G429" s="9"/>
      <c r="H429" s="9"/>
      <c r="I429" s="7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spans="1:52" x14ac:dyDescent="0.25">
      <c r="A430" s="9"/>
      <c r="B430" s="9"/>
      <c r="C430" s="9"/>
      <c r="D430" s="9"/>
      <c r="E430" s="9"/>
      <c r="F430" s="9"/>
      <c r="G430" s="9"/>
      <c r="H430" s="9"/>
      <c r="I430" s="7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spans="1:52" x14ac:dyDescent="0.25">
      <c r="A431" s="9"/>
      <c r="B431" s="9"/>
      <c r="C431" s="9"/>
      <c r="D431" s="9"/>
      <c r="E431" s="9"/>
      <c r="F431" s="9"/>
      <c r="G431" s="9"/>
      <c r="H431" s="9"/>
      <c r="I431" s="7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spans="1:52" x14ac:dyDescent="0.25">
      <c r="A432" s="9"/>
      <c r="B432" s="9"/>
      <c r="C432" s="9"/>
      <c r="D432" s="9"/>
      <c r="E432" s="9"/>
      <c r="F432" s="9"/>
      <c r="G432" s="9"/>
      <c r="H432" s="9"/>
      <c r="I432" s="7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</row>
    <row r="433" spans="1:52" x14ac:dyDescent="0.25">
      <c r="A433" s="9"/>
      <c r="B433" s="9"/>
      <c r="C433" s="9"/>
      <c r="D433" s="9"/>
      <c r="E433" s="9"/>
      <c r="F433" s="9"/>
      <c r="G433" s="9"/>
      <c r="H433" s="9"/>
      <c r="I433" s="7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spans="1:52" x14ac:dyDescent="0.25">
      <c r="A434" s="9"/>
      <c r="B434" s="9"/>
      <c r="C434" s="9"/>
      <c r="D434" s="9"/>
      <c r="E434" s="9"/>
      <c r="F434" s="9"/>
      <c r="G434" s="9"/>
      <c r="H434" s="9"/>
      <c r="I434" s="7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</row>
    <row r="435" spans="1:52" x14ac:dyDescent="0.25">
      <c r="A435" s="9"/>
      <c r="B435" s="9"/>
      <c r="C435" s="9"/>
      <c r="D435" s="9"/>
      <c r="E435" s="9"/>
      <c r="F435" s="9"/>
      <c r="G435" s="9"/>
      <c r="H435" s="9"/>
      <c r="I435" s="7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</row>
    <row r="436" spans="1:52" x14ac:dyDescent="0.25">
      <c r="A436" s="9"/>
      <c r="B436" s="9"/>
      <c r="C436" s="9"/>
      <c r="D436" s="9"/>
      <c r="E436" s="9"/>
      <c r="F436" s="9"/>
      <c r="G436" s="9"/>
      <c r="H436" s="9"/>
      <c r="I436" s="7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spans="1:52" x14ac:dyDescent="0.25">
      <c r="A437" s="9"/>
      <c r="B437" s="9"/>
      <c r="C437" s="9"/>
      <c r="D437" s="9"/>
      <c r="E437" s="9"/>
      <c r="F437" s="9"/>
      <c r="G437" s="9"/>
      <c r="H437" s="9"/>
      <c r="I437" s="7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spans="1:52" x14ac:dyDescent="0.25">
      <c r="A438" s="9"/>
      <c r="B438" s="9"/>
      <c r="C438" s="9"/>
      <c r="D438" s="9"/>
      <c r="E438" s="9"/>
      <c r="F438" s="9"/>
      <c r="G438" s="9"/>
      <c r="H438" s="9"/>
      <c r="I438" s="7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</row>
    <row r="439" spans="1:52" x14ac:dyDescent="0.25">
      <c r="A439" s="9"/>
      <c r="B439" s="9"/>
      <c r="C439" s="9"/>
      <c r="D439" s="9"/>
      <c r="E439" s="9"/>
      <c r="F439" s="9"/>
      <c r="G439" s="9"/>
      <c r="H439" s="9"/>
      <c r="I439" s="7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spans="1:52" x14ac:dyDescent="0.25">
      <c r="A440" s="9"/>
      <c r="B440" s="9"/>
      <c r="C440" s="9"/>
      <c r="D440" s="9"/>
      <c r="E440" s="9"/>
      <c r="F440" s="9"/>
      <c r="G440" s="9"/>
      <c r="H440" s="9"/>
      <c r="I440" s="7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spans="1:52" x14ac:dyDescent="0.25">
      <c r="A441" s="9"/>
      <c r="B441" s="9"/>
      <c r="C441" s="9"/>
      <c r="D441" s="9"/>
      <c r="E441" s="9"/>
      <c r="F441" s="9"/>
      <c r="G441" s="9"/>
      <c r="H441" s="9"/>
      <c r="I441" s="7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spans="1:52" x14ac:dyDescent="0.25">
      <c r="A442" s="9"/>
      <c r="B442" s="9"/>
      <c r="C442" s="9"/>
      <c r="D442" s="9"/>
      <c r="E442" s="9"/>
      <c r="F442" s="9"/>
      <c r="G442" s="9"/>
      <c r="H442" s="9"/>
      <c r="I442" s="7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</row>
    <row r="443" spans="1:52" x14ac:dyDescent="0.25">
      <c r="A443" s="9"/>
      <c r="B443" s="9"/>
      <c r="C443" s="9"/>
      <c r="D443" s="9"/>
      <c r="E443" s="9"/>
      <c r="F443" s="9"/>
      <c r="G443" s="9"/>
      <c r="H443" s="9"/>
      <c r="I443" s="7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</row>
    <row r="444" spans="1:52" x14ac:dyDescent="0.25">
      <c r="A444" s="9"/>
      <c r="B444" s="9"/>
      <c r="C444" s="9"/>
      <c r="D444" s="9"/>
      <c r="E444" s="9"/>
      <c r="F444" s="9"/>
      <c r="G444" s="9"/>
      <c r="H444" s="9"/>
      <c r="I444" s="7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</row>
    <row r="445" spans="1:52" x14ac:dyDescent="0.25">
      <c r="A445" s="9"/>
      <c r="B445" s="9"/>
      <c r="C445" s="9"/>
      <c r="D445" s="9"/>
      <c r="E445" s="9"/>
      <c r="F445" s="9"/>
      <c r="G445" s="9"/>
      <c r="H445" s="9"/>
      <c r="I445" s="7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</row>
    <row r="446" spans="1:52" x14ac:dyDescent="0.25">
      <c r="A446" s="9"/>
      <c r="B446" s="9"/>
      <c r="C446" s="9"/>
      <c r="D446" s="9"/>
      <c r="E446" s="9"/>
      <c r="F446" s="9"/>
      <c r="G446" s="9"/>
      <c r="H446" s="9"/>
      <c r="I446" s="7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</row>
    <row r="447" spans="1:52" x14ac:dyDescent="0.25">
      <c r="A447" s="9"/>
      <c r="B447" s="9"/>
      <c r="C447" s="9"/>
      <c r="D447" s="9"/>
      <c r="E447" s="9"/>
      <c r="F447" s="9"/>
      <c r="G447" s="9"/>
      <c r="H447" s="9"/>
      <c r="I447" s="7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spans="1:52" x14ac:dyDescent="0.25">
      <c r="A448" s="9"/>
      <c r="B448" s="9"/>
      <c r="C448" s="9"/>
      <c r="D448" s="9"/>
      <c r="E448" s="9"/>
      <c r="F448" s="9"/>
      <c r="G448" s="9"/>
      <c r="H448" s="9"/>
      <c r="I448" s="7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</row>
    <row r="449" spans="1:52" x14ac:dyDescent="0.25">
      <c r="A449" s="9"/>
      <c r="B449" s="9"/>
      <c r="C449" s="9"/>
      <c r="D449" s="9"/>
      <c r="E449" s="9"/>
      <c r="F449" s="9"/>
      <c r="G449" s="9"/>
      <c r="H449" s="9"/>
      <c r="I449" s="7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</row>
    <row r="450" spans="1:52" x14ac:dyDescent="0.25">
      <c r="A450" s="9"/>
      <c r="B450" s="9"/>
      <c r="C450" s="9"/>
      <c r="D450" s="9"/>
      <c r="E450" s="9"/>
      <c r="F450" s="9"/>
      <c r="G450" s="9"/>
      <c r="H450" s="9"/>
      <c r="I450" s="7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spans="1:52" x14ac:dyDescent="0.25">
      <c r="A451" s="9"/>
      <c r="B451" s="9"/>
      <c r="C451" s="9"/>
      <c r="D451" s="9"/>
      <c r="E451" s="9"/>
      <c r="F451" s="9"/>
      <c r="G451" s="9"/>
      <c r="H451" s="9"/>
      <c r="I451" s="7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spans="1:52" x14ac:dyDescent="0.25">
      <c r="A452" s="9"/>
      <c r="B452" s="9"/>
      <c r="C452" s="9"/>
      <c r="D452" s="9"/>
      <c r="E452" s="9"/>
      <c r="F452" s="9"/>
      <c r="G452" s="9"/>
      <c r="H452" s="9"/>
      <c r="I452" s="7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</row>
    <row r="453" spans="1:52" x14ac:dyDescent="0.25">
      <c r="A453" s="9"/>
      <c r="B453" s="9"/>
      <c r="C453" s="9"/>
      <c r="D453" s="9"/>
      <c r="E453" s="9"/>
      <c r="F453" s="9"/>
      <c r="G453" s="9"/>
      <c r="H453" s="9"/>
      <c r="I453" s="7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</row>
    <row r="454" spans="1:52" x14ac:dyDescent="0.25">
      <c r="A454" s="9"/>
      <c r="B454" s="9"/>
      <c r="C454" s="9"/>
      <c r="D454" s="9"/>
      <c r="E454" s="9"/>
      <c r="F454" s="9"/>
      <c r="G454" s="9"/>
      <c r="H454" s="9"/>
      <c r="I454" s="7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</row>
    <row r="455" spans="1:52" x14ac:dyDescent="0.25">
      <c r="A455" s="9"/>
      <c r="B455" s="9"/>
      <c r="C455" s="9"/>
      <c r="D455" s="9"/>
      <c r="E455" s="9"/>
      <c r="F455" s="9"/>
      <c r="G455" s="9"/>
      <c r="H455" s="9"/>
      <c r="I455" s="7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</row>
    <row r="456" spans="1:52" x14ac:dyDescent="0.25">
      <c r="A456" s="9"/>
      <c r="B456" s="9"/>
      <c r="C456" s="9"/>
      <c r="D456" s="9"/>
      <c r="E456" s="9"/>
      <c r="F456" s="9"/>
      <c r="G456" s="9"/>
      <c r="H456" s="9"/>
      <c r="I456" s="7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spans="1:52" x14ac:dyDescent="0.25">
      <c r="A457" s="9"/>
      <c r="B457" s="9"/>
      <c r="C457" s="9"/>
      <c r="D457" s="9"/>
      <c r="E457" s="9"/>
      <c r="F457" s="9"/>
      <c r="G457" s="9"/>
      <c r="H457" s="9"/>
      <c r="I457" s="7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</row>
    <row r="458" spans="1:52" x14ac:dyDescent="0.25">
      <c r="A458" s="9"/>
      <c r="B458" s="9"/>
      <c r="C458" s="9"/>
      <c r="D458" s="9"/>
      <c r="E458" s="9"/>
      <c r="F458" s="9"/>
      <c r="G458" s="9"/>
      <c r="H458" s="9"/>
      <c r="I458" s="7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spans="1:52" x14ac:dyDescent="0.25">
      <c r="A459" s="9"/>
      <c r="B459" s="9"/>
      <c r="C459" s="9"/>
      <c r="D459" s="9"/>
      <c r="E459" s="9"/>
      <c r="F459" s="9"/>
      <c r="G459" s="9"/>
      <c r="H459" s="9"/>
      <c r="I459" s="7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spans="1:52" x14ac:dyDescent="0.25">
      <c r="A460" s="9"/>
      <c r="B460" s="9"/>
      <c r="C460" s="9"/>
      <c r="D460" s="9"/>
      <c r="E460" s="9"/>
      <c r="F460" s="9"/>
      <c r="G460" s="9"/>
      <c r="H460" s="9"/>
      <c r="I460" s="7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spans="1:52" x14ac:dyDescent="0.25">
      <c r="A461" s="9"/>
      <c r="B461" s="9"/>
      <c r="C461" s="9"/>
      <c r="D461" s="9"/>
      <c r="E461" s="9"/>
      <c r="F461" s="9"/>
      <c r="G461" s="9"/>
      <c r="H461" s="9"/>
      <c r="I461" s="7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</row>
    <row r="462" spans="1:52" x14ac:dyDescent="0.25">
      <c r="A462" s="9"/>
      <c r="B462" s="9"/>
      <c r="C462" s="9"/>
      <c r="D462" s="9"/>
      <c r="E462" s="9"/>
      <c r="F462" s="9"/>
      <c r="G462" s="9"/>
      <c r="H462" s="9"/>
      <c r="I462" s="7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spans="1:52" x14ac:dyDescent="0.25">
      <c r="A463" s="9"/>
      <c r="B463" s="9"/>
      <c r="C463" s="9"/>
      <c r="D463" s="9"/>
      <c r="E463" s="9"/>
      <c r="F463" s="9"/>
      <c r="G463" s="9"/>
      <c r="H463" s="9"/>
      <c r="I463" s="7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</row>
    <row r="464" spans="1:52" x14ac:dyDescent="0.25">
      <c r="A464" s="9"/>
      <c r="B464" s="9"/>
      <c r="C464" s="9"/>
      <c r="D464" s="9"/>
      <c r="E464" s="9"/>
      <c r="F464" s="9"/>
      <c r="G464" s="9"/>
      <c r="H464" s="9"/>
      <c r="I464" s="7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spans="1:52" x14ac:dyDescent="0.25">
      <c r="A465" s="9"/>
      <c r="B465" s="9"/>
      <c r="C465" s="9"/>
      <c r="D465" s="9"/>
      <c r="E465" s="9"/>
      <c r="F465" s="9"/>
      <c r="G465" s="9"/>
      <c r="H465" s="9"/>
      <c r="I465" s="7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spans="1:52" x14ac:dyDescent="0.25">
      <c r="A466" s="9"/>
      <c r="B466" s="9"/>
      <c r="C466" s="9"/>
      <c r="D466" s="9"/>
      <c r="E466" s="9"/>
      <c r="F466" s="9"/>
      <c r="G466" s="9"/>
      <c r="H466" s="9"/>
      <c r="I466" s="7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spans="1:52" x14ac:dyDescent="0.25">
      <c r="A467" s="9"/>
      <c r="B467" s="9"/>
      <c r="C467" s="9"/>
      <c r="D467" s="9"/>
      <c r="E467" s="9"/>
      <c r="F467" s="9"/>
      <c r="G467" s="9"/>
      <c r="H467" s="9"/>
      <c r="I467" s="7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</row>
    <row r="468" spans="1:52" x14ac:dyDescent="0.25">
      <c r="A468" s="9"/>
      <c r="B468" s="9"/>
      <c r="C468" s="9"/>
      <c r="D468" s="9"/>
      <c r="E468" s="9"/>
      <c r="F468" s="9"/>
      <c r="G468" s="9"/>
      <c r="H468" s="9"/>
      <c r="I468" s="7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spans="1:52" x14ac:dyDescent="0.25">
      <c r="A469" s="9"/>
      <c r="B469" s="9"/>
      <c r="C469" s="9"/>
      <c r="D469" s="9"/>
      <c r="E469" s="9"/>
      <c r="F469" s="9"/>
      <c r="G469" s="9"/>
      <c r="H469" s="9"/>
      <c r="I469" s="7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spans="1:52" x14ac:dyDescent="0.25">
      <c r="A470" s="9"/>
      <c r="B470" s="9"/>
      <c r="C470" s="9"/>
      <c r="D470" s="9"/>
      <c r="E470" s="9"/>
      <c r="F470" s="9"/>
      <c r="G470" s="9"/>
      <c r="H470" s="9"/>
      <c r="I470" s="7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spans="1:52" x14ac:dyDescent="0.25">
      <c r="A471" s="9"/>
      <c r="B471" s="9"/>
      <c r="C471" s="9"/>
      <c r="D471" s="9"/>
      <c r="E471" s="9"/>
      <c r="F471" s="9"/>
      <c r="G471" s="9"/>
      <c r="H471" s="9"/>
      <c r="I471" s="7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</row>
    <row r="472" spans="1:52" x14ac:dyDescent="0.25">
      <c r="A472" s="9"/>
      <c r="B472" s="9"/>
      <c r="C472" s="9"/>
      <c r="D472" s="9"/>
      <c r="E472" s="9"/>
      <c r="F472" s="9"/>
      <c r="G472" s="9"/>
      <c r="H472" s="9"/>
      <c r="I472" s="7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spans="1:52" x14ac:dyDescent="0.25">
      <c r="A473" s="9"/>
      <c r="B473" s="9"/>
      <c r="C473" s="9"/>
      <c r="D473" s="9"/>
      <c r="E473" s="9"/>
      <c r="F473" s="9"/>
      <c r="G473" s="9"/>
      <c r="H473" s="9"/>
      <c r="I473" s="7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spans="1:52" x14ac:dyDescent="0.25">
      <c r="A474" s="9"/>
      <c r="B474" s="9"/>
      <c r="C474" s="9"/>
      <c r="D474" s="9"/>
      <c r="E474" s="9"/>
      <c r="F474" s="9"/>
      <c r="G474" s="9"/>
      <c r="H474" s="9"/>
      <c r="I474" s="7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spans="1:52" x14ac:dyDescent="0.25">
      <c r="A475" s="9"/>
      <c r="B475" s="9"/>
      <c r="C475" s="9"/>
      <c r="D475" s="9"/>
      <c r="E475" s="9"/>
      <c r="F475" s="9"/>
      <c r="G475" s="9"/>
      <c r="H475" s="9"/>
      <c r="I475" s="7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</row>
    <row r="476" spans="1:52" x14ac:dyDescent="0.25">
      <c r="A476" s="9"/>
      <c r="B476" s="9"/>
      <c r="C476" s="9"/>
      <c r="D476" s="9"/>
      <c r="E476" s="9"/>
      <c r="F476" s="9"/>
      <c r="G476" s="9"/>
      <c r="H476" s="9"/>
      <c r="I476" s="7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spans="1:52" x14ac:dyDescent="0.25">
      <c r="A477" s="9"/>
      <c r="B477" s="9"/>
      <c r="C477" s="9"/>
      <c r="D477" s="9"/>
      <c r="E477" s="9"/>
      <c r="F477" s="9"/>
      <c r="G477" s="9"/>
      <c r="H477" s="9"/>
      <c r="I477" s="7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</row>
    <row r="478" spans="1:52" x14ac:dyDescent="0.25">
      <c r="A478" s="9"/>
      <c r="B478" s="9"/>
      <c r="C478" s="9"/>
      <c r="D478" s="9"/>
      <c r="E478" s="9"/>
      <c r="F478" s="9"/>
      <c r="G478" s="9"/>
      <c r="H478" s="9"/>
      <c r="I478" s="7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spans="1:52" x14ac:dyDescent="0.25">
      <c r="A479" s="9"/>
      <c r="B479" s="9"/>
      <c r="C479" s="9"/>
      <c r="D479" s="9"/>
      <c r="E479" s="9"/>
      <c r="F479" s="9"/>
      <c r="G479" s="9"/>
      <c r="H479" s="9"/>
      <c r="I479" s="7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</row>
    <row r="480" spans="1:52" x14ac:dyDescent="0.25">
      <c r="A480" s="9"/>
      <c r="B480" s="9"/>
      <c r="C480" s="9"/>
      <c r="D480" s="9"/>
      <c r="E480" s="9"/>
      <c r="F480" s="9"/>
      <c r="G480" s="9"/>
      <c r="H480" s="9"/>
      <c r="I480" s="7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spans="1:52" x14ac:dyDescent="0.25">
      <c r="A481" s="9"/>
      <c r="B481" s="9"/>
      <c r="C481" s="9"/>
      <c r="D481" s="9"/>
      <c r="E481" s="9"/>
      <c r="F481" s="9"/>
      <c r="G481" s="9"/>
      <c r="H481" s="9"/>
      <c r="I481" s="7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spans="1:52" x14ac:dyDescent="0.25">
      <c r="A482" s="9"/>
      <c r="B482" s="9"/>
      <c r="C482" s="9"/>
      <c r="D482" s="9"/>
      <c r="E482" s="9"/>
      <c r="F482" s="9"/>
      <c r="G482" s="9"/>
      <c r="H482" s="9"/>
      <c r="I482" s="7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</row>
    <row r="483" spans="1:52" x14ac:dyDescent="0.25">
      <c r="A483" s="9"/>
      <c r="B483" s="9"/>
      <c r="C483" s="9"/>
      <c r="D483" s="9"/>
      <c r="E483" s="9"/>
      <c r="F483" s="9"/>
      <c r="G483" s="9"/>
      <c r="H483" s="9"/>
      <c r="I483" s="7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spans="1:52" x14ac:dyDescent="0.25">
      <c r="A484" s="9"/>
      <c r="B484" s="9"/>
      <c r="C484" s="9"/>
      <c r="D484" s="9"/>
      <c r="E484" s="9"/>
      <c r="F484" s="9"/>
      <c r="G484" s="9"/>
      <c r="H484" s="9"/>
      <c r="I484" s="7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spans="1:52" x14ac:dyDescent="0.25">
      <c r="A485" s="9"/>
      <c r="B485" s="9"/>
      <c r="C485" s="9"/>
      <c r="D485" s="9"/>
      <c r="E485" s="9"/>
      <c r="F485" s="9"/>
      <c r="G485" s="9"/>
      <c r="H485" s="9"/>
      <c r="I485" s="7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</row>
    <row r="486" spans="1:52" x14ac:dyDescent="0.25">
      <c r="A486" s="9"/>
      <c r="B486" s="9"/>
      <c r="C486" s="9"/>
      <c r="D486" s="9"/>
      <c r="E486" s="9"/>
      <c r="F486" s="9"/>
      <c r="G486" s="9"/>
      <c r="H486" s="9"/>
      <c r="I486" s="7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spans="1:52" x14ac:dyDescent="0.25">
      <c r="A487" s="9"/>
      <c r="B487" s="9"/>
      <c r="C487" s="9"/>
      <c r="D487" s="9"/>
      <c r="E487" s="9"/>
      <c r="F487" s="9"/>
      <c r="G487" s="9"/>
      <c r="H487" s="9"/>
      <c r="I487" s="7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</row>
    <row r="488" spans="1:52" x14ac:dyDescent="0.25">
      <c r="A488" s="9"/>
      <c r="B488" s="9"/>
      <c r="C488" s="9"/>
      <c r="D488" s="9"/>
      <c r="E488" s="9"/>
      <c r="F488" s="9"/>
      <c r="G488" s="9"/>
      <c r="H488" s="9"/>
      <c r="I488" s="7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spans="1:52" x14ac:dyDescent="0.25">
      <c r="A489" s="9"/>
      <c r="B489" s="9"/>
      <c r="C489" s="9"/>
      <c r="D489" s="9"/>
      <c r="E489" s="9"/>
      <c r="F489" s="9"/>
      <c r="G489" s="9"/>
      <c r="H489" s="9"/>
      <c r="I489" s="7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</row>
    <row r="490" spans="1:52" x14ac:dyDescent="0.25">
      <c r="A490" s="9"/>
      <c r="B490" s="9"/>
      <c r="C490" s="9"/>
      <c r="D490" s="9"/>
      <c r="E490" s="9"/>
      <c r="F490" s="9"/>
      <c r="G490" s="9"/>
      <c r="H490" s="9"/>
      <c r="I490" s="7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spans="1:52" x14ac:dyDescent="0.25">
      <c r="A491" s="9"/>
      <c r="B491" s="9"/>
      <c r="C491" s="9"/>
      <c r="D491" s="9"/>
      <c r="E491" s="9"/>
      <c r="F491" s="9"/>
      <c r="G491" s="9"/>
      <c r="H491" s="9"/>
      <c r="I491" s="7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</row>
    <row r="492" spans="1:52" x14ac:dyDescent="0.25">
      <c r="A492" s="9"/>
      <c r="B492" s="9"/>
      <c r="C492" s="9"/>
      <c r="D492" s="9"/>
      <c r="E492" s="9"/>
      <c r="F492" s="9"/>
      <c r="G492" s="9"/>
      <c r="H492" s="9"/>
      <c r="I492" s="7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spans="1:52" x14ac:dyDescent="0.25">
      <c r="A493" s="9"/>
      <c r="B493" s="9"/>
      <c r="C493" s="9"/>
      <c r="D493" s="9"/>
      <c r="E493" s="9"/>
      <c r="F493" s="9"/>
      <c r="G493" s="9"/>
      <c r="H493" s="9"/>
      <c r="I493" s="7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spans="1:52" x14ac:dyDescent="0.25">
      <c r="A494" s="9"/>
      <c r="B494" s="9"/>
      <c r="C494" s="9"/>
      <c r="D494" s="9"/>
      <c r="E494" s="9"/>
      <c r="F494" s="9"/>
      <c r="G494" s="9"/>
      <c r="H494" s="9"/>
      <c r="I494" s="7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spans="1:52" x14ac:dyDescent="0.25">
      <c r="A495" s="9"/>
      <c r="B495" s="9"/>
      <c r="C495" s="9"/>
      <c r="D495" s="9"/>
      <c r="E495" s="9"/>
      <c r="F495" s="9"/>
      <c r="G495" s="9"/>
      <c r="H495" s="9"/>
      <c r="I495" s="7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</row>
    <row r="496" spans="1:52" x14ac:dyDescent="0.25">
      <c r="A496" s="9"/>
      <c r="B496" s="9"/>
      <c r="C496" s="9"/>
      <c r="D496" s="9"/>
      <c r="E496" s="9"/>
      <c r="F496" s="9"/>
      <c r="G496" s="9"/>
      <c r="H496" s="9"/>
      <c r="I496" s="7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spans="1:52" x14ac:dyDescent="0.25">
      <c r="A497" s="9"/>
      <c r="B497" s="9"/>
      <c r="C497" s="9"/>
      <c r="D497" s="9"/>
      <c r="E497" s="9"/>
      <c r="F497" s="9"/>
      <c r="G497" s="9"/>
      <c r="H497" s="9"/>
      <c r="I497" s="7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</row>
    <row r="498" spans="1:52" x14ac:dyDescent="0.25">
      <c r="A498" s="9"/>
      <c r="B498" s="9"/>
      <c r="C498" s="9"/>
      <c r="D498" s="9"/>
      <c r="E498" s="9"/>
      <c r="F498" s="9"/>
      <c r="G498" s="9"/>
      <c r="H498" s="9"/>
      <c r="I498" s="7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spans="1:52" x14ac:dyDescent="0.25">
      <c r="A499" s="9"/>
      <c r="B499" s="9"/>
      <c r="C499" s="9"/>
      <c r="D499" s="9"/>
      <c r="E499" s="9"/>
      <c r="F499" s="9"/>
      <c r="G499" s="9"/>
      <c r="H499" s="9"/>
      <c r="I499" s="7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</row>
  </sheetData>
  <autoFilter ref="A3:AO10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2025-10-07T08:33:37Z</dcterms:created>
  <dcterms:modified xsi:type="dcterms:W3CDTF">2025-10-08T08:55:35Z</dcterms:modified>
</cp:coreProperties>
</file>