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5,25 Симф КИ\"/>
    </mc:Choice>
  </mc:AlternateContent>
  <xr:revisionPtr revIDLastSave="0" documentId="13_ncr:1_{15B16AA5-A3B7-4AE1-AA3E-B6A09CD77F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5" i="1"/>
  <c r="AH96" i="1"/>
  <c r="AH99" i="1"/>
  <c r="AH100" i="1"/>
  <c r="AH101" i="1"/>
  <c r="AH102" i="1"/>
  <c r="AH105" i="1"/>
  <c r="AH108" i="1"/>
  <c r="AH110" i="1"/>
  <c r="AH114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F6" i="1" s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119" i="1"/>
  <c r="W119" i="1" s="1"/>
  <c r="Z119" i="1" s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112" i="1"/>
  <c r="K112" i="1"/>
  <c r="J112" i="1"/>
  <c r="I112" i="1"/>
  <c r="H112" i="1"/>
  <c r="G112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L51" i="1"/>
  <c r="Y51" i="1" s="1"/>
  <c r="L52" i="1"/>
  <c r="Y52" i="1" s="1"/>
  <c r="L53" i="1"/>
  <c r="Y53" i="1" s="1"/>
  <c r="L54" i="1"/>
  <c r="Y54" i="1" s="1"/>
  <c r="L55" i="1"/>
  <c r="Y55" i="1" s="1"/>
  <c r="L56" i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119" i="1"/>
  <c r="Y119" i="1" s="1"/>
  <c r="L7" i="1"/>
  <c r="Y7" i="1" s="1"/>
  <c r="K104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7" i="1"/>
  <c r="K7" i="1" s="1"/>
  <c r="AB6" i="1"/>
  <c r="AC6" i="1"/>
  <c r="AH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3" i="1"/>
  <c r="I114" i="1"/>
  <c r="I115" i="1"/>
  <c r="I116" i="1"/>
  <c r="I117" i="1"/>
  <c r="I118" i="1"/>
  <c r="I11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3" i="1"/>
  <c r="H114" i="1"/>
  <c r="H115" i="1"/>
  <c r="H116" i="1"/>
  <c r="H117" i="1"/>
  <c r="H118" i="1"/>
  <c r="H119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7" i="1"/>
  <c r="AK119" i="1" l="1"/>
  <c r="AJ119" i="1"/>
  <c r="AK115" i="1"/>
  <c r="AJ115" i="1"/>
  <c r="AK110" i="1"/>
  <c r="AJ110" i="1"/>
  <c r="AK106" i="1"/>
  <c r="AJ106" i="1"/>
  <c r="AK102" i="1"/>
  <c r="AJ102" i="1"/>
  <c r="AK98" i="1"/>
  <c r="AJ98" i="1"/>
  <c r="AK94" i="1"/>
  <c r="AJ94" i="1"/>
  <c r="AK90" i="1"/>
  <c r="AJ90" i="1"/>
  <c r="AK86" i="1"/>
  <c r="AJ86" i="1"/>
  <c r="AK82" i="1"/>
  <c r="AJ82" i="1"/>
  <c r="AK78" i="1"/>
  <c r="AJ78" i="1"/>
  <c r="AK74" i="1"/>
  <c r="AJ74" i="1"/>
  <c r="AK70" i="1"/>
  <c r="AJ70" i="1"/>
  <c r="AK66" i="1"/>
  <c r="AJ66" i="1"/>
  <c r="AK62" i="1"/>
  <c r="AJ62" i="1"/>
  <c r="AK58" i="1"/>
  <c r="AJ58" i="1"/>
  <c r="AK54" i="1"/>
  <c r="AJ54" i="1"/>
  <c r="AK50" i="1"/>
  <c r="AJ50" i="1"/>
  <c r="AK46" i="1"/>
  <c r="AJ46" i="1"/>
  <c r="AK44" i="1"/>
  <c r="AJ44" i="1"/>
  <c r="AK42" i="1"/>
  <c r="AJ42" i="1"/>
  <c r="AK40" i="1"/>
  <c r="AJ40" i="1"/>
  <c r="AK38" i="1"/>
  <c r="AJ38" i="1"/>
  <c r="AK36" i="1"/>
  <c r="AJ36" i="1"/>
  <c r="AK34" i="1"/>
  <c r="AJ34" i="1"/>
  <c r="AK32" i="1"/>
  <c r="AJ32" i="1"/>
  <c r="AK30" i="1"/>
  <c r="AJ30" i="1"/>
  <c r="AK28" i="1"/>
  <c r="AJ28" i="1"/>
  <c r="AK26" i="1"/>
  <c r="AJ26" i="1"/>
  <c r="AK24" i="1"/>
  <c r="AJ24" i="1"/>
  <c r="AK22" i="1"/>
  <c r="AJ22" i="1"/>
  <c r="AK20" i="1"/>
  <c r="AJ20" i="1"/>
  <c r="AK16" i="1"/>
  <c r="AJ16" i="1"/>
  <c r="AK12" i="1"/>
  <c r="AJ12" i="1"/>
  <c r="AK8" i="1"/>
  <c r="AJ8" i="1"/>
  <c r="AK117" i="1"/>
  <c r="AJ117" i="1"/>
  <c r="AK113" i="1"/>
  <c r="AJ113" i="1"/>
  <c r="AK108" i="1"/>
  <c r="AJ108" i="1"/>
  <c r="AK104" i="1"/>
  <c r="AJ104" i="1"/>
  <c r="AK100" i="1"/>
  <c r="AJ100" i="1"/>
  <c r="AK96" i="1"/>
  <c r="AJ96" i="1"/>
  <c r="AK92" i="1"/>
  <c r="AJ92" i="1"/>
  <c r="AK88" i="1"/>
  <c r="AJ88" i="1"/>
  <c r="AK84" i="1"/>
  <c r="AJ84" i="1"/>
  <c r="AK80" i="1"/>
  <c r="AJ80" i="1"/>
  <c r="AK76" i="1"/>
  <c r="AJ76" i="1"/>
  <c r="AK72" i="1"/>
  <c r="AJ72" i="1"/>
  <c r="AK68" i="1"/>
  <c r="AJ68" i="1"/>
  <c r="AK64" i="1"/>
  <c r="AJ64" i="1"/>
  <c r="AK60" i="1"/>
  <c r="AJ60" i="1"/>
  <c r="AK56" i="1"/>
  <c r="AJ56" i="1"/>
  <c r="AK52" i="1"/>
  <c r="AJ52" i="1"/>
  <c r="AK48" i="1"/>
  <c r="AJ48" i="1"/>
  <c r="AK18" i="1"/>
  <c r="AJ18" i="1"/>
  <c r="AK14" i="1"/>
  <c r="AJ14" i="1"/>
  <c r="AK10" i="1"/>
  <c r="AJ10" i="1"/>
  <c r="AK7" i="1"/>
  <c r="AJ7" i="1"/>
  <c r="AK118" i="1"/>
  <c r="AJ118" i="1"/>
  <c r="AK116" i="1"/>
  <c r="AJ116" i="1"/>
  <c r="AK114" i="1"/>
  <c r="AJ114" i="1"/>
  <c r="AK111" i="1"/>
  <c r="AJ111" i="1"/>
  <c r="AK109" i="1"/>
  <c r="AJ109" i="1"/>
  <c r="AK107" i="1"/>
  <c r="AJ107" i="1"/>
  <c r="AK105" i="1"/>
  <c r="AJ105" i="1"/>
  <c r="AK103" i="1"/>
  <c r="AJ103" i="1"/>
  <c r="AK101" i="1"/>
  <c r="AJ101" i="1"/>
  <c r="AK99" i="1"/>
  <c r="AJ99" i="1"/>
  <c r="AK97" i="1"/>
  <c r="AJ97" i="1"/>
  <c r="AK95" i="1"/>
  <c r="AJ95" i="1"/>
  <c r="AK93" i="1"/>
  <c r="AJ93" i="1"/>
  <c r="AK91" i="1"/>
  <c r="AJ91" i="1"/>
  <c r="AK89" i="1"/>
  <c r="AJ89" i="1"/>
  <c r="AK87" i="1"/>
  <c r="AJ87" i="1"/>
  <c r="AK85" i="1"/>
  <c r="AJ85" i="1"/>
  <c r="AK83" i="1"/>
  <c r="AJ83" i="1"/>
  <c r="AK81" i="1"/>
  <c r="AJ81" i="1"/>
  <c r="AK79" i="1"/>
  <c r="AJ79" i="1"/>
  <c r="AK77" i="1"/>
  <c r="AJ77" i="1"/>
  <c r="AK75" i="1"/>
  <c r="AJ75" i="1"/>
  <c r="AK73" i="1"/>
  <c r="AJ73" i="1"/>
  <c r="AK71" i="1"/>
  <c r="AJ71" i="1"/>
  <c r="AK69" i="1"/>
  <c r="AJ69" i="1"/>
  <c r="AK67" i="1"/>
  <c r="AJ67" i="1"/>
  <c r="AK65" i="1"/>
  <c r="AJ65" i="1"/>
  <c r="AJ63" i="1"/>
  <c r="AK63" i="1"/>
  <c r="AJ61" i="1"/>
  <c r="AK61" i="1"/>
  <c r="AJ59" i="1"/>
  <c r="AK59" i="1"/>
  <c r="AJ57" i="1"/>
  <c r="AK57" i="1"/>
  <c r="AJ55" i="1"/>
  <c r="AK55" i="1"/>
  <c r="Y112" i="1"/>
  <c r="AE6" i="1"/>
  <c r="AJ53" i="1"/>
  <c r="AK53" i="1"/>
  <c r="AJ51" i="1"/>
  <c r="AK51" i="1"/>
  <c r="AJ49" i="1"/>
  <c r="AK49" i="1"/>
  <c r="AJ47" i="1"/>
  <c r="AK47" i="1"/>
  <c r="AJ45" i="1"/>
  <c r="AK45" i="1"/>
  <c r="AJ43" i="1"/>
  <c r="AK43" i="1"/>
  <c r="AJ41" i="1"/>
  <c r="AK41" i="1"/>
  <c r="AJ39" i="1"/>
  <c r="AK39" i="1"/>
  <c r="AJ37" i="1"/>
  <c r="AK37" i="1"/>
  <c r="AJ35" i="1"/>
  <c r="AK35" i="1"/>
  <c r="AJ33" i="1"/>
  <c r="AK33" i="1"/>
  <c r="AJ31" i="1"/>
  <c r="AK31" i="1"/>
  <c r="AJ29" i="1"/>
  <c r="AK29" i="1"/>
  <c r="AJ27" i="1"/>
  <c r="AK27" i="1"/>
  <c r="AJ25" i="1"/>
  <c r="AK25" i="1"/>
  <c r="AJ23" i="1"/>
  <c r="AK23" i="1"/>
  <c r="AJ21" i="1"/>
  <c r="AK21" i="1"/>
  <c r="AJ19" i="1"/>
  <c r="AK19" i="1"/>
  <c r="AJ17" i="1"/>
  <c r="AK17" i="1"/>
  <c r="AJ15" i="1"/>
  <c r="AK15" i="1"/>
  <c r="AJ13" i="1"/>
  <c r="AK13" i="1"/>
  <c r="AJ11" i="1"/>
  <c r="AK11" i="1"/>
  <c r="AJ9" i="1"/>
  <c r="AK9" i="1"/>
  <c r="AK112" i="1"/>
  <c r="AJ112" i="1"/>
  <c r="Y56" i="1"/>
  <c r="Y50" i="1"/>
  <c r="W6" i="1"/>
  <c r="AK6" i="1"/>
  <c r="AJ6" i="1"/>
  <c r="AG6" i="1"/>
  <c r="AD6" i="1"/>
  <c r="N6" i="1"/>
  <c r="M6" i="1"/>
  <c r="K6" i="1"/>
  <c r="J6" i="1"/>
  <c r="L6" i="1"/>
</calcChain>
</file>

<file path=xl/sharedStrings.xml><?xml version="1.0" encoding="utf-8"?>
<sst xmlns="http://schemas.openxmlformats.org/spreadsheetml/2006/main" count="276" uniqueCount="148">
  <si>
    <t>Период: 23.05.2025 - 30.05.2025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</si>
  <si>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</si>
  <si>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</si>
  <si>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</si>
  <si>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</si>
  <si>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</si>
  <si>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</si>
  <si>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</si>
  <si>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</si>
  <si>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</si>
  <si>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</si>
  <si>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</si>
  <si>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</si>
  <si>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</si>
  <si>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</si>
  <si>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</si>
  <si>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</si>
  <si>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</si>
  <si>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</si>
  <si>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</si>
  <si>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</si>
  <si>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</si>
  <si>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</si>
  <si>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</si>
  <si>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</si>
  <si>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</si>
  <si>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</si>
  <si>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</si>
  <si>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</si>
  <si>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</si>
  <si>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</si>
  <si>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</si>
  <si>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</si>
  <si>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</si>
  <si>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</si>
  <si>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</si>
  <si>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</si>
  <si>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</si>
  <si>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</si>
  <si>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</si>
  <si>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</si>
  <si>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</si>
  <si>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</si>
  <si>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</si>
  <si>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</si>
  <si>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</si>
  <si>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</si>
  <si>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</si>
  <si>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</si>
  <si>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</si>
  <si>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</si>
  <si>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</si>
  <si>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</si>
  <si>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</si>
  <si>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</si>
  <si>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</si>
  <si>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</si>
  <si>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</si>
  <si>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</si>
  <si>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</si>
  <si>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</si>
  <si>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</si>
  <si>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</si>
  <si>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</si>
  <si>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</si>
  <si>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</si>
  <si>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</si>
  <si>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</si>
  <si>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</si>
  <si>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</si>
  <si>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</si>
  <si>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</si>
  <si>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</si>
  <si>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</si>
  <si>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</si>
  <si>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</si>
  <si>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</si>
  <si>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</si>
  <si>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</si>
  <si>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</si>
  <si>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</si>
  <si>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</si>
  <si>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</si>
  <si>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</si>
  <si>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</si>
  <si>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</si>
  <si>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</si>
  <si>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</si>
  <si>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</si>
  <si>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</si>
  <si>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</si>
  <si>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</si>
  <si>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</si>
  <si>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</si>
  <si>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</si>
  <si>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</si>
  <si>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</si>
  <si>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</si>
  <si>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</si>
  <si>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</si>
  <si>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</si>
  <si>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</si>
  <si>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</si>
  <si>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</si>
  <si>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</si>
  <si>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</si>
  <si>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</si>
  <si>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</si>
  <si>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</si>
  <si>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</si>
  <si>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516  Сосиски Классические ТМ Ядрена копоть 0,3кг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</si>
  <si>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</si>
  <si>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</si>
  <si>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</si>
  <si>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</si>
  <si>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</si>
  <si>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</si>
  <si>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</si>
  <si>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</si>
  <si>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</si>
  <si>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</si>
  <si>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</si>
  <si>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</si>
  <si>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</si>
  <si>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</si>
  <si>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</si>
  <si>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</si>
  <si>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</si>
  <si>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</si>
  <si>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</si>
  <si>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</si>
  <si>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</si>
  <si>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</si>
  <si>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</si>
  <si>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</si>
  <si>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</si>
  <si>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</si>
  <si>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</si>
  <si>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02,06,</t>
  </si>
  <si>
    <t>03,06,</t>
  </si>
  <si>
    <t>04,06,</t>
  </si>
  <si>
    <t>05,06,</t>
  </si>
  <si>
    <t>06,06,</t>
  </si>
  <si>
    <t xml:space="preserve"> 524  Колбаса Сервелат Ореховый нарезка 0,07кг ТМ Стародворье  ПОКОМ</t>
  </si>
  <si>
    <t>08,05,</t>
  </si>
  <si>
    <t>16,05,</t>
  </si>
  <si>
    <t>23,05,</t>
  </si>
  <si>
    <t>30,05,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</si>
</sst>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8,05,25&#1087;&#1086;&#1082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4-30,05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0,05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21.05.2025 - 28.05.2025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28,05,</v>
          </cell>
          <cell r="M5" t="str">
            <v>29,05,</v>
          </cell>
          <cell r="N5" t="str">
            <v>04,06,</v>
          </cell>
          <cell r="T5" t="str">
            <v>02,06,</v>
          </cell>
          <cell r="V5" t="str">
            <v>02,06,</v>
          </cell>
          <cell r="X5" t="str">
            <v>03,06,</v>
          </cell>
          <cell r="AE5" t="str">
            <v>08,05,</v>
          </cell>
          <cell r="AF5" t="str">
            <v>16,05,</v>
          </cell>
          <cell r="AG5" t="str">
            <v>23,05,</v>
          </cell>
          <cell r="AH5" t="str">
            <v>29,05,</v>
          </cell>
        </row>
        <row r="6">
          <cell r="E6">
            <v>127428.75000000003</v>
          </cell>
          <cell r="F6">
            <v>43650.590999999979</v>
          </cell>
          <cell r="J6">
            <v>130953.465</v>
          </cell>
          <cell r="K6">
            <v>-3524.7149999999988</v>
          </cell>
          <cell r="L6">
            <v>25450</v>
          </cell>
          <cell r="M6">
            <v>31000</v>
          </cell>
          <cell r="N6">
            <v>28370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7050</v>
          </cell>
          <cell r="U6">
            <v>0</v>
          </cell>
          <cell r="V6">
            <v>25020</v>
          </cell>
          <cell r="W6">
            <v>23334.950000000012</v>
          </cell>
          <cell r="X6">
            <v>29620</v>
          </cell>
          <cell r="AA6">
            <v>0</v>
          </cell>
          <cell r="AB6">
            <v>0</v>
          </cell>
          <cell r="AC6">
            <v>0</v>
          </cell>
          <cell r="AD6">
            <v>10754</v>
          </cell>
          <cell r="AE6">
            <v>26664.646999999994</v>
          </cell>
          <cell r="AF6">
            <v>26695.898000000001</v>
          </cell>
          <cell r="AG6">
            <v>23482.624599999996</v>
          </cell>
          <cell r="AH6">
            <v>20292.697999999997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268.79399999999998</v>
          </cell>
          <cell r="D7">
            <v>600.476</v>
          </cell>
          <cell r="E7">
            <v>608.68100000000004</v>
          </cell>
          <cell r="F7">
            <v>245.16</v>
          </cell>
          <cell r="G7" t="str">
            <v>н</v>
          </cell>
          <cell r="H7">
            <v>1</v>
          </cell>
          <cell r="I7">
            <v>45</v>
          </cell>
          <cell r="J7">
            <v>631.88300000000004</v>
          </cell>
          <cell r="K7">
            <v>-23.201999999999998</v>
          </cell>
          <cell r="L7">
            <v>100</v>
          </cell>
          <cell r="M7">
            <v>150</v>
          </cell>
          <cell r="N7">
            <v>180</v>
          </cell>
          <cell r="V7">
            <v>150</v>
          </cell>
          <cell r="W7">
            <v>121.73620000000001</v>
          </cell>
          <cell r="X7">
            <v>150</v>
          </cell>
          <cell r="Y7">
            <v>8.0104356797731473</v>
          </cell>
          <cell r="Z7">
            <v>2.0138627622679199</v>
          </cell>
          <cell r="AD7">
            <v>0</v>
          </cell>
          <cell r="AE7">
            <v>136.14619999999999</v>
          </cell>
          <cell r="AF7">
            <v>106.48875</v>
          </cell>
          <cell r="AG7">
            <v>120.4768</v>
          </cell>
          <cell r="AH7">
            <v>45.658000000000001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367.745</v>
          </cell>
          <cell r="D8">
            <v>619.88499999999999</v>
          </cell>
          <cell r="E8">
            <v>647.34400000000005</v>
          </cell>
          <cell r="F8">
            <v>308.80799999999999</v>
          </cell>
          <cell r="G8" t="str">
            <v>ябл</v>
          </cell>
          <cell r="H8">
            <v>1</v>
          </cell>
          <cell r="I8">
            <v>45</v>
          </cell>
          <cell r="J8">
            <v>671.971</v>
          </cell>
          <cell r="K8">
            <v>-24.626999999999953</v>
          </cell>
          <cell r="L8">
            <v>100</v>
          </cell>
          <cell r="M8">
            <v>100</v>
          </cell>
          <cell r="N8">
            <v>200</v>
          </cell>
          <cell r="V8">
            <v>150</v>
          </cell>
          <cell r="W8">
            <v>129.46880000000002</v>
          </cell>
          <cell r="X8">
            <v>180</v>
          </cell>
          <cell r="Y8">
            <v>8.0236165006549829</v>
          </cell>
          <cell r="Z8">
            <v>2.3851924170147552</v>
          </cell>
          <cell r="AD8">
            <v>0</v>
          </cell>
          <cell r="AE8">
            <v>165.56459999999998</v>
          </cell>
          <cell r="AF8">
            <v>161.79300000000001</v>
          </cell>
          <cell r="AG8">
            <v>118.6396</v>
          </cell>
          <cell r="AH8">
            <v>107.30200000000001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354.13400000000001</v>
          </cell>
          <cell r="D9">
            <v>4062.1370000000002</v>
          </cell>
          <cell r="E9">
            <v>1948.62</v>
          </cell>
          <cell r="F9">
            <v>1180</v>
          </cell>
          <cell r="G9" t="str">
            <v>ткмай</v>
          </cell>
          <cell r="H9">
            <v>1</v>
          </cell>
          <cell r="I9">
            <v>45</v>
          </cell>
          <cell r="J9">
            <v>1970.711</v>
          </cell>
          <cell r="K9">
            <v>-22.091000000000122</v>
          </cell>
          <cell r="L9">
            <v>600</v>
          </cell>
          <cell r="M9">
            <v>600</v>
          </cell>
          <cell r="N9">
            <v>600</v>
          </cell>
          <cell r="W9">
            <v>389.72399999999999</v>
          </cell>
          <cell r="X9">
            <v>200</v>
          </cell>
          <cell r="Y9">
            <v>8.1596206546171146</v>
          </cell>
          <cell r="Z9">
            <v>3.0277837649208159</v>
          </cell>
          <cell r="AD9">
            <v>0</v>
          </cell>
          <cell r="AE9">
            <v>590.79999999999995</v>
          </cell>
          <cell r="AF9">
            <v>614</v>
          </cell>
          <cell r="AG9">
            <v>543.6</v>
          </cell>
          <cell r="AH9">
            <v>199.357</v>
          </cell>
          <cell r="AI9" t="str">
            <v>продиюнь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1003</v>
          </cell>
          <cell r="D10">
            <v>2034</v>
          </cell>
          <cell r="E10">
            <v>2432</v>
          </cell>
          <cell r="F10">
            <v>551</v>
          </cell>
          <cell r="G10" t="str">
            <v>ябл</v>
          </cell>
          <cell r="H10">
            <v>0.4</v>
          </cell>
          <cell r="I10">
            <v>45</v>
          </cell>
          <cell r="J10">
            <v>2502</v>
          </cell>
          <cell r="K10">
            <v>-70</v>
          </cell>
          <cell r="L10">
            <v>350</v>
          </cell>
          <cell r="M10">
            <v>700</v>
          </cell>
          <cell r="N10">
            <v>400</v>
          </cell>
          <cell r="T10">
            <v>530</v>
          </cell>
          <cell r="V10">
            <v>900</v>
          </cell>
          <cell r="W10">
            <v>408.4</v>
          </cell>
          <cell r="X10">
            <v>900</v>
          </cell>
          <cell r="Y10">
            <v>9.3070519098922624</v>
          </cell>
          <cell r="Z10">
            <v>1.3491674828599414</v>
          </cell>
          <cell r="AD10">
            <v>390</v>
          </cell>
          <cell r="AE10">
            <v>603.79999999999995</v>
          </cell>
          <cell r="AF10">
            <v>439.25</v>
          </cell>
          <cell r="AG10">
            <v>390.8</v>
          </cell>
          <cell r="AH10">
            <v>400</v>
          </cell>
          <cell r="AI10" t="str">
            <v>июньяб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1605</v>
          </cell>
          <cell r="D11">
            <v>5216</v>
          </cell>
          <cell r="E11">
            <v>5311</v>
          </cell>
          <cell r="F11">
            <v>1459</v>
          </cell>
          <cell r="G11">
            <v>0</v>
          </cell>
          <cell r="H11">
            <v>0.45</v>
          </cell>
          <cell r="I11">
            <v>45</v>
          </cell>
          <cell r="J11">
            <v>5335</v>
          </cell>
          <cell r="K11">
            <v>-24</v>
          </cell>
          <cell r="L11">
            <v>800</v>
          </cell>
          <cell r="M11">
            <v>1200</v>
          </cell>
          <cell r="N11">
            <v>1200</v>
          </cell>
          <cell r="T11">
            <v>600</v>
          </cell>
          <cell r="V11">
            <v>800</v>
          </cell>
          <cell r="W11">
            <v>833</v>
          </cell>
          <cell r="X11">
            <v>1100</v>
          </cell>
          <cell r="Y11">
            <v>7.8739495798319323</v>
          </cell>
          <cell r="Z11">
            <v>1.7515006002400961</v>
          </cell>
          <cell r="AD11">
            <v>1146</v>
          </cell>
          <cell r="AE11">
            <v>1103.8</v>
          </cell>
          <cell r="AF11">
            <v>1002.5</v>
          </cell>
          <cell r="AG11">
            <v>817</v>
          </cell>
          <cell r="AH11">
            <v>558</v>
          </cell>
          <cell r="AI11" t="str">
            <v>оконч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873</v>
          </cell>
          <cell r="D12">
            <v>5249</v>
          </cell>
          <cell r="E12">
            <v>4585</v>
          </cell>
          <cell r="F12">
            <v>1475</v>
          </cell>
          <cell r="G12" t="str">
            <v>оконч</v>
          </cell>
          <cell r="H12">
            <v>0.45</v>
          </cell>
          <cell r="I12">
            <v>45</v>
          </cell>
          <cell r="J12">
            <v>4640</v>
          </cell>
          <cell r="K12">
            <v>-55</v>
          </cell>
          <cell r="L12">
            <v>800</v>
          </cell>
          <cell r="M12">
            <v>1000</v>
          </cell>
          <cell r="N12">
            <v>1200</v>
          </cell>
          <cell r="T12">
            <v>690</v>
          </cell>
          <cell r="V12">
            <v>900</v>
          </cell>
          <cell r="W12">
            <v>823.4</v>
          </cell>
          <cell r="X12">
            <v>1100</v>
          </cell>
          <cell r="Y12">
            <v>7.8637357299004131</v>
          </cell>
          <cell r="Z12">
            <v>1.7913529268885111</v>
          </cell>
          <cell r="AD12">
            <v>468</v>
          </cell>
          <cell r="AE12">
            <v>950</v>
          </cell>
          <cell r="AF12">
            <v>1060.5</v>
          </cell>
          <cell r="AG12">
            <v>803.2</v>
          </cell>
          <cell r="AH12">
            <v>740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46</v>
          </cell>
          <cell r="D13">
            <v>21</v>
          </cell>
          <cell r="E13">
            <v>36</v>
          </cell>
          <cell r="F13">
            <v>31</v>
          </cell>
          <cell r="G13">
            <v>0</v>
          </cell>
          <cell r="H13">
            <v>0.4</v>
          </cell>
          <cell r="I13">
            <v>50</v>
          </cell>
          <cell r="J13">
            <v>54</v>
          </cell>
          <cell r="K13">
            <v>-18</v>
          </cell>
          <cell r="L13">
            <v>0</v>
          </cell>
          <cell r="M13">
            <v>10</v>
          </cell>
          <cell r="N13">
            <v>10</v>
          </cell>
          <cell r="V13">
            <v>10</v>
          </cell>
          <cell r="W13">
            <v>7.2</v>
          </cell>
          <cell r="Y13">
            <v>8.4722222222222214</v>
          </cell>
          <cell r="Z13">
            <v>4.3055555555555554</v>
          </cell>
          <cell r="AD13">
            <v>0</v>
          </cell>
          <cell r="AE13">
            <v>8.1999999999999993</v>
          </cell>
          <cell r="AF13">
            <v>9.75</v>
          </cell>
          <cell r="AG13">
            <v>6.6</v>
          </cell>
          <cell r="AH13">
            <v>17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345</v>
          </cell>
          <cell r="D14">
            <v>152</v>
          </cell>
          <cell r="E14">
            <v>304</v>
          </cell>
          <cell r="F14">
            <v>192</v>
          </cell>
          <cell r="G14">
            <v>0</v>
          </cell>
          <cell r="H14">
            <v>0.17</v>
          </cell>
          <cell r="I14">
            <v>180</v>
          </cell>
          <cell r="J14">
            <v>312</v>
          </cell>
          <cell r="K14">
            <v>-8</v>
          </cell>
          <cell r="L14">
            <v>0</v>
          </cell>
          <cell r="M14">
            <v>150</v>
          </cell>
          <cell r="V14">
            <v>100</v>
          </cell>
          <cell r="W14">
            <v>60.8</v>
          </cell>
          <cell r="X14">
            <v>100</v>
          </cell>
          <cell r="Y14">
            <v>8.9144736842105274</v>
          </cell>
          <cell r="Z14">
            <v>3.1578947368421053</v>
          </cell>
          <cell r="AD14">
            <v>0</v>
          </cell>
          <cell r="AE14">
            <v>68.400000000000006</v>
          </cell>
          <cell r="AF14">
            <v>52.5</v>
          </cell>
          <cell r="AG14">
            <v>56.2</v>
          </cell>
          <cell r="AH14">
            <v>49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162</v>
          </cell>
          <cell r="D15">
            <v>194</v>
          </cell>
          <cell r="E15">
            <v>220</v>
          </cell>
          <cell r="F15">
            <v>128</v>
          </cell>
          <cell r="G15">
            <v>0</v>
          </cell>
          <cell r="H15">
            <v>0.3</v>
          </cell>
          <cell r="I15">
            <v>40</v>
          </cell>
          <cell r="J15">
            <v>298</v>
          </cell>
          <cell r="K15">
            <v>-78</v>
          </cell>
          <cell r="L15">
            <v>100</v>
          </cell>
          <cell r="M15">
            <v>50</v>
          </cell>
          <cell r="N15">
            <v>30</v>
          </cell>
          <cell r="W15">
            <v>44</v>
          </cell>
          <cell r="X15">
            <v>50</v>
          </cell>
          <cell r="Y15">
            <v>8.1363636363636367</v>
          </cell>
          <cell r="Z15">
            <v>2.9090909090909092</v>
          </cell>
          <cell r="AD15">
            <v>0</v>
          </cell>
          <cell r="AE15">
            <v>67.599999999999994</v>
          </cell>
          <cell r="AF15">
            <v>51.25</v>
          </cell>
          <cell r="AG15">
            <v>50.6</v>
          </cell>
          <cell r="AH15">
            <v>91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1485</v>
          </cell>
          <cell r="D16">
            <v>1036</v>
          </cell>
          <cell r="E16">
            <v>1322</v>
          </cell>
          <cell r="F16">
            <v>1175</v>
          </cell>
          <cell r="G16">
            <v>0</v>
          </cell>
          <cell r="H16">
            <v>0.17</v>
          </cell>
          <cell r="I16">
            <v>180</v>
          </cell>
          <cell r="J16">
            <v>1349</v>
          </cell>
          <cell r="K16">
            <v>-27</v>
          </cell>
          <cell r="L16">
            <v>0</v>
          </cell>
          <cell r="M16">
            <v>500</v>
          </cell>
          <cell r="N16">
            <v>300</v>
          </cell>
          <cell r="W16">
            <v>264.39999999999998</v>
          </cell>
          <cell r="X16">
            <v>500</v>
          </cell>
          <cell r="Y16">
            <v>9.3608169440242062</v>
          </cell>
          <cell r="Z16">
            <v>4.4440242057488657</v>
          </cell>
          <cell r="AD16">
            <v>0</v>
          </cell>
          <cell r="AE16">
            <v>337.4</v>
          </cell>
          <cell r="AF16">
            <v>263.75</v>
          </cell>
          <cell r="AG16">
            <v>265.2</v>
          </cell>
          <cell r="AH16">
            <v>250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600</v>
          </cell>
          <cell r="D17">
            <v>215</v>
          </cell>
          <cell r="E17">
            <v>378</v>
          </cell>
          <cell r="F17">
            <v>434</v>
          </cell>
          <cell r="G17">
            <v>0</v>
          </cell>
          <cell r="H17">
            <v>0.35</v>
          </cell>
          <cell r="I17">
            <v>45</v>
          </cell>
          <cell r="J17">
            <v>383</v>
          </cell>
          <cell r="K17">
            <v>-5</v>
          </cell>
          <cell r="L17">
            <v>0</v>
          </cell>
          <cell r="M17">
            <v>100</v>
          </cell>
          <cell r="N17">
            <v>50</v>
          </cell>
          <cell r="V17">
            <v>50</v>
          </cell>
          <cell r="W17">
            <v>75.599999999999994</v>
          </cell>
          <cell r="X17">
            <v>50</v>
          </cell>
          <cell r="Y17">
            <v>9.0476190476190474</v>
          </cell>
          <cell r="Z17">
            <v>5.7407407407407414</v>
          </cell>
          <cell r="AD17">
            <v>0</v>
          </cell>
          <cell r="AE17">
            <v>157.19999999999999</v>
          </cell>
          <cell r="AF17">
            <v>97.75</v>
          </cell>
          <cell r="AG17">
            <v>81.599999999999994</v>
          </cell>
          <cell r="AH17">
            <v>39</v>
          </cell>
          <cell r="AI17" t="str">
            <v>продиюнь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108</v>
          </cell>
          <cell r="D18">
            <v>269</v>
          </cell>
          <cell r="E18">
            <v>360</v>
          </cell>
          <cell r="F18">
            <v>5</v>
          </cell>
          <cell r="G18" t="str">
            <v>н</v>
          </cell>
          <cell r="H18">
            <v>0.35</v>
          </cell>
          <cell r="I18">
            <v>45</v>
          </cell>
          <cell r="J18">
            <v>378</v>
          </cell>
          <cell r="K18">
            <v>-18</v>
          </cell>
          <cell r="L18">
            <v>40</v>
          </cell>
          <cell r="M18">
            <v>50</v>
          </cell>
          <cell r="N18">
            <v>50</v>
          </cell>
          <cell r="T18">
            <v>222</v>
          </cell>
          <cell r="V18">
            <v>80</v>
          </cell>
          <cell r="W18">
            <v>30</v>
          </cell>
          <cell r="X18">
            <v>30</v>
          </cell>
          <cell r="Y18">
            <v>8.5</v>
          </cell>
          <cell r="Z18">
            <v>0.16666666666666666</v>
          </cell>
          <cell r="AD18">
            <v>210</v>
          </cell>
          <cell r="AE18">
            <v>25</v>
          </cell>
          <cell r="AF18">
            <v>22.25</v>
          </cell>
          <cell r="AG18">
            <v>22.2</v>
          </cell>
          <cell r="AH18">
            <v>22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119</v>
          </cell>
          <cell r="D19">
            <v>127</v>
          </cell>
          <cell r="E19">
            <v>145</v>
          </cell>
          <cell r="F19">
            <v>98</v>
          </cell>
          <cell r="G19">
            <v>0</v>
          </cell>
          <cell r="H19">
            <v>0.35</v>
          </cell>
          <cell r="I19">
            <v>45</v>
          </cell>
          <cell r="J19">
            <v>157</v>
          </cell>
          <cell r="K19">
            <v>-12</v>
          </cell>
          <cell r="L19">
            <v>0</v>
          </cell>
          <cell r="M19">
            <v>20</v>
          </cell>
          <cell r="N19">
            <v>30</v>
          </cell>
          <cell r="T19">
            <v>12</v>
          </cell>
          <cell r="V19">
            <v>100</v>
          </cell>
          <cell r="W19">
            <v>24.2</v>
          </cell>
          <cell r="X19">
            <v>100</v>
          </cell>
          <cell r="Y19">
            <v>14.380165289256199</v>
          </cell>
          <cell r="Z19">
            <v>4.0495867768595044</v>
          </cell>
          <cell r="AD19">
            <v>24</v>
          </cell>
          <cell r="AE19">
            <v>35.200000000000003</v>
          </cell>
          <cell r="AF19">
            <v>25.5</v>
          </cell>
          <cell r="AG19">
            <v>21.8</v>
          </cell>
          <cell r="AH19">
            <v>13</v>
          </cell>
          <cell r="AI19" t="str">
            <v>акц3сети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412</v>
          </cell>
          <cell r="D20">
            <v>463</v>
          </cell>
          <cell r="E20">
            <v>509</v>
          </cell>
          <cell r="F20">
            <v>359</v>
          </cell>
          <cell r="G20">
            <v>0</v>
          </cell>
          <cell r="H20">
            <v>0.35</v>
          </cell>
          <cell r="I20">
            <v>45</v>
          </cell>
          <cell r="J20">
            <v>520</v>
          </cell>
          <cell r="K20">
            <v>-11</v>
          </cell>
          <cell r="L20">
            <v>100</v>
          </cell>
          <cell r="M20">
            <v>120</v>
          </cell>
          <cell r="N20">
            <v>100</v>
          </cell>
          <cell r="V20">
            <v>100</v>
          </cell>
          <cell r="W20">
            <v>101.8</v>
          </cell>
          <cell r="X20">
            <v>100</v>
          </cell>
          <cell r="Y20">
            <v>8.634577603143418</v>
          </cell>
          <cell r="Z20">
            <v>3.526522593320236</v>
          </cell>
          <cell r="AD20">
            <v>0</v>
          </cell>
          <cell r="AE20">
            <v>152.4</v>
          </cell>
          <cell r="AF20">
            <v>103.25</v>
          </cell>
          <cell r="AG20">
            <v>105.8</v>
          </cell>
          <cell r="AH20">
            <v>45</v>
          </cell>
          <cell r="AI20" t="str">
            <v>продиюнь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164.91200000000001</v>
          </cell>
          <cell r="D21">
            <v>530.68200000000002</v>
          </cell>
          <cell r="E21">
            <v>517.76300000000003</v>
          </cell>
          <cell r="F21">
            <v>173.411</v>
          </cell>
          <cell r="G21">
            <v>0</v>
          </cell>
          <cell r="H21">
            <v>1</v>
          </cell>
          <cell r="I21">
            <v>50</v>
          </cell>
          <cell r="J21">
            <v>509.63600000000002</v>
          </cell>
          <cell r="K21">
            <v>8.1270000000000095</v>
          </cell>
          <cell r="L21">
            <v>100</v>
          </cell>
          <cell r="M21">
            <v>80</v>
          </cell>
          <cell r="N21">
            <v>160</v>
          </cell>
          <cell r="V21">
            <v>200</v>
          </cell>
          <cell r="W21">
            <v>103.55260000000001</v>
          </cell>
          <cell r="X21">
            <v>120</v>
          </cell>
          <cell r="Y21">
            <v>8.048190001989326</v>
          </cell>
          <cell r="Z21">
            <v>1.6746175373674825</v>
          </cell>
          <cell r="AD21">
            <v>0</v>
          </cell>
          <cell r="AE21">
            <v>116.7192</v>
          </cell>
          <cell r="AF21">
            <v>110.399</v>
          </cell>
          <cell r="AG21">
            <v>95.92</v>
          </cell>
          <cell r="AH21">
            <v>77.606999999999999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2120.9929999999999</v>
          </cell>
          <cell r="D22">
            <v>5480.4260000000004</v>
          </cell>
          <cell r="E22">
            <v>5459.5429999999997</v>
          </cell>
          <cell r="F22">
            <v>1762.203</v>
          </cell>
          <cell r="G22" t="str">
            <v>ткмай</v>
          </cell>
          <cell r="H22">
            <v>1</v>
          </cell>
          <cell r="I22">
            <v>50</v>
          </cell>
          <cell r="J22">
            <v>5533.5069999999996</v>
          </cell>
          <cell r="K22">
            <v>-73.963999999999942</v>
          </cell>
          <cell r="L22">
            <v>1900</v>
          </cell>
          <cell r="M22">
            <v>1500</v>
          </cell>
          <cell r="N22">
            <v>1700</v>
          </cell>
          <cell r="V22">
            <v>800</v>
          </cell>
          <cell r="W22">
            <v>1091.9086</v>
          </cell>
          <cell r="X22">
            <v>1100</v>
          </cell>
          <cell r="Y22">
            <v>8.0246670829408249</v>
          </cell>
          <cell r="Z22">
            <v>1.6138740916593202</v>
          </cell>
          <cell r="AD22">
            <v>0</v>
          </cell>
          <cell r="AE22">
            <v>1215.4490000000001</v>
          </cell>
          <cell r="AF22">
            <v>1165.24125</v>
          </cell>
          <cell r="AG22">
            <v>1172.2646</v>
          </cell>
          <cell r="AH22">
            <v>640.88599999999997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54.472000000000001</v>
          </cell>
          <cell r="D23">
            <v>597.09100000000001</v>
          </cell>
          <cell r="E23">
            <v>363.08199999999999</v>
          </cell>
          <cell r="F23">
            <v>280.38600000000002</v>
          </cell>
          <cell r="G23">
            <v>0</v>
          </cell>
          <cell r="H23">
            <v>1</v>
          </cell>
          <cell r="I23">
            <v>50</v>
          </cell>
          <cell r="J23">
            <v>387.07400000000001</v>
          </cell>
          <cell r="K23">
            <v>-23.992000000000019</v>
          </cell>
          <cell r="L23">
            <v>80</v>
          </cell>
          <cell r="M23">
            <v>50</v>
          </cell>
          <cell r="N23">
            <v>110</v>
          </cell>
          <cell r="W23">
            <v>72.616399999999999</v>
          </cell>
          <cell r="X23">
            <v>60</v>
          </cell>
          <cell r="Y23">
            <v>7.9924920541365312</v>
          </cell>
          <cell r="Z23">
            <v>3.8611938900854357</v>
          </cell>
          <cell r="AD23">
            <v>0</v>
          </cell>
          <cell r="AE23">
            <v>92.89500000000001</v>
          </cell>
          <cell r="AF23">
            <v>84.777500000000003</v>
          </cell>
          <cell r="AG23">
            <v>86.724999999999994</v>
          </cell>
          <cell r="AH23">
            <v>90.887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63.820999999999998</v>
          </cell>
          <cell r="D24">
            <v>1445.7260000000001</v>
          </cell>
          <cell r="E24">
            <v>1021.253</v>
          </cell>
          <cell r="F24">
            <v>468.13900000000001</v>
          </cell>
          <cell r="G24">
            <v>0</v>
          </cell>
          <cell r="H24">
            <v>1</v>
          </cell>
          <cell r="I24">
            <v>60</v>
          </cell>
          <cell r="J24">
            <v>1040.1179999999999</v>
          </cell>
          <cell r="K24">
            <v>-18.864999999999895</v>
          </cell>
          <cell r="L24">
            <v>150</v>
          </cell>
          <cell r="M24">
            <v>270</v>
          </cell>
          <cell r="N24">
            <v>300</v>
          </cell>
          <cell r="V24">
            <v>220</v>
          </cell>
          <cell r="W24">
            <v>204.25060000000002</v>
          </cell>
          <cell r="X24">
            <v>220</v>
          </cell>
          <cell r="Y24">
            <v>7.9712813573130257</v>
          </cell>
          <cell r="Z24">
            <v>2.2919834752015413</v>
          </cell>
          <cell r="AD24">
            <v>0</v>
          </cell>
          <cell r="AE24">
            <v>196.62979999999999</v>
          </cell>
          <cell r="AF24">
            <v>235.38575</v>
          </cell>
          <cell r="AG24">
            <v>199.35239999999999</v>
          </cell>
          <cell r="AH24">
            <v>215.583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290.74299999999999</v>
          </cell>
          <cell r="D25">
            <v>496.255</v>
          </cell>
          <cell r="E25">
            <v>602.05499999999995</v>
          </cell>
          <cell r="F25">
            <v>174.267</v>
          </cell>
          <cell r="G25">
            <v>0</v>
          </cell>
          <cell r="H25">
            <v>1</v>
          </cell>
          <cell r="I25">
            <v>50</v>
          </cell>
          <cell r="J25">
            <v>603.40099999999995</v>
          </cell>
          <cell r="K25">
            <v>-1.3460000000000036</v>
          </cell>
          <cell r="L25">
            <v>170</v>
          </cell>
          <cell r="M25">
            <v>140</v>
          </cell>
          <cell r="N25">
            <v>180</v>
          </cell>
          <cell r="V25">
            <v>180</v>
          </cell>
          <cell r="W25">
            <v>120.41099999999999</v>
          </cell>
          <cell r="X25">
            <v>120</v>
          </cell>
          <cell r="Y25">
            <v>8.0081304864173557</v>
          </cell>
          <cell r="Z25">
            <v>1.4472681067344346</v>
          </cell>
          <cell r="AD25">
            <v>0</v>
          </cell>
          <cell r="AE25">
            <v>149.9194</v>
          </cell>
          <cell r="AF25">
            <v>135.01349999999999</v>
          </cell>
          <cell r="AG25">
            <v>116.07039999999999</v>
          </cell>
          <cell r="AH25">
            <v>101.35299999999999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57.661999999999999</v>
          </cell>
          <cell r="D26">
            <v>1543.799</v>
          </cell>
          <cell r="E26">
            <v>187.232</v>
          </cell>
          <cell r="F26">
            <v>24.158000000000001</v>
          </cell>
          <cell r="G26">
            <v>0</v>
          </cell>
          <cell r="H26">
            <v>1</v>
          </cell>
          <cell r="I26">
            <v>60</v>
          </cell>
          <cell r="J26">
            <v>266.84399999999999</v>
          </cell>
          <cell r="K26">
            <v>-79.611999999999995</v>
          </cell>
          <cell r="L26">
            <v>30</v>
          </cell>
          <cell r="M26">
            <v>40</v>
          </cell>
          <cell r="N26">
            <v>50</v>
          </cell>
          <cell r="V26">
            <v>100</v>
          </cell>
          <cell r="W26">
            <v>37.446399999999997</v>
          </cell>
          <cell r="X26">
            <v>50</v>
          </cell>
          <cell r="Y26">
            <v>7.8554413775423013</v>
          </cell>
          <cell r="Z26">
            <v>0.64513544693214842</v>
          </cell>
          <cell r="AD26">
            <v>0</v>
          </cell>
          <cell r="AE26">
            <v>37.101600000000005</v>
          </cell>
          <cell r="AF26">
            <v>34.41375</v>
          </cell>
          <cell r="AG26">
            <v>25.740600000000001</v>
          </cell>
          <cell r="AH26">
            <v>41.896000000000001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48.703000000000003</v>
          </cell>
          <cell r="D27">
            <v>912.42600000000004</v>
          </cell>
          <cell r="E27">
            <v>187.91499999999999</v>
          </cell>
          <cell r="F27">
            <v>46.651000000000003</v>
          </cell>
          <cell r="G27">
            <v>0</v>
          </cell>
          <cell r="H27">
            <v>1</v>
          </cell>
          <cell r="I27">
            <v>60</v>
          </cell>
          <cell r="J27">
            <v>242.45500000000001</v>
          </cell>
          <cell r="K27">
            <v>-54.54000000000002</v>
          </cell>
          <cell r="L27">
            <v>80</v>
          </cell>
          <cell r="M27">
            <v>50</v>
          </cell>
          <cell r="N27">
            <v>50</v>
          </cell>
          <cell r="V27">
            <v>30</v>
          </cell>
          <cell r="W27">
            <v>37.582999999999998</v>
          </cell>
          <cell r="X27">
            <v>40</v>
          </cell>
          <cell r="Y27">
            <v>7.893222999760531</v>
          </cell>
          <cell r="Z27">
            <v>1.2412793018119896</v>
          </cell>
          <cell r="AD27">
            <v>0</v>
          </cell>
          <cell r="AE27">
            <v>43.4084</v>
          </cell>
          <cell r="AF27">
            <v>42.831000000000003</v>
          </cell>
          <cell r="AG27">
            <v>39.126199999999997</v>
          </cell>
          <cell r="AH27">
            <v>46.698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126.91500000000001</v>
          </cell>
          <cell r="D28">
            <v>2541.9929999999999</v>
          </cell>
          <cell r="E28">
            <v>482.04199999999997</v>
          </cell>
          <cell r="F28">
            <v>162.946</v>
          </cell>
          <cell r="G28" t="str">
            <v>ткмай</v>
          </cell>
          <cell r="H28">
            <v>1</v>
          </cell>
          <cell r="I28">
            <v>60</v>
          </cell>
          <cell r="J28">
            <v>511.78899999999999</v>
          </cell>
          <cell r="K28">
            <v>-29.747000000000014</v>
          </cell>
          <cell r="L28">
            <v>150</v>
          </cell>
          <cell r="M28">
            <v>100</v>
          </cell>
          <cell r="N28">
            <v>130</v>
          </cell>
          <cell r="V28">
            <v>120</v>
          </cell>
          <cell r="W28">
            <v>96.4084</v>
          </cell>
          <cell r="X28">
            <v>100</v>
          </cell>
          <cell r="Y28">
            <v>7.9136880188863215</v>
          </cell>
          <cell r="Z28">
            <v>1.6901639276245639</v>
          </cell>
          <cell r="AD28">
            <v>0</v>
          </cell>
          <cell r="AE28">
            <v>129.5788</v>
          </cell>
          <cell r="AF28">
            <v>118.72150000000001</v>
          </cell>
          <cell r="AG28">
            <v>94.692399999999992</v>
          </cell>
          <cell r="AH28">
            <v>100.875</v>
          </cell>
          <cell r="AI28" t="str">
            <v>увел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89.031000000000006</v>
          </cell>
          <cell r="D29">
            <v>85.350999999999999</v>
          </cell>
          <cell r="E29">
            <v>123.31</v>
          </cell>
          <cell r="F29">
            <v>45.319000000000003</v>
          </cell>
          <cell r="G29">
            <v>0</v>
          </cell>
          <cell r="H29">
            <v>1</v>
          </cell>
          <cell r="I29">
            <v>30</v>
          </cell>
          <cell r="J29">
            <v>133.267</v>
          </cell>
          <cell r="K29">
            <v>-9.9569999999999936</v>
          </cell>
          <cell r="L29">
            <v>40</v>
          </cell>
          <cell r="M29">
            <v>40</v>
          </cell>
          <cell r="N29">
            <v>20</v>
          </cell>
          <cell r="V29">
            <v>20</v>
          </cell>
          <cell r="W29">
            <v>24.661999999999999</v>
          </cell>
          <cell r="X29">
            <v>20</v>
          </cell>
          <cell r="Y29">
            <v>7.5143540669856472</v>
          </cell>
          <cell r="Z29">
            <v>1.8376044116454466</v>
          </cell>
          <cell r="AD29">
            <v>0</v>
          </cell>
          <cell r="AE29">
            <v>38.305599999999998</v>
          </cell>
          <cell r="AF29">
            <v>24.7455</v>
          </cell>
          <cell r="AG29">
            <v>25.220599999999997</v>
          </cell>
          <cell r="AH29">
            <v>30.501000000000001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74.156000000000006</v>
          </cell>
          <cell r="D30">
            <v>179.07</v>
          </cell>
          <cell r="E30">
            <v>147.041</v>
          </cell>
          <cell r="F30">
            <v>101.733</v>
          </cell>
          <cell r="G30" t="str">
            <v>н</v>
          </cell>
          <cell r="H30">
            <v>1</v>
          </cell>
          <cell r="I30">
            <v>30</v>
          </cell>
          <cell r="J30">
            <v>187.31700000000001</v>
          </cell>
          <cell r="K30">
            <v>-40.27600000000001</v>
          </cell>
          <cell r="L30">
            <v>30</v>
          </cell>
          <cell r="M30">
            <v>20</v>
          </cell>
          <cell r="N30">
            <v>40</v>
          </cell>
          <cell r="V30">
            <v>20</v>
          </cell>
          <cell r="W30">
            <v>29.408200000000001</v>
          </cell>
          <cell r="X30">
            <v>20</v>
          </cell>
          <cell r="Y30">
            <v>7.8798770410973811</v>
          </cell>
          <cell r="Z30">
            <v>3.4593412721621859</v>
          </cell>
          <cell r="AD30">
            <v>0</v>
          </cell>
          <cell r="AE30">
            <v>19.993000000000002</v>
          </cell>
          <cell r="AF30">
            <v>37.1175</v>
          </cell>
          <cell r="AG30">
            <v>30.055200000000003</v>
          </cell>
          <cell r="AH30">
            <v>75.194000000000003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497.983</v>
          </cell>
          <cell r="D31">
            <v>2070.364</v>
          </cell>
          <cell r="E31">
            <v>2163.2370000000001</v>
          </cell>
          <cell r="F31">
            <v>261.89</v>
          </cell>
          <cell r="G31" t="str">
            <v>ткмай</v>
          </cell>
          <cell r="H31">
            <v>1</v>
          </cell>
          <cell r="I31">
            <v>30</v>
          </cell>
          <cell r="J31">
            <v>2192.0709999999999</v>
          </cell>
          <cell r="K31">
            <v>-28.833999999999833</v>
          </cell>
          <cell r="L31">
            <v>400</v>
          </cell>
          <cell r="M31">
            <v>700</v>
          </cell>
          <cell r="N31">
            <v>350</v>
          </cell>
          <cell r="V31">
            <v>450</v>
          </cell>
          <cell r="W31">
            <v>432.6474</v>
          </cell>
          <cell r="X31">
            <v>550</v>
          </cell>
          <cell r="Y31">
            <v>6.2681296593946936</v>
          </cell>
          <cell r="Z31">
            <v>0.6053197130041692</v>
          </cell>
          <cell r="AD31">
            <v>0</v>
          </cell>
          <cell r="AE31">
            <v>336.35140000000001</v>
          </cell>
          <cell r="AF31">
            <v>399.46249999999998</v>
          </cell>
          <cell r="AG31">
            <v>372.57080000000002</v>
          </cell>
          <cell r="AH31">
            <v>278.53100000000001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64.367000000000004</v>
          </cell>
          <cell r="D32">
            <v>99.33</v>
          </cell>
          <cell r="E32">
            <v>63.335000000000001</v>
          </cell>
          <cell r="F32">
            <v>100.36199999999999</v>
          </cell>
          <cell r="G32">
            <v>0</v>
          </cell>
          <cell r="H32">
            <v>1</v>
          </cell>
          <cell r="I32">
            <v>40</v>
          </cell>
          <cell r="J32">
            <v>65.361000000000004</v>
          </cell>
          <cell r="K32">
            <v>-2.0260000000000034</v>
          </cell>
          <cell r="L32">
            <v>20</v>
          </cell>
          <cell r="M32">
            <v>0</v>
          </cell>
          <cell r="W32">
            <v>12.667</v>
          </cell>
          <cell r="Y32">
            <v>9.5020131049182908</v>
          </cell>
          <cell r="Z32">
            <v>7.9231072866503514</v>
          </cell>
          <cell r="AD32">
            <v>0</v>
          </cell>
          <cell r="AE32">
            <v>20.0014</v>
          </cell>
          <cell r="AF32">
            <v>18.716249999999999</v>
          </cell>
          <cell r="AG32">
            <v>16.5702</v>
          </cell>
          <cell r="AH32">
            <v>53.290999999999997</v>
          </cell>
          <cell r="AI32" t="str">
            <v>склад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85.665999999999997</v>
          </cell>
          <cell r="D33">
            <v>168.488</v>
          </cell>
          <cell r="E33">
            <v>187.27</v>
          </cell>
          <cell r="F33">
            <v>62.167999999999999</v>
          </cell>
          <cell r="G33" t="str">
            <v>н</v>
          </cell>
          <cell r="H33">
            <v>1</v>
          </cell>
          <cell r="I33">
            <v>35</v>
          </cell>
          <cell r="J33">
            <v>197.90600000000001</v>
          </cell>
          <cell r="K33">
            <v>-10.635999999999996</v>
          </cell>
          <cell r="L33">
            <v>60</v>
          </cell>
          <cell r="M33">
            <v>40</v>
          </cell>
          <cell r="N33">
            <v>40</v>
          </cell>
          <cell r="V33">
            <v>40</v>
          </cell>
          <cell r="W33">
            <v>37.454000000000001</v>
          </cell>
          <cell r="X33">
            <v>50</v>
          </cell>
          <cell r="Y33">
            <v>7.8007155444011325</v>
          </cell>
          <cell r="Z33">
            <v>1.6598494152827468</v>
          </cell>
          <cell r="AD33">
            <v>0</v>
          </cell>
          <cell r="AE33">
            <v>28.0382</v>
          </cell>
          <cell r="AF33">
            <v>24.4315</v>
          </cell>
          <cell r="AG33">
            <v>35.6496</v>
          </cell>
          <cell r="AH33">
            <v>29.591000000000001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20.390999999999998</v>
          </cell>
          <cell r="D34">
            <v>141.97</v>
          </cell>
          <cell r="E34">
            <v>124.226</v>
          </cell>
          <cell r="F34">
            <v>36.755000000000003</v>
          </cell>
          <cell r="G34">
            <v>0</v>
          </cell>
          <cell r="H34">
            <v>1</v>
          </cell>
          <cell r="I34">
            <v>30</v>
          </cell>
          <cell r="J34">
            <v>153.90700000000001</v>
          </cell>
          <cell r="K34">
            <v>-29.681000000000012</v>
          </cell>
          <cell r="L34">
            <v>20</v>
          </cell>
          <cell r="M34">
            <v>20</v>
          </cell>
          <cell r="N34">
            <v>40</v>
          </cell>
          <cell r="V34">
            <v>30</v>
          </cell>
          <cell r="W34">
            <v>24.845199999999998</v>
          </cell>
          <cell r="X34">
            <v>40</v>
          </cell>
          <cell r="Y34">
            <v>7.516743676847037</v>
          </cell>
          <cell r="Z34">
            <v>1.4793601983481721</v>
          </cell>
          <cell r="AD34">
            <v>0</v>
          </cell>
          <cell r="AE34">
            <v>12.105599999999999</v>
          </cell>
          <cell r="AF34">
            <v>21.9375</v>
          </cell>
          <cell r="AG34">
            <v>20.391399999999997</v>
          </cell>
          <cell r="AH34">
            <v>17.59</v>
          </cell>
          <cell r="AI34" t="str">
            <v>склад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22.701000000000001</v>
          </cell>
          <cell r="D35">
            <v>54.22</v>
          </cell>
          <cell r="E35">
            <v>33.24</v>
          </cell>
          <cell r="F35">
            <v>43.680999999999997</v>
          </cell>
          <cell r="G35" t="str">
            <v>н</v>
          </cell>
          <cell r="H35">
            <v>1</v>
          </cell>
          <cell r="I35">
            <v>45</v>
          </cell>
          <cell r="J35">
            <v>33.298999999999999</v>
          </cell>
          <cell r="K35">
            <v>-5.8999999999997499E-2</v>
          </cell>
          <cell r="L35">
            <v>0</v>
          </cell>
          <cell r="M35">
            <v>0</v>
          </cell>
          <cell r="V35">
            <v>10</v>
          </cell>
          <cell r="W35">
            <v>6.6480000000000006</v>
          </cell>
          <cell r="Y35">
            <v>8.0747593261131154</v>
          </cell>
          <cell r="Z35">
            <v>6.5705475330926584</v>
          </cell>
          <cell r="AD35">
            <v>0</v>
          </cell>
          <cell r="AE35">
            <v>5.5784000000000002</v>
          </cell>
          <cell r="AF35">
            <v>9.1667500000000004</v>
          </cell>
          <cell r="AG35">
            <v>2.3172000000000001</v>
          </cell>
          <cell r="AH35">
            <v>2.7080000000000002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12.053000000000001</v>
          </cell>
          <cell r="E36">
            <v>3.6909999999999998</v>
          </cell>
          <cell r="F36">
            <v>8.3620000000000001</v>
          </cell>
          <cell r="G36" t="str">
            <v>н</v>
          </cell>
          <cell r="H36">
            <v>1</v>
          </cell>
          <cell r="I36">
            <v>45</v>
          </cell>
          <cell r="J36">
            <v>17.600000000000001</v>
          </cell>
          <cell r="K36">
            <v>-13.909000000000002</v>
          </cell>
          <cell r="L36">
            <v>0</v>
          </cell>
          <cell r="M36">
            <v>0</v>
          </cell>
          <cell r="W36">
            <v>0.73819999999999997</v>
          </cell>
          <cell r="Y36">
            <v>11.327553508534272</v>
          </cell>
          <cell r="Z36">
            <v>11.327553508534272</v>
          </cell>
          <cell r="AD36">
            <v>0</v>
          </cell>
          <cell r="AE36">
            <v>2.9598</v>
          </cell>
          <cell r="AF36">
            <v>2.5459999999999998</v>
          </cell>
          <cell r="AG36">
            <v>1.2942</v>
          </cell>
          <cell r="AH36">
            <v>0</v>
          </cell>
          <cell r="AI36" t="str">
            <v>склад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13.750999999999999</v>
          </cell>
          <cell r="D37">
            <v>32.93</v>
          </cell>
          <cell r="E37">
            <v>28.498999999999999</v>
          </cell>
          <cell r="F37">
            <v>17.263999999999999</v>
          </cell>
          <cell r="G37" t="str">
            <v>н</v>
          </cell>
          <cell r="H37">
            <v>1</v>
          </cell>
          <cell r="I37">
            <v>45</v>
          </cell>
          <cell r="J37">
            <v>33.101999999999997</v>
          </cell>
          <cell r="K37">
            <v>-4.602999999999998</v>
          </cell>
          <cell r="L37">
            <v>0</v>
          </cell>
          <cell r="M37">
            <v>0</v>
          </cell>
          <cell r="N37">
            <v>10</v>
          </cell>
          <cell r="V37">
            <v>10</v>
          </cell>
          <cell r="W37">
            <v>5.6997999999999998</v>
          </cell>
          <cell r="X37">
            <v>10</v>
          </cell>
          <cell r="Y37">
            <v>8.2922207796764802</v>
          </cell>
          <cell r="Z37">
            <v>3.028878206252851</v>
          </cell>
          <cell r="AD37">
            <v>0</v>
          </cell>
          <cell r="AE37">
            <v>4.2378</v>
          </cell>
          <cell r="AF37">
            <v>5.7889999999999997</v>
          </cell>
          <cell r="AG37">
            <v>0.92279999999999995</v>
          </cell>
          <cell r="AH37">
            <v>0.92100000000000004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100</v>
          </cell>
          <cell r="D38">
            <v>2179</v>
          </cell>
          <cell r="E38">
            <v>1735</v>
          </cell>
          <cell r="F38">
            <v>517</v>
          </cell>
          <cell r="G38" t="str">
            <v>отк</v>
          </cell>
          <cell r="H38">
            <v>0.35</v>
          </cell>
          <cell r="I38">
            <v>40</v>
          </cell>
          <cell r="J38">
            <v>1912</v>
          </cell>
          <cell r="K38">
            <v>-177</v>
          </cell>
          <cell r="L38">
            <v>200</v>
          </cell>
          <cell r="M38">
            <v>600</v>
          </cell>
          <cell r="N38">
            <v>300</v>
          </cell>
          <cell r="V38">
            <v>500</v>
          </cell>
          <cell r="W38">
            <v>347</v>
          </cell>
          <cell r="X38">
            <v>350</v>
          </cell>
          <cell r="Y38">
            <v>7.1095100864553311</v>
          </cell>
          <cell r="Z38">
            <v>1.4899135446685878</v>
          </cell>
          <cell r="AD38">
            <v>0</v>
          </cell>
          <cell r="AE38">
            <v>304.8</v>
          </cell>
          <cell r="AF38">
            <v>299.75</v>
          </cell>
          <cell r="AG38">
            <v>289.39999999999998</v>
          </cell>
          <cell r="AH38">
            <v>217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899</v>
          </cell>
          <cell r="D39">
            <v>4274</v>
          </cell>
          <cell r="E39">
            <v>3881</v>
          </cell>
          <cell r="F39">
            <v>1224</v>
          </cell>
          <cell r="G39">
            <v>0</v>
          </cell>
          <cell r="H39">
            <v>0.4</v>
          </cell>
          <cell r="I39">
            <v>40</v>
          </cell>
          <cell r="J39">
            <v>4023</v>
          </cell>
          <cell r="K39">
            <v>-142</v>
          </cell>
          <cell r="L39">
            <v>800</v>
          </cell>
          <cell r="M39">
            <v>1000</v>
          </cell>
          <cell r="N39">
            <v>1000</v>
          </cell>
          <cell r="T39">
            <v>480</v>
          </cell>
          <cell r="V39">
            <v>500</v>
          </cell>
          <cell r="W39">
            <v>651.4</v>
          </cell>
          <cell r="X39">
            <v>700</v>
          </cell>
          <cell r="Y39">
            <v>8.0196499846484492</v>
          </cell>
          <cell r="Z39">
            <v>1.8790297820079829</v>
          </cell>
          <cell r="AD39">
            <v>624</v>
          </cell>
          <cell r="AE39">
            <v>722.2</v>
          </cell>
          <cell r="AF39">
            <v>784.75</v>
          </cell>
          <cell r="AG39">
            <v>641.4</v>
          </cell>
          <cell r="AH39">
            <v>862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1317</v>
          </cell>
          <cell r="D40">
            <v>21449</v>
          </cell>
          <cell r="E40">
            <v>5930</v>
          </cell>
          <cell r="F40">
            <v>1529</v>
          </cell>
          <cell r="G40">
            <v>0</v>
          </cell>
          <cell r="H40">
            <v>0.45</v>
          </cell>
          <cell r="I40">
            <v>45</v>
          </cell>
          <cell r="J40">
            <v>6664</v>
          </cell>
          <cell r="K40">
            <v>-734</v>
          </cell>
          <cell r="L40">
            <v>400</v>
          </cell>
          <cell r="M40">
            <v>1500</v>
          </cell>
          <cell r="N40">
            <v>700</v>
          </cell>
          <cell r="T40">
            <v>1000</v>
          </cell>
          <cell r="V40">
            <v>700</v>
          </cell>
          <cell r="W40">
            <v>660</v>
          </cell>
          <cell r="X40">
            <v>800</v>
          </cell>
          <cell r="Y40">
            <v>8.5287878787878793</v>
          </cell>
          <cell r="Z40">
            <v>2.3166666666666669</v>
          </cell>
          <cell r="AD40">
            <v>2630</v>
          </cell>
          <cell r="AE40">
            <v>796.6</v>
          </cell>
          <cell r="AF40">
            <v>706.75</v>
          </cell>
          <cell r="AG40">
            <v>663.2</v>
          </cell>
          <cell r="AH40">
            <v>542</v>
          </cell>
          <cell r="AI40" t="str">
            <v>продиюнь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132.41399999999999</v>
          </cell>
          <cell r="D41">
            <v>725.85900000000004</v>
          </cell>
          <cell r="E41">
            <v>588.02300000000002</v>
          </cell>
          <cell r="F41">
            <v>246.791</v>
          </cell>
          <cell r="G41">
            <v>0</v>
          </cell>
          <cell r="H41">
            <v>1</v>
          </cell>
          <cell r="I41">
            <v>40</v>
          </cell>
          <cell r="J41">
            <v>589.005</v>
          </cell>
          <cell r="K41">
            <v>-0.9819999999999709</v>
          </cell>
          <cell r="L41">
            <v>120</v>
          </cell>
          <cell r="M41">
            <v>130</v>
          </cell>
          <cell r="N41">
            <v>180</v>
          </cell>
          <cell r="V41">
            <v>120</v>
          </cell>
          <cell r="W41">
            <v>117.6046</v>
          </cell>
          <cell r="X41">
            <v>150</v>
          </cell>
          <cell r="Y41">
            <v>8.0506289719959927</v>
          </cell>
          <cell r="Z41">
            <v>2.0984808417357823</v>
          </cell>
          <cell r="AD41">
            <v>0</v>
          </cell>
          <cell r="AE41">
            <v>123.75719999999998</v>
          </cell>
          <cell r="AF41">
            <v>130.73525000000001</v>
          </cell>
          <cell r="AG41">
            <v>116.11120000000001</v>
          </cell>
          <cell r="AH41">
            <v>128.63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684</v>
          </cell>
          <cell r="D42">
            <v>1015</v>
          </cell>
          <cell r="E42">
            <v>568</v>
          </cell>
          <cell r="F42">
            <v>1115</v>
          </cell>
          <cell r="G42">
            <v>0</v>
          </cell>
          <cell r="H42">
            <v>0.1</v>
          </cell>
          <cell r="I42">
            <v>730</v>
          </cell>
          <cell r="J42">
            <v>587</v>
          </cell>
          <cell r="K42">
            <v>-19</v>
          </cell>
          <cell r="L42">
            <v>0</v>
          </cell>
          <cell r="M42">
            <v>0</v>
          </cell>
          <cell r="W42">
            <v>113.6</v>
          </cell>
          <cell r="Y42">
            <v>9.8151408450704238</v>
          </cell>
          <cell r="Z42">
            <v>9.8151408450704238</v>
          </cell>
          <cell r="AD42">
            <v>0</v>
          </cell>
          <cell r="AE42">
            <v>142.6</v>
          </cell>
          <cell r="AF42">
            <v>157.25</v>
          </cell>
          <cell r="AG42">
            <v>118</v>
          </cell>
          <cell r="AH42">
            <v>210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230</v>
          </cell>
          <cell r="D43">
            <v>1455</v>
          </cell>
          <cell r="E43">
            <v>1181</v>
          </cell>
          <cell r="F43">
            <v>475</v>
          </cell>
          <cell r="G43">
            <v>0</v>
          </cell>
          <cell r="H43">
            <v>0.35</v>
          </cell>
          <cell r="I43">
            <v>40</v>
          </cell>
          <cell r="J43">
            <v>1291</v>
          </cell>
          <cell r="K43">
            <v>-110</v>
          </cell>
          <cell r="L43">
            <v>200</v>
          </cell>
          <cell r="M43">
            <v>200</v>
          </cell>
          <cell r="N43">
            <v>400</v>
          </cell>
          <cell r="V43">
            <v>350</v>
          </cell>
          <cell r="W43">
            <v>236.2</v>
          </cell>
          <cell r="X43">
            <v>300</v>
          </cell>
          <cell r="Y43">
            <v>8.1498729889923798</v>
          </cell>
          <cell r="Z43">
            <v>2.0110076206604575</v>
          </cell>
          <cell r="AD43">
            <v>0</v>
          </cell>
          <cell r="AE43">
            <v>212.8</v>
          </cell>
          <cell r="AF43">
            <v>259.5</v>
          </cell>
          <cell r="AG43">
            <v>195.8</v>
          </cell>
          <cell r="AH43">
            <v>336</v>
          </cell>
          <cell r="AI43" t="str">
            <v>склад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117.199</v>
          </cell>
          <cell r="D44">
            <v>232.017</v>
          </cell>
          <cell r="E44">
            <v>260.47500000000002</v>
          </cell>
          <cell r="F44">
            <v>80.811000000000007</v>
          </cell>
          <cell r="G44">
            <v>0</v>
          </cell>
          <cell r="H44">
            <v>1</v>
          </cell>
          <cell r="I44">
            <v>40</v>
          </cell>
          <cell r="J44">
            <v>287.62299999999999</v>
          </cell>
          <cell r="K44">
            <v>-27.147999999999968</v>
          </cell>
          <cell r="L44">
            <v>30</v>
          </cell>
          <cell r="M44">
            <v>80</v>
          </cell>
          <cell r="N44">
            <v>80</v>
          </cell>
          <cell r="V44">
            <v>80</v>
          </cell>
          <cell r="W44">
            <v>52.095000000000006</v>
          </cell>
          <cell r="X44">
            <v>70</v>
          </cell>
          <cell r="Y44">
            <v>8.0777617813609748</v>
          </cell>
          <cell r="Z44">
            <v>1.5512237258854016</v>
          </cell>
          <cell r="AD44">
            <v>0</v>
          </cell>
          <cell r="AE44">
            <v>62.4816</v>
          </cell>
          <cell r="AF44">
            <v>57.484000000000002</v>
          </cell>
          <cell r="AG44">
            <v>48.593000000000004</v>
          </cell>
          <cell r="AH44">
            <v>31.785</v>
          </cell>
          <cell r="AI44" t="str">
            <v>увел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205</v>
          </cell>
          <cell r="D45">
            <v>2913</v>
          </cell>
          <cell r="E45">
            <v>1602</v>
          </cell>
          <cell r="F45">
            <v>479</v>
          </cell>
          <cell r="G45">
            <v>0</v>
          </cell>
          <cell r="H45">
            <v>0.4</v>
          </cell>
          <cell r="I45">
            <v>35</v>
          </cell>
          <cell r="J45">
            <v>1755</v>
          </cell>
          <cell r="K45">
            <v>-153</v>
          </cell>
          <cell r="L45">
            <v>400</v>
          </cell>
          <cell r="M45">
            <v>700</v>
          </cell>
          <cell r="N45">
            <v>450</v>
          </cell>
          <cell r="V45">
            <v>300</v>
          </cell>
          <cell r="W45">
            <v>320.39999999999998</v>
          </cell>
          <cell r="X45">
            <v>350</v>
          </cell>
          <cell r="Y45">
            <v>8.3614232209737835</v>
          </cell>
          <cell r="Z45">
            <v>1.4950062421972536</v>
          </cell>
          <cell r="AD45">
            <v>0</v>
          </cell>
          <cell r="AE45">
            <v>285.2</v>
          </cell>
          <cell r="AF45">
            <v>358.25</v>
          </cell>
          <cell r="AG45">
            <v>336.8</v>
          </cell>
          <cell r="AH45">
            <v>450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411</v>
          </cell>
          <cell r="D46">
            <v>2994</v>
          </cell>
          <cell r="E46">
            <v>2480</v>
          </cell>
          <cell r="F46">
            <v>870</v>
          </cell>
          <cell r="G46" t="str">
            <v>оконч</v>
          </cell>
          <cell r="H46">
            <v>0.4</v>
          </cell>
          <cell r="I46">
            <v>40</v>
          </cell>
          <cell r="J46">
            <v>2669</v>
          </cell>
          <cell r="K46">
            <v>-189</v>
          </cell>
          <cell r="L46">
            <v>400</v>
          </cell>
          <cell r="M46">
            <v>750</v>
          </cell>
          <cell r="N46">
            <v>700</v>
          </cell>
          <cell r="V46">
            <v>600</v>
          </cell>
          <cell r="W46">
            <v>496</v>
          </cell>
          <cell r="X46">
            <v>600</v>
          </cell>
          <cell r="Y46">
            <v>7.903225806451613</v>
          </cell>
          <cell r="Z46">
            <v>1.7540322580645162</v>
          </cell>
          <cell r="AD46">
            <v>0</v>
          </cell>
          <cell r="AE46">
            <v>571.20000000000005</v>
          </cell>
          <cell r="AF46">
            <v>556.25</v>
          </cell>
          <cell r="AG46">
            <v>486</v>
          </cell>
          <cell r="AH46">
            <v>488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19.172000000000001</v>
          </cell>
          <cell r="D47">
            <v>152.32400000000001</v>
          </cell>
          <cell r="E47">
            <v>108.29600000000001</v>
          </cell>
          <cell r="F47">
            <v>58.831000000000003</v>
          </cell>
          <cell r="G47" t="str">
            <v>лид, я</v>
          </cell>
          <cell r="H47">
            <v>1</v>
          </cell>
          <cell r="I47">
            <v>40</v>
          </cell>
          <cell r="J47">
            <v>125.994</v>
          </cell>
          <cell r="K47">
            <v>-17.697999999999993</v>
          </cell>
          <cell r="L47">
            <v>30</v>
          </cell>
          <cell r="M47">
            <v>20</v>
          </cell>
          <cell r="N47">
            <v>30</v>
          </cell>
          <cell r="V47">
            <v>20</v>
          </cell>
          <cell r="W47">
            <v>21.659200000000002</v>
          </cell>
          <cell r="X47">
            <v>20</v>
          </cell>
          <cell r="Y47">
            <v>8.2565838073428388</v>
          </cell>
          <cell r="Z47">
            <v>2.7162129718549162</v>
          </cell>
          <cell r="AD47">
            <v>0</v>
          </cell>
          <cell r="AE47">
            <v>30.251200000000001</v>
          </cell>
          <cell r="AF47">
            <v>23.389250000000001</v>
          </cell>
          <cell r="AG47">
            <v>22.509800000000002</v>
          </cell>
          <cell r="AH47">
            <v>16.706</v>
          </cell>
          <cell r="AI47" t="str">
            <v>склад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72.233999999999995</v>
          </cell>
          <cell r="D48">
            <v>528.22500000000002</v>
          </cell>
          <cell r="E48">
            <v>462.267</v>
          </cell>
          <cell r="F48">
            <v>124.497</v>
          </cell>
          <cell r="G48" t="str">
            <v>ткмай</v>
          </cell>
          <cell r="H48">
            <v>1</v>
          </cell>
          <cell r="I48">
            <v>40</v>
          </cell>
          <cell r="J48">
            <v>480.9</v>
          </cell>
          <cell r="K48">
            <v>-18.632999999999981</v>
          </cell>
          <cell r="L48">
            <v>90</v>
          </cell>
          <cell r="M48">
            <v>100</v>
          </cell>
          <cell r="N48">
            <v>150</v>
          </cell>
          <cell r="V48">
            <v>150</v>
          </cell>
          <cell r="W48">
            <v>92.453400000000002</v>
          </cell>
          <cell r="X48">
            <v>130</v>
          </cell>
          <cell r="Y48">
            <v>8.052673022300965</v>
          </cell>
          <cell r="Z48">
            <v>1.3465919046784649</v>
          </cell>
          <cell r="AD48">
            <v>0</v>
          </cell>
          <cell r="AE48">
            <v>87.4178</v>
          </cell>
          <cell r="AF48">
            <v>98.724999999999994</v>
          </cell>
          <cell r="AG48">
            <v>82.872600000000006</v>
          </cell>
          <cell r="AH48">
            <v>83.828000000000003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646</v>
          </cell>
          <cell r="D49">
            <v>1016</v>
          </cell>
          <cell r="E49">
            <v>1334</v>
          </cell>
          <cell r="F49">
            <v>303</v>
          </cell>
          <cell r="G49" t="str">
            <v>лид, я</v>
          </cell>
          <cell r="H49">
            <v>0.35</v>
          </cell>
          <cell r="I49">
            <v>40</v>
          </cell>
          <cell r="J49">
            <v>1435</v>
          </cell>
          <cell r="K49">
            <v>-101</v>
          </cell>
          <cell r="L49">
            <v>350</v>
          </cell>
          <cell r="M49">
            <v>450</v>
          </cell>
          <cell r="N49">
            <v>400</v>
          </cell>
          <cell r="V49">
            <v>350</v>
          </cell>
          <cell r="W49">
            <v>266.8</v>
          </cell>
          <cell r="X49">
            <v>300</v>
          </cell>
          <cell r="Y49">
            <v>8.0697151424287856</v>
          </cell>
          <cell r="Z49">
            <v>1.1356821589205397</v>
          </cell>
          <cell r="AD49">
            <v>0</v>
          </cell>
          <cell r="AE49">
            <v>304.60000000000002</v>
          </cell>
          <cell r="AF49">
            <v>296.75</v>
          </cell>
          <cell r="AG49">
            <v>255.2</v>
          </cell>
          <cell r="AH49">
            <v>331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881</v>
          </cell>
          <cell r="D50">
            <v>3455</v>
          </cell>
          <cell r="E50">
            <v>2307</v>
          </cell>
          <cell r="F50">
            <v>828</v>
          </cell>
          <cell r="G50" t="str">
            <v>бонмай</v>
          </cell>
          <cell r="H50">
            <v>0.35</v>
          </cell>
          <cell r="I50">
            <v>40</v>
          </cell>
          <cell r="J50">
            <v>1856</v>
          </cell>
          <cell r="K50">
            <v>451</v>
          </cell>
          <cell r="L50">
            <v>450</v>
          </cell>
          <cell r="M50">
            <v>800</v>
          </cell>
          <cell r="N50">
            <v>600</v>
          </cell>
          <cell r="V50">
            <v>500</v>
          </cell>
          <cell r="W50">
            <v>461.4</v>
          </cell>
          <cell r="X50">
            <v>500</v>
          </cell>
          <cell r="Y50">
            <v>7.9713914174252283</v>
          </cell>
          <cell r="Z50">
            <v>1.7945383615084527</v>
          </cell>
          <cell r="AD50">
            <v>0</v>
          </cell>
          <cell r="AE50">
            <v>482.8</v>
          </cell>
          <cell r="AF50">
            <v>545.25</v>
          </cell>
          <cell r="AG50">
            <v>450.8</v>
          </cell>
          <cell r="AH50">
            <v>384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289</v>
          </cell>
          <cell r="D51">
            <v>1210</v>
          </cell>
          <cell r="E51">
            <v>1226</v>
          </cell>
          <cell r="F51">
            <v>243</v>
          </cell>
          <cell r="G51">
            <v>0</v>
          </cell>
          <cell r="H51">
            <v>0.4</v>
          </cell>
          <cell r="I51">
            <v>35</v>
          </cell>
          <cell r="J51">
            <v>1339</v>
          </cell>
          <cell r="K51">
            <v>-113</v>
          </cell>
          <cell r="L51">
            <v>200</v>
          </cell>
          <cell r="M51">
            <v>300</v>
          </cell>
          <cell r="N51">
            <v>350</v>
          </cell>
          <cell r="V51">
            <v>400</v>
          </cell>
          <cell r="W51">
            <v>245.2</v>
          </cell>
          <cell r="X51">
            <v>450</v>
          </cell>
          <cell r="Y51">
            <v>7.9241435562805878</v>
          </cell>
          <cell r="Z51">
            <v>0.99102773246329534</v>
          </cell>
          <cell r="AD51">
            <v>0</v>
          </cell>
          <cell r="AE51">
            <v>123</v>
          </cell>
          <cell r="AF51">
            <v>192.75</v>
          </cell>
          <cell r="AG51">
            <v>192</v>
          </cell>
          <cell r="AH51">
            <v>286</v>
          </cell>
          <cell r="AI51" t="str">
            <v>складзавод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7.8689999999999998</v>
          </cell>
          <cell r="D52">
            <v>458.40899999999999</v>
          </cell>
          <cell r="E52">
            <v>239.84399999999999</v>
          </cell>
          <cell r="F52">
            <v>188.80600000000001</v>
          </cell>
          <cell r="G52" t="str">
            <v>оконч</v>
          </cell>
          <cell r="H52">
            <v>1</v>
          </cell>
          <cell r="I52">
            <v>50</v>
          </cell>
          <cell r="J52">
            <v>277.18400000000003</v>
          </cell>
          <cell r="K52">
            <v>-37.340000000000032</v>
          </cell>
          <cell r="L52">
            <v>0</v>
          </cell>
          <cell r="M52">
            <v>50</v>
          </cell>
          <cell r="N52">
            <v>50</v>
          </cell>
          <cell r="V52">
            <v>50</v>
          </cell>
          <cell r="W52">
            <v>47.968800000000002</v>
          </cell>
          <cell r="X52">
            <v>50</v>
          </cell>
          <cell r="Y52">
            <v>8.1053935057787569</v>
          </cell>
          <cell r="Z52">
            <v>3.9360167442170746</v>
          </cell>
          <cell r="AD52">
            <v>0</v>
          </cell>
          <cell r="AE52">
            <v>71.693200000000004</v>
          </cell>
          <cell r="AF52">
            <v>58.8795</v>
          </cell>
          <cell r="AG52">
            <v>50.523000000000003</v>
          </cell>
          <cell r="AH52">
            <v>41.970999999999997</v>
          </cell>
          <cell r="AI52" t="str">
            <v>увел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225.87799999999999</v>
          </cell>
          <cell r="D53">
            <v>821.04499999999996</v>
          </cell>
          <cell r="E53">
            <v>639.70000000000005</v>
          </cell>
          <cell r="F53">
            <v>386.70600000000002</v>
          </cell>
          <cell r="G53" t="str">
            <v>н</v>
          </cell>
          <cell r="H53">
            <v>1</v>
          </cell>
          <cell r="I53">
            <v>50</v>
          </cell>
          <cell r="J53">
            <v>698.51599999999996</v>
          </cell>
          <cell r="K53">
            <v>-58.815999999999917</v>
          </cell>
          <cell r="L53">
            <v>100</v>
          </cell>
          <cell r="M53">
            <v>50</v>
          </cell>
          <cell r="N53">
            <v>160</v>
          </cell>
          <cell r="V53">
            <v>180</v>
          </cell>
          <cell r="W53">
            <v>127.94000000000001</v>
          </cell>
          <cell r="X53">
            <v>150</v>
          </cell>
          <cell r="Y53">
            <v>8.0249022979521651</v>
          </cell>
          <cell r="Z53">
            <v>3.0225574488041267</v>
          </cell>
          <cell r="AD53">
            <v>0</v>
          </cell>
          <cell r="AE53">
            <v>179.22460000000001</v>
          </cell>
          <cell r="AF53">
            <v>160.42474999999999</v>
          </cell>
          <cell r="AG53">
            <v>131.45999999999998</v>
          </cell>
          <cell r="AH53">
            <v>75.078999999999994</v>
          </cell>
          <cell r="AI53">
            <v>0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41.573999999999998</v>
          </cell>
          <cell r="D54">
            <v>26.931999999999999</v>
          </cell>
          <cell r="E54">
            <v>40.444000000000003</v>
          </cell>
          <cell r="F54">
            <v>28.062000000000001</v>
          </cell>
          <cell r="G54">
            <v>0</v>
          </cell>
          <cell r="H54">
            <v>1</v>
          </cell>
          <cell r="I54">
            <v>50</v>
          </cell>
          <cell r="J54">
            <v>45.9</v>
          </cell>
          <cell r="K54">
            <v>-5.455999999999996</v>
          </cell>
          <cell r="L54">
            <v>0</v>
          </cell>
          <cell r="M54">
            <v>10</v>
          </cell>
          <cell r="N54">
            <v>10</v>
          </cell>
          <cell r="V54">
            <v>20</v>
          </cell>
          <cell r="W54">
            <v>8.0888000000000009</v>
          </cell>
          <cell r="Y54">
            <v>8.4143507071506267</v>
          </cell>
          <cell r="Z54">
            <v>3.4692414202353872</v>
          </cell>
          <cell r="AD54">
            <v>0</v>
          </cell>
          <cell r="AE54">
            <v>12.6234</v>
          </cell>
          <cell r="AF54">
            <v>4.5075000000000003</v>
          </cell>
          <cell r="AG54">
            <v>7.8105999999999991</v>
          </cell>
          <cell r="AH54">
            <v>4.4340000000000002</v>
          </cell>
          <cell r="AI54" t="str">
            <v>склад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1362.4780000000001</v>
          </cell>
          <cell r="D55">
            <v>3439.9609999999998</v>
          </cell>
          <cell r="E55">
            <v>3101.3719999999998</v>
          </cell>
          <cell r="F55">
            <v>1554.84</v>
          </cell>
          <cell r="G55" t="str">
            <v>ткмай</v>
          </cell>
          <cell r="H55">
            <v>1</v>
          </cell>
          <cell r="I55">
            <v>40</v>
          </cell>
          <cell r="J55">
            <v>3011.7779999999998</v>
          </cell>
          <cell r="K55">
            <v>89.594000000000051</v>
          </cell>
          <cell r="L55">
            <v>900</v>
          </cell>
          <cell r="M55">
            <v>700</v>
          </cell>
          <cell r="N55">
            <v>600</v>
          </cell>
          <cell r="V55">
            <v>700</v>
          </cell>
          <cell r="W55">
            <v>620.27440000000001</v>
          </cell>
          <cell r="X55">
            <v>800</v>
          </cell>
          <cell r="Y55">
            <v>8.471798932859393</v>
          </cell>
          <cell r="Z55">
            <v>2.5066970360214769</v>
          </cell>
          <cell r="AD55">
            <v>0</v>
          </cell>
          <cell r="AE55">
            <v>854.96339999999998</v>
          </cell>
          <cell r="AF55">
            <v>869.69425000000001</v>
          </cell>
          <cell r="AG55">
            <v>714.62659999999994</v>
          </cell>
          <cell r="AH55">
            <v>365.80500000000001</v>
          </cell>
          <cell r="AI55" t="str">
            <v>июньяб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1815</v>
          </cell>
          <cell r="D56">
            <v>7128</v>
          </cell>
          <cell r="E56">
            <v>5521</v>
          </cell>
          <cell r="F56">
            <v>1721</v>
          </cell>
          <cell r="G56" t="str">
            <v>бонмай</v>
          </cell>
          <cell r="H56">
            <v>0.45</v>
          </cell>
          <cell r="I56">
            <v>50</v>
          </cell>
          <cell r="J56">
            <v>3590</v>
          </cell>
          <cell r="K56">
            <v>1931</v>
          </cell>
          <cell r="L56">
            <v>800</v>
          </cell>
          <cell r="M56">
            <v>1500</v>
          </cell>
          <cell r="N56">
            <v>1000</v>
          </cell>
          <cell r="T56">
            <v>410</v>
          </cell>
          <cell r="V56">
            <v>1000</v>
          </cell>
          <cell r="W56">
            <v>1036.2</v>
          </cell>
          <cell r="X56">
            <v>1200</v>
          </cell>
          <cell r="Y56">
            <v>6.9687319050376368</v>
          </cell>
          <cell r="Z56">
            <v>1.6608762787106734</v>
          </cell>
          <cell r="AD56">
            <v>340</v>
          </cell>
          <cell r="AE56">
            <v>1215.5999999999999</v>
          </cell>
          <cell r="AF56">
            <v>1168.75</v>
          </cell>
          <cell r="AG56">
            <v>970.8</v>
          </cell>
          <cell r="AH56">
            <v>435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1362</v>
          </cell>
          <cell r="D57">
            <v>4324</v>
          </cell>
          <cell r="E57">
            <v>4038</v>
          </cell>
          <cell r="F57">
            <v>1587</v>
          </cell>
          <cell r="G57" t="str">
            <v>акяб</v>
          </cell>
          <cell r="H57">
            <v>0.45</v>
          </cell>
          <cell r="I57">
            <v>50</v>
          </cell>
          <cell r="J57">
            <v>4306</v>
          </cell>
          <cell r="K57">
            <v>-268</v>
          </cell>
          <cell r="L57">
            <v>0</v>
          </cell>
          <cell r="M57">
            <v>400</v>
          </cell>
          <cell r="N57">
            <v>800</v>
          </cell>
          <cell r="T57">
            <v>1000</v>
          </cell>
          <cell r="V57">
            <v>1200</v>
          </cell>
          <cell r="W57">
            <v>539.6</v>
          </cell>
          <cell r="X57">
            <v>1100</v>
          </cell>
          <cell r="Y57">
            <v>9.4273535952557452</v>
          </cell>
          <cell r="Z57">
            <v>2.941067457375834</v>
          </cell>
          <cell r="AD57">
            <v>1340</v>
          </cell>
          <cell r="AE57">
            <v>793.8</v>
          </cell>
          <cell r="AF57">
            <v>792.25</v>
          </cell>
          <cell r="AG57">
            <v>499.2</v>
          </cell>
          <cell r="AH57">
            <v>374</v>
          </cell>
          <cell r="AI57" t="str">
            <v>июньяб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360</v>
          </cell>
          <cell r="D58">
            <v>837</v>
          </cell>
          <cell r="E58">
            <v>758</v>
          </cell>
          <cell r="F58">
            <v>414</v>
          </cell>
          <cell r="G58">
            <v>0</v>
          </cell>
          <cell r="H58">
            <v>0.45</v>
          </cell>
          <cell r="I58">
            <v>50</v>
          </cell>
          <cell r="J58">
            <v>996</v>
          </cell>
          <cell r="K58">
            <v>-238</v>
          </cell>
          <cell r="L58">
            <v>60</v>
          </cell>
          <cell r="M58">
            <v>150</v>
          </cell>
          <cell r="N58">
            <v>200</v>
          </cell>
          <cell r="V58">
            <v>400</v>
          </cell>
          <cell r="W58">
            <v>151.6</v>
          </cell>
          <cell r="X58">
            <v>400</v>
          </cell>
          <cell r="Y58">
            <v>10.712401055408971</v>
          </cell>
          <cell r="Z58">
            <v>2.7308707124010554</v>
          </cell>
          <cell r="AD58">
            <v>0</v>
          </cell>
          <cell r="AE58">
            <v>276</v>
          </cell>
          <cell r="AF58">
            <v>215.75</v>
          </cell>
          <cell r="AG58">
            <v>141.19999999999999</v>
          </cell>
          <cell r="AH58">
            <v>144</v>
          </cell>
          <cell r="AI58" t="str">
            <v>июньяб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144</v>
          </cell>
          <cell r="D59">
            <v>344</v>
          </cell>
          <cell r="E59">
            <v>320</v>
          </cell>
          <cell r="F59">
            <v>160</v>
          </cell>
          <cell r="G59">
            <v>0</v>
          </cell>
          <cell r="H59">
            <v>0.4</v>
          </cell>
          <cell r="I59">
            <v>40</v>
          </cell>
          <cell r="J59">
            <v>466</v>
          </cell>
          <cell r="K59">
            <v>-146</v>
          </cell>
          <cell r="L59">
            <v>130</v>
          </cell>
          <cell r="M59">
            <v>20</v>
          </cell>
          <cell r="N59">
            <v>90</v>
          </cell>
          <cell r="V59">
            <v>50</v>
          </cell>
          <cell r="W59">
            <v>64</v>
          </cell>
          <cell r="X59">
            <v>60</v>
          </cell>
          <cell r="Y59">
            <v>7.96875</v>
          </cell>
          <cell r="Z59">
            <v>2.5</v>
          </cell>
          <cell r="AD59">
            <v>0</v>
          </cell>
          <cell r="AE59">
            <v>76.599999999999994</v>
          </cell>
          <cell r="AF59">
            <v>77.5</v>
          </cell>
          <cell r="AG59">
            <v>66.8</v>
          </cell>
          <cell r="AH59">
            <v>96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178</v>
          </cell>
          <cell r="D60">
            <v>325</v>
          </cell>
          <cell r="E60">
            <v>319</v>
          </cell>
          <cell r="F60">
            <v>166</v>
          </cell>
          <cell r="G60">
            <v>0</v>
          </cell>
          <cell r="H60">
            <v>0.4</v>
          </cell>
          <cell r="I60">
            <v>40</v>
          </cell>
          <cell r="J60">
            <v>359</v>
          </cell>
          <cell r="K60">
            <v>-40</v>
          </cell>
          <cell r="L60">
            <v>40</v>
          </cell>
          <cell r="M60">
            <v>60</v>
          </cell>
          <cell r="N60">
            <v>90</v>
          </cell>
          <cell r="V60">
            <v>90</v>
          </cell>
          <cell r="W60">
            <v>63.8</v>
          </cell>
          <cell r="X60">
            <v>60</v>
          </cell>
          <cell r="Y60">
            <v>7.931034482758621</v>
          </cell>
          <cell r="Z60">
            <v>2.6018808777429467</v>
          </cell>
          <cell r="AD60">
            <v>0</v>
          </cell>
          <cell r="AE60">
            <v>82.4</v>
          </cell>
          <cell r="AF60">
            <v>89</v>
          </cell>
          <cell r="AG60">
            <v>58</v>
          </cell>
          <cell r="AH60">
            <v>74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258.089</v>
          </cell>
          <cell r="D61">
            <v>1276.201</v>
          </cell>
          <cell r="E61">
            <v>946.42399999999998</v>
          </cell>
          <cell r="F61">
            <v>551.76199999999994</v>
          </cell>
          <cell r="G61" t="str">
            <v>ткмай</v>
          </cell>
          <cell r="H61">
            <v>1</v>
          </cell>
          <cell r="I61">
            <v>50</v>
          </cell>
          <cell r="J61">
            <v>1003.617</v>
          </cell>
          <cell r="K61">
            <v>-57.192999999999984</v>
          </cell>
          <cell r="L61">
            <v>0</v>
          </cell>
          <cell r="M61">
            <v>100</v>
          </cell>
          <cell r="N61">
            <v>450</v>
          </cell>
          <cell r="V61">
            <v>500</v>
          </cell>
          <cell r="W61">
            <v>189.28479999999999</v>
          </cell>
          <cell r="X61">
            <v>80</v>
          </cell>
          <cell r="Y61">
            <v>8.8848232927313759</v>
          </cell>
          <cell r="Z61">
            <v>2.9149831365223196</v>
          </cell>
          <cell r="AD61">
            <v>0</v>
          </cell>
          <cell r="AE61">
            <v>193.63219999999998</v>
          </cell>
          <cell r="AF61">
            <v>203.48849999999999</v>
          </cell>
          <cell r="AG61">
            <v>145.291</v>
          </cell>
          <cell r="AH61">
            <v>170.47900000000001</v>
          </cell>
          <cell r="AI61" t="str">
            <v>июньяб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554</v>
          </cell>
          <cell r="D62">
            <v>511</v>
          </cell>
          <cell r="E62">
            <v>338</v>
          </cell>
          <cell r="F62">
            <v>723</v>
          </cell>
          <cell r="G62">
            <v>0</v>
          </cell>
          <cell r="H62">
            <v>0.1</v>
          </cell>
          <cell r="I62">
            <v>730</v>
          </cell>
          <cell r="J62">
            <v>342</v>
          </cell>
          <cell r="K62">
            <v>-4</v>
          </cell>
          <cell r="L62">
            <v>0</v>
          </cell>
          <cell r="M62">
            <v>0</v>
          </cell>
          <cell r="W62">
            <v>67.599999999999994</v>
          </cell>
          <cell r="Y62">
            <v>10.69526627218935</v>
          </cell>
          <cell r="Z62">
            <v>10.69526627218935</v>
          </cell>
          <cell r="AD62">
            <v>0</v>
          </cell>
          <cell r="AE62">
            <v>91.8</v>
          </cell>
          <cell r="AF62">
            <v>107</v>
          </cell>
          <cell r="AG62">
            <v>73.2</v>
          </cell>
          <cell r="AH62">
            <v>86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37.447000000000003</v>
          </cell>
          <cell r="D63">
            <v>296.18</v>
          </cell>
          <cell r="E63">
            <v>276.86</v>
          </cell>
          <cell r="F63">
            <v>51.286999999999999</v>
          </cell>
          <cell r="G63">
            <v>0</v>
          </cell>
          <cell r="H63">
            <v>1</v>
          </cell>
          <cell r="I63">
            <v>50</v>
          </cell>
          <cell r="J63">
            <v>296.31700000000001</v>
          </cell>
          <cell r="K63">
            <v>-19.456999999999994</v>
          </cell>
          <cell r="L63">
            <v>0</v>
          </cell>
          <cell r="M63">
            <v>50</v>
          </cell>
          <cell r="N63">
            <v>90</v>
          </cell>
          <cell r="V63">
            <v>100</v>
          </cell>
          <cell r="W63">
            <v>55.372</v>
          </cell>
          <cell r="X63">
            <v>150</v>
          </cell>
          <cell r="Y63">
            <v>7.9694972188109521</v>
          </cell>
          <cell r="Z63">
            <v>0.92622625153507188</v>
          </cell>
          <cell r="AD63">
            <v>0</v>
          </cell>
          <cell r="AE63">
            <v>49.648600000000002</v>
          </cell>
          <cell r="AF63">
            <v>56.686250000000001</v>
          </cell>
          <cell r="AG63">
            <v>33.833399999999997</v>
          </cell>
          <cell r="AH63">
            <v>21.780999999999999</v>
          </cell>
          <cell r="AI63" t="str">
            <v>склад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757</v>
          </cell>
          <cell r="D64">
            <v>3981</v>
          </cell>
          <cell r="E64">
            <v>3816</v>
          </cell>
          <cell r="F64">
            <v>849.57299999999998</v>
          </cell>
          <cell r="G64">
            <v>0</v>
          </cell>
          <cell r="H64">
            <v>0.4</v>
          </cell>
          <cell r="I64">
            <v>40</v>
          </cell>
          <cell r="J64">
            <v>3891</v>
          </cell>
          <cell r="K64">
            <v>-75</v>
          </cell>
          <cell r="L64">
            <v>700</v>
          </cell>
          <cell r="M64">
            <v>900</v>
          </cell>
          <cell r="N64">
            <v>800</v>
          </cell>
          <cell r="T64">
            <v>768</v>
          </cell>
          <cell r="V64">
            <v>700</v>
          </cell>
          <cell r="W64">
            <v>613.20000000000005</v>
          </cell>
          <cell r="X64">
            <v>800</v>
          </cell>
          <cell r="Y64">
            <v>7.7455528375733858</v>
          </cell>
          <cell r="Z64">
            <v>1.3854745596868883</v>
          </cell>
          <cell r="AD64">
            <v>750</v>
          </cell>
          <cell r="AE64">
            <v>735.8</v>
          </cell>
          <cell r="AF64">
            <v>666.5</v>
          </cell>
          <cell r="AG64">
            <v>597</v>
          </cell>
          <cell r="AH64">
            <v>580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669</v>
          </cell>
          <cell r="D65">
            <v>2847</v>
          </cell>
          <cell r="E65">
            <v>2651</v>
          </cell>
          <cell r="F65">
            <v>820</v>
          </cell>
          <cell r="G65">
            <v>0</v>
          </cell>
          <cell r="H65">
            <v>0.4</v>
          </cell>
          <cell r="I65">
            <v>40</v>
          </cell>
          <cell r="J65">
            <v>2729</v>
          </cell>
          <cell r="K65">
            <v>-78</v>
          </cell>
          <cell r="L65">
            <v>600</v>
          </cell>
          <cell r="M65">
            <v>800</v>
          </cell>
          <cell r="N65">
            <v>700</v>
          </cell>
          <cell r="V65">
            <v>650</v>
          </cell>
          <cell r="W65">
            <v>530.20000000000005</v>
          </cell>
          <cell r="X65">
            <v>600</v>
          </cell>
          <cell r="Y65">
            <v>7.8649566201433414</v>
          </cell>
          <cell r="Z65">
            <v>1.5465861938890983</v>
          </cell>
          <cell r="AD65">
            <v>0</v>
          </cell>
          <cell r="AE65">
            <v>659.6</v>
          </cell>
          <cell r="AF65">
            <v>592.5</v>
          </cell>
          <cell r="AG65">
            <v>520.79999999999995</v>
          </cell>
          <cell r="AH65">
            <v>512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97.516000000000005</v>
          </cell>
          <cell r="D66">
            <v>715.71600000000001</v>
          </cell>
          <cell r="E66">
            <v>473.89600000000002</v>
          </cell>
          <cell r="F66">
            <v>329.613</v>
          </cell>
          <cell r="G66" t="str">
            <v>ябл</v>
          </cell>
          <cell r="H66">
            <v>1</v>
          </cell>
          <cell r="I66">
            <v>40</v>
          </cell>
          <cell r="J66">
            <v>508.392</v>
          </cell>
          <cell r="K66">
            <v>-34.495999999999981</v>
          </cell>
          <cell r="L66">
            <v>130</v>
          </cell>
          <cell r="M66">
            <v>90</v>
          </cell>
          <cell r="N66">
            <v>120</v>
          </cell>
          <cell r="V66">
            <v>50</v>
          </cell>
          <cell r="W66">
            <v>94.779200000000003</v>
          </cell>
          <cell r="X66">
            <v>30</v>
          </cell>
          <cell r="Y66">
            <v>7.9090454445701166</v>
          </cell>
          <cell r="Z66">
            <v>3.4776934179651229</v>
          </cell>
          <cell r="AD66">
            <v>0</v>
          </cell>
          <cell r="AE66">
            <v>132.5642</v>
          </cell>
          <cell r="AF66">
            <v>122.19974999999999</v>
          </cell>
          <cell r="AG66">
            <v>110.2118</v>
          </cell>
          <cell r="AH66">
            <v>119.455</v>
          </cell>
          <cell r="AI66" t="e">
            <v>#N/A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137.345</v>
          </cell>
          <cell r="D67">
            <v>236.09100000000001</v>
          </cell>
          <cell r="E67">
            <v>290.976</v>
          </cell>
          <cell r="F67">
            <v>78.412999999999997</v>
          </cell>
          <cell r="G67">
            <v>0</v>
          </cell>
          <cell r="H67">
            <v>1</v>
          </cell>
          <cell r="I67">
            <v>40</v>
          </cell>
          <cell r="J67">
            <v>310.07299999999998</v>
          </cell>
          <cell r="K67">
            <v>-19.09699999999998</v>
          </cell>
          <cell r="L67">
            <v>100</v>
          </cell>
          <cell r="M67">
            <v>60</v>
          </cell>
          <cell r="N67">
            <v>80</v>
          </cell>
          <cell r="V67">
            <v>80</v>
          </cell>
          <cell r="W67">
            <v>58.1952</v>
          </cell>
          <cell r="X67">
            <v>60</v>
          </cell>
          <cell r="Y67">
            <v>7.8771616903112287</v>
          </cell>
          <cell r="Z67">
            <v>1.3474135323875509</v>
          </cell>
          <cell r="AD67">
            <v>0</v>
          </cell>
          <cell r="AE67">
            <v>68.795000000000002</v>
          </cell>
          <cell r="AF67">
            <v>67.520250000000004</v>
          </cell>
          <cell r="AG67">
            <v>55.128999999999998</v>
          </cell>
          <cell r="AH67">
            <v>71.180999999999997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249.535</v>
          </cell>
          <cell r="D68">
            <v>650.44000000000005</v>
          </cell>
          <cell r="E68">
            <v>693.94799999999998</v>
          </cell>
          <cell r="F68">
            <v>192.95699999999999</v>
          </cell>
          <cell r="G68" t="str">
            <v>ябл</v>
          </cell>
          <cell r="H68">
            <v>1</v>
          </cell>
          <cell r="I68">
            <v>40</v>
          </cell>
          <cell r="J68">
            <v>709.72900000000004</v>
          </cell>
          <cell r="K68">
            <v>-15.781000000000063</v>
          </cell>
          <cell r="L68">
            <v>140</v>
          </cell>
          <cell r="M68">
            <v>250</v>
          </cell>
          <cell r="N68">
            <v>200</v>
          </cell>
          <cell r="V68">
            <v>150</v>
          </cell>
          <cell r="W68">
            <v>138.78960000000001</v>
          </cell>
          <cell r="X68">
            <v>160</v>
          </cell>
          <cell r="Y68">
            <v>7.8749200228259166</v>
          </cell>
          <cell r="Z68">
            <v>1.3902842864306835</v>
          </cell>
          <cell r="AD68">
            <v>0</v>
          </cell>
          <cell r="AE68">
            <v>157.80500000000001</v>
          </cell>
          <cell r="AF68">
            <v>158.15325000000001</v>
          </cell>
          <cell r="AG68">
            <v>133.87219999999999</v>
          </cell>
          <cell r="AH68">
            <v>173.92500000000001</v>
          </cell>
          <cell r="AI68" t="e">
            <v>#N/A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157.29499999999999</v>
          </cell>
          <cell r="D69">
            <v>367.625</v>
          </cell>
          <cell r="E69">
            <v>389.92200000000003</v>
          </cell>
          <cell r="F69">
            <v>125.18</v>
          </cell>
          <cell r="G69">
            <v>0</v>
          </cell>
          <cell r="H69">
            <v>1</v>
          </cell>
          <cell r="I69">
            <v>40</v>
          </cell>
          <cell r="J69">
            <v>401.05200000000002</v>
          </cell>
          <cell r="K69">
            <v>-11.129999999999995</v>
          </cell>
          <cell r="L69">
            <v>120</v>
          </cell>
          <cell r="M69">
            <v>70</v>
          </cell>
          <cell r="N69">
            <v>100</v>
          </cell>
          <cell r="V69">
            <v>100</v>
          </cell>
          <cell r="W69">
            <v>77.984400000000008</v>
          </cell>
          <cell r="X69">
            <v>90</v>
          </cell>
          <cell r="Y69">
            <v>7.7602700027184923</v>
          </cell>
          <cell r="Z69">
            <v>1.6051928334384824</v>
          </cell>
          <cell r="AD69">
            <v>0</v>
          </cell>
          <cell r="AE69">
            <v>84.908600000000007</v>
          </cell>
          <cell r="AF69">
            <v>85.812250000000006</v>
          </cell>
          <cell r="AG69">
            <v>72.571600000000004</v>
          </cell>
          <cell r="AH69">
            <v>85.141000000000005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65</v>
          </cell>
          <cell r="D70">
            <v>103</v>
          </cell>
          <cell r="E70">
            <v>114</v>
          </cell>
          <cell r="F70">
            <v>49</v>
          </cell>
          <cell r="G70" t="str">
            <v>дк</v>
          </cell>
          <cell r="H70">
            <v>0.6</v>
          </cell>
          <cell r="I70">
            <v>60</v>
          </cell>
          <cell r="J70">
            <v>145</v>
          </cell>
          <cell r="K70">
            <v>-31</v>
          </cell>
          <cell r="L70">
            <v>70</v>
          </cell>
          <cell r="M70">
            <v>20</v>
          </cell>
          <cell r="N70">
            <v>30</v>
          </cell>
          <cell r="W70">
            <v>22.8</v>
          </cell>
          <cell r="X70">
            <v>20</v>
          </cell>
          <cell r="Y70">
            <v>8.2894736842105257</v>
          </cell>
          <cell r="Z70">
            <v>2.1491228070175437</v>
          </cell>
          <cell r="AD70">
            <v>0</v>
          </cell>
          <cell r="AE70">
            <v>22.2</v>
          </cell>
          <cell r="AF70">
            <v>22</v>
          </cell>
          <cell r="AG70">
            <v>24.8</v>
          </cell>
          <cell r="AH70">
            <v>50</v>
          </cell>
          <cell r="AI70" t="str">
            <v>склад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140</v>
          </cell>
          <cell r="D71">
            <v>296</v>
          </cell>
          <cell r="E71">
            <v>341</v>
          </cell>
          <cell r="F71">
            <v>95</v>
          </cell>
          <cell r="G71" t="str">
            <v>ябл</v>
          </cell>
          <cell r="H71">
            <v>0.6</v>
          </cell>
          <cell r="I71">
            <v>60</v>
          </cell>
          <cell r="J71">
            <v>344</v>
          </cell>
          <cell r="K71">
            <v>-3</v>
          </cell>
          <cell r="L71">
            <v>70</v>
          </cell>
          <cell r="M71">
            <v>120</v>
          </cell>
          <cell r="N71">
            <v>120</v>
          </cell>
          <cell r="V71">
            <v>50</v>
          </cell>
          <cell r="W71">
            <v>68.2</v>
          </cell>
          <cell r="X71">
            <v>80</v>
          </cell>
          <cell r="Y71">
            <v>7.8445747800586503</v>
          </cell>
          <cell r="Z71">
            <v>1.3929618768328444</v>
          </cell>
          <cell r="AD71">
            <v>0</v>
          </cell>
          <cell r="AE71">
            <v>77</v>
          </cell>
          <cell r="AF71">
            <v>72</v>
          </cell>
          <cell r="AG71">
            <v>68.599999999999994</v>
          </cell>
          <cell r="AH71">
            <v>45</v>
          </cell>
          <cell r="AI71" t="str">
            <v>оконч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181</v>
          </cell>
          <cell r="D72">
            <v>542</v>
          </cell>
          <cell r="E72">
            <v>546</v>
          </cell>
          <cell r="F72">
            <v>161</v>
          </cell>
          <cell r="G72" t="str">
            <v>ябл</v>
          </cell>
          <cell r="H72">
            <v>0.6</v>
          </cell>
          <cell r="I72">
            <v>60</v>
          </cell>
          <cell r="J72">
            <v>575</v>
          </cell>
          <cell r="K72">
            <v>-29</v>
          </cell>
          <cell r="L72">
            <v>140</v>
          </cell>
          <cell r="M72">
            <v>220</v>
          </cell>
          <cell r="N72">
            <v>150</v>
          </cell>
          <cell r="V72">
            <v>80</v>
          </cell>
          <cell r="W72">
            <v>109.2</v>
          </cell>
          <cell r="X72">
            <v>100</v>
          </cell>
          <cell r="Y72">
            <v>7.7930402930402929</v>
          </cell>
          <cell r="Z72">
            <v>1.4743589743589742</v>
          </cell>
          <cell r="AD72">
            <v>0</v>
          </cell>
          <cell r="AE72">
            <v>110.8</v>
          </cell>
          <cell r="AF72">
            <v>126.25</v>
          </cell>
          <cell r="AG72">
            <v>114.8</v>
          </cell>
          <cell r="AH72">
            <v>82</v>
          </cell>
          <cell r="AI72" t="str">
            <v>продиюнь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73.653000000000006</v>
          </cell>
          <cell r="D73">
            <v>298.637</v>
          </cell>
          <cell r="E73">
            <v>116.676</v>
          </cell>
          <cell r="F73">
            <v>37.856000000000002</v>
          </cell>
          <cell r="G73">
            <v>0</v>
          </cell>
          <cell r="H73">
            <v>1</v>
          </cell>
          <cell r="I73">
            <v>30</v>
          </cell>
          <cell r="J73">
            <v>138.91900000000001</v>
          </cell>
          <cell r="K73">
            <v>-22.243000000000009</v>
          </cell>
          <cell r="L73">
            <v>50</v>
          </cell>
          <cell r="M73">
            <v>30</v>
          </cell>
          <cell r="N73">
            <v>20</v>
          </cell>
          <cell r="V73">
            <v>20</v>
          </cell>
          <cell r="W73">
            <v>23.3352</v>
          </cell>
          <cell r="X73">
            <v>10</v>
          </cell>
          <cell r="Y73">
            <v>7.1932531111796765</v>
          </cell>
          <cell r="Z73">
            <v>1.6222702183825295</v>
          </cell>
          <cell r="AD73">
            <v>0</v>
          </cell>
          <cell r="AE73">
            <v>29.025200000000002</v>
          </cell>
          <cell r="AF73">
            <v>24.821750000000002</v>
          </cell>
          <cell r="AG73">
            <v>23.637</v>
          </cell>
          <cell r="AH73">
            <v>31.841999999999999</v>
          </cell>
          <cell r="AI73" t="str">
            <v>склад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225</v>
          </cell>
          <cell r="D74">
            <v>600</v>
          </cell>
          <cell r="E74">
            <v>629</v>
          </cell>
          <cell r="F74">
            <v>190</v>
          </cell>
          <cell r="G74" t="str">
            <v>ябл,дк</v>
          </cell>
          <cell r="H74">
            <v>0.6</v>
          </cell>
          <cell r="I74">
            <v>60</v>
          </cell>
          <cell r="J74">
            <v>614</v>
          </cell>
          <cell r="K74">
            <v>15</v>
          </cell>
          <cell r="L74">
            <v>170</v>
          </cell>
          <cell r="M74">
            <v>140</v>
          </cell>
          <cell r="N74">
            <v>150</v>
          </cell>
          <cell r="V74">
            <v>300</v>
          </cell>
          <cell r="W74">
            <v>125.8</v>
          </cell>
          <cell r="X74">
            <v>250</v>
          </cell>
          <cell r="Y74">
            <v>9.5389507154213042</v>
          </cell>
          <cell r="Z74">
            <v>1.5103338632750398</v>
          </cell>
          <cell r="AD74">
            <v>0</v>
          </cell>
          <cell r="AE74">
            <v>178.6</v>
          </cell>
          <cell r="AF74">
            <v>144.25</v>
          </cell>
          <cell r="AG74">
            <v>120.6</v>
          </cell>
          <cell r="AH74">
            <v>112</v>
          </cell>
          <cell r="AI74" t="str">
            <v>июньяб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330</v>
          </cell>
          <cell r="D75">
            <v>1087</v>
          </cell>
          <cell r="E75">
            <v>1123</v>
          </cell>
          <cell r="F75">
            <v>286</v>
          </cell>
          <cell r="G75" t="str">
            <v>ябл,дк</v>
          </cell>
          <cell r="H75">
            <v>0.6</v>
          </cell>
          <cell r="I75">
            <v>60</v>
          </cell>
          <cell r="J75">
            <v>1143</v>
          </cell>
          <cell r="K75">
            <v>-20</v>
          </cell>
          <cell r="L75">
            <v>300</v>
          </cell>
          <cell r="M75">
            <v>270</v>
          </cell>
          <cell r="N75">
            <v>250</v>
          </cell>
          <cell r="V75">
            <v>250</v>
          </cell>
          <cell r="W75">
            <v>224.6</v>
          </cell>
          <cell r="X75">
            <v>300</v>
          </cell>
          <cell r="Y75">
            <v>7.3731077471059665</v>
          </cell>
          <cell r="Z75">
            <v>1.2733748886910063</v>
          </cell>
          <cell r="AD75">
            <v>0</v>
          </cell>
          <cell r="AE75">
            <v>268.39999999999998</v>
          </cell>
          <cell r="AF75">
            <v>250.75</v>
          </cell>
          <cell r="AG75">
            <v>213.2</v>
          </cell>
          <cell r="AH75">
            <v>141</v>
          </cell>
          <cell r="AI75" t="str">
            <v>оконч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209</v>
          </cell>
          <cell r="D76">
            <v>468</v>
          </cell>
          <cell r="E76">
            <v>608</v>
          </cell>
          <cell r="F76">
            <v>50</v>
          </cell>
          <cell r="G76">
            <v>0</v>
          </cell>
          <cell r="H76">
            <v>0.4</v>
          </cell>
          <cell r="I76" t="e">
            <v>#N/A</v>
          </cell>
          <cell r="J76">
            <v>760</v>
          </cell>
          <cell r="K76">
            <v>-152</v>
          </cell>
          <cell r="L76">
            <v>140</v>
          </cell>
          <cell r="M76">
            <v>320</v>
          </cell>
          <cell r="N76">
            <v>180</v>
          </cell>
          <cell r="V76">
            <v>150</v>
          </cell>
          <cell r="W76">
            <v>121.6</v>
          </cell>
          <cell r="X76">
            <v>130</v>
          </cell>
          <cell r="Y76">
            <v>7.9769736842105265</v>
          </cell>
          <cell r="Z76">
            <v>0.41118421052631582</v>
          </cell>
          <cell r="AD76">
            <v>0</v>
          </cell>
          <cell r="AE76">
            <v>172</v>
          </cell>
          <cell r="AF76">
            <v>195.5</v>
          </cell>
          <cell r="AG76">
            <v>127.6</v>
          </cell>
          <cell r="AH76">
            <v>8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263</v>
          </cell>
          <cell r="D77">
            <v>837</v>
          </cell>
          <cell r="E77">
            <v>794</v>
          </cell>
          <cell r="F77">
            <v>297</v>
          </cell>
          <cell r="G77">
            <v>0</v>
          </cell>
          <cell r="H77">
            <v>0.33</v>
          </cell>
          <cell r="I77">
            <v>60</v>
          </cell>
          <cell r="J77">
            <v>838</v>
          </cell>
          <cell r="K77">
            <v>-44</v>
          </cell>
          <cell r="L77">
            <v>300</v>
          </cell>
          <cell r="M77">
            <v>200</v>
          </cell>
          <cell r="N77">
            <v>200</v>
          </cell>
          <cell r="V77">
            <v>80</v>
          </cell>
          <cell r="W77">
            <v>158.80000000000001</v>
          </cell>
          <cell r="X77">
            <v>150</v>
          </cell>
          <cell r="Y77">
            <v>7.7267002518891683</v>
          </cell>
          <cell r="Z77">
            <v>1.8702770780856421</v>
          </cell>
          <cell r="AD77">
            <v>0</v>
          </cell>
          <cell r="AE77">
            <v>197.4</v>
          </cell>
          <cell r="AF77">
            <v>196.5</v>
          </cell>
          <cell r="AG77">
            <v>163.4</v>
          </cell>
          <cell r="AH77">
            <v>188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187</v>
          </cell>
          <cell r="D78">
            <v>463</v>
          </cell>
          <cell r="E78">
            <v>499</v>
          </cell>
          <cell r="F78">
            <v>139</v>
          </cell>
          <cell r="G78">
            <v>0</v>
          </cell>
          <cell r="H78">
            <v>0.35</v>
          </cell>
          <cell r="I78" t="e">
            <v>#N/A</v>
          </cell>
          <cell r="J78">
            <v>563</v>
          </cell>
          <cell r="K78">
            <v>-64</v>
          </cell>
          <cell r="L78">
            <v>200</v>
          </cell>
          <cell r="M78">
            <v>80</v>
          </cell>
          <cell r="N78">
            <v>140</v>
          </cell>
          <cell r="V78">
            <v>130</v>
          </cell>
          <cell r="W78">
            <v>99.8</v>
          </cell>
          <cell r="X78">
            <v>100</v>
          </cell>
          <cell r="Y78">
            <v>7.9058116232464934</v>
          </cell>
          <cell r="Z78">
            <v>1.3927855711422845</v>
          </cell>
          <cell r="AD78">
            <v>0</v>
          </cell>
          <cell r="AE78">
            <v>124.8</v>
          </cell>
          <cell r="AF78">
            <v>111.25</v>
          </cell>
          <cell r="AG78">
            <v>93.6</v>
          </cell>
          <cell r="AH78">
            <v>134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21</v>
          </cell>
          <cell r="D79">
            <v>581</v>
          </cell>
          <cell r="E79">
            <v>255</v>
          </cell>
          <cell r="F79">
            <v>196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304</v>
          </cell>
          <cell r="K79">
            <v>-49</v>
          </cell>
          <cell r="L79">
            <v>50</v>
          </cell>
          <cell r="M79">
            <v>110</v>
          </cell>
          <cell r="N79">
            <v>50</v>
          </cell>
          <cell r="W79">
            <v>51</v>
          </cell>
          <cell r="Y79">
            <v>7.9607843137254903</v>
          </cell>
          <cell r="Z79">
            <v>3.8431372549019609</v>
          </cell>
          <cell r="AD79">
            <v>0</v>
          </cell>
          <cell r="AE79">
            <v>52.8</v>
          </cell>
          <cell r="AF79">
            <v>67.5</v>
          </cell>
          <cell r="AG79">
            <v>66.2</v>
          </cell>
          <cell r="AH79">
            <v>23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861</v>
          </cell>
          <cell r="D80">
            <v>21933</v>
          </cell>
          <cell r="E80">
            <v>4620</v>
          </cell>
          <cell r="F80">
            <v>924</v>
          </cell>
          <cell r="G80">
            <v>0</v>
          </cell>
          <cell r="H80">
            <v>0.35</v>
          </cell>
          <cell r="I80">
            <v>40</v>
          </cell>
          <cell r="J80">
            <v>4649</v>
          </cell>
          <cell r="K80">
            <v>-29</v>
          </cell>
          <cell r="L80">
            <v>700</v>
          </cell>
          <cell r="M80">
            <v>1300</v>
          </cell>
          <cell r="N80">
            <v>1000</v>
          </cell>
          <cell r="T80">
            <v>738</v>
          </cell>
          <cell r="V80">
            <v>1700</v>
          </cell>
          <cell r="W80">
            <v>760.8</v>
          </cell>
          <cell r="X80">
            <v>1700</v>
          </cell>
          <cell r="Y80">
            <v>9.6267087276551013</v>
          </cell>
          <cell r="Z80">
            <v>1.2145110410094637</v>
          </cell>
          <cell r="AD80">
            <v>816</v>
          </cell>
          <cell r="AE80">
            <v>895.6</v>
          </cell>
          <cell r="AF80">
            <v>774.5</v>
          </cell>
          <cell r="AG80">
            <v>708</v>
          </cell>
          <cell r="AH80">
            <v>763</v>
          </cell>
          <cell r="AI80" t="str">
            <v>июньяб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196</v>
          </cell>
          <cell r="D81">
            <v>22015</v>
          </cell>
          <cell r="E81">
            <v>11646</v>
          </cell>
          <cell r="F81">
            <v>2294</v>
          </cell>
          <cell r="G81" t="str">
            <v>отк</v>
          </cell>
          <cell r="H81">
            <v>0.35</v>
          </cell>
          <cell r="I81">
            <v>45</v>
          </cell>
          <cell r="J81">
            <v>12034</v>
          </cell>
          <cell r="K81">
            <v>-388</v>
          </cell>
          <cell r="L81">
            <v>1000</v>
          </cell>
          <cell r="M81">
            <v>3000</v>
          </cell>
          <cell r="N81">
            <v>1800</v>
          </cell>
          <cell r="T81">
            <v>600</v>
          </cell>
          <cell r="V81">
            <v>1800</v>
          </cell>
          <cell r="W81">
            <v>1926</v>
          </cell>
          <cell r="X81">
            <v>2100</v>
          </cell>
          <cell r="Y81">
            <v>6.2274143302180685</v>
          </cell>
          <cell r="Z81">
            <v>1.1910695742471444</v>
          </cell>
          <cell r="AD81">
            <v>2016</v>
          </cell>
          <cell r="AE81">
            <v>1514.4</v>
          </cell>
          <cell r="AF81">
            <v>1611.75</v>
          </cell>
          <cell r="AG81">
            <v>1717.4</v>
          </cell>
          <cell r="AH81">
            <v>1420</v>
          </cell>
          <cell r="AI81" t="str">
            <v>оконч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269</v>
          </cell>
          <cell r="D82">
            <v>969</v>
          </cell>
          <cell r="E82">
            <v>813</v>
          </cell>
          <cell r="F82">
            <v>413</v>
          </cell>
          <cell r="G82">
            <v>0</v>
          </cell>
          <cell r="H82">
            <v>0.4</v>
          </cell>
          <cell r="I82" t="e">
            <v>#N/A</v>
          </cell>
          <cell r="J82">
            <v>846</v>
          </cell>
          <cell r="K82">
            <v>-33</v>
          </cell>
          <cell r="L82">
            <v>300</v>
          </cell>
          <cell r="M82">
            <v>100</v>
          </cell>
          <cell r="N82">
            <v>220</v>
          </cell>
          <cell r="V82">
            <v>60</v>
          </cell>
          <cell r="W82">
            <v>162.6</v>
          </cell>
          <cell r="X82">
            <v>150</v>
          </cell>
          <cell r="Y82">
            <v>7.6445264452644528</v>
          </cell>
          <cell r="Z82">
            <v>2.5399753997539976</v>
          </cell>
          <cell r="AD82">
            <v>0</v>
          </cell>
          <cell r="AE82">
            <v>86.6</v>
          </cell>
          <cell r="AF82">
            <v>161.75</v>
          </cell>
          <cell r="AG82">
            <v>162.19999999999999</v>
          </cell>
          <cell r="AH82">
            <v>217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130.36600000000001</v>
          </cell>
          <cell r="D83">
            <v>284.52699999999999</v>
          </cell>
          <cell r="E83">
            <v>282.08699999999999</v>
          </cell>
          <cell r="F83">
            <v>105.69799999999999</v>
          </cell>
          <cell r="G83" t="str">
            <v>н</v>
          </cell>
          <cell r="H83">
            <v>1</v>
          </cell>
          <cell r="I83" t="e">
            <v>#N/A</v>
          </cell>
          <cell r="J83">
            <v>312.90600000000001</v>
          </cell>
          <cell r="K83">
            <v>-30.819000000000017</v>
          </cell>
          <cell r="L83">
            <v>60</v>
          </cell>
          <cell r="M83">
            <v>0</v>
          </cell>
          <cell r="N83">
            <v>80</v>
          </cell>
          <cell r="V83">
            <v>80</v>
          </cell>
          <cell r="W83">
            <v>56.417400000000001</v>
          </cell>
          <cell r="X83">
            <v>120</v>
          </cell>
          <cell r="Y83">
            <v>7.9000095715151701</v>
          </cell>
          <cell r="Z83">
            <v>1.8735000194975309</v>
          </cell>
          <cell r="AD83">
            <v>0</v>
          </cell>
          <cell r="AE83">
            <v>72.25739999999999</v>
          </cell>
          <cell r="AF83">
            <v>63.210999999999999</v>
          </cell>
          <cell r="AG83">
            <v>45.430399999999999</v>
          </cell>
          <cell r="AH83">
            <v>42.27</v>
          </cell>
          <cell r="AI83" t="str">
            <v>Паша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B84" t="str">
            <v>кг</v>
          </cell>
          <cell r="C84">
            <v>25.111999999999998</v>
          </cell>
          <cell r="D84">
            <v>4.359</v>
          </cell>
          <cell r="E84">
            <v>9.8249999999999993</v>
          </cell>
          <cell r="F84">
            <v>15.287000000000001</v>
          </cell>
          <cell r="G84" t="str">
            <v>выв1405,</v>
          </cell>
          <cell r="H84">
            <v>0</v>
          </cell>
          <cell r="I84" t="e">
            <v>#N/A</v>
          </cell>
          <cell r="J84">
            <v>21</v>
          </cell>
          <cell r="K84">
            <v>-11.175000000000001</v>
          </cell>
          <cell r="L84">
            <v>10</v>
          </cell>
          <cell r="M84">
            <v>0</v>
          </cell>
          <cell r="W84">
            <v>1.9649999999999999</v>
          </cell>
          <cell r="Y84">
            <v>12.868702290076337</v>
          </cell>
          <cell r="Z84">
            <v>7.7796437659033089</v>
          </cell>
          <cell r="AD84">
            <v>0</v>
          </cell>
          <cell r="AE84">
            <v>6.5894000000000004</v>
          </cell>
          <cell r="AF84">
            <v>2.859</v>
          </cell>
          <cell r="AG84">
            <v>4.9047999999999998</v>
          </cell>
          <cell r="AH84">
            <v>4.3529999999999998</v>
          </cell>
          <cell r="AI84" t="str">
            <v>увел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B85" t="str">
            <v>шт</v>
          </cell>
          <cell r="C85">
            <v>110</v>
          </cell>
          <cell r="D85">
            <v>214</v>
          </cell>
          <cell r="E85">
            <v>205</v>
          </cell>
          <cell r="F85">
            <v>116</v>
          </cell>
          <cell r="G85">
            <v>0</v>
          </cell>
          <cell r="H85">
            <v>0.4</v>
          </cell>
          <cell r="I85" t="e">
            <v>#N/A</v>
          </cell>
          <cell r="J85">
            <v>220</v>
          </cell>
          <cell r="K85">
            <v>-15</v>
          </cell>
          <cell r="L85">
            <v>0</v>
          </cell>
          <cell r="M85">
            <v>40</v>
          </cell>
          <cell r="N85">
            <v>50</v>
          </cell>
          <cell r="V85">
            <v>250</v>
          </cell>
          <cell r="W85">
            <v>41</v>
          </cell>
          <cell r="X85">
            <v>250</v>
          </cell>
          <cell r="Y85">
            <v>17.219512195121951</v>
          </cell>
          <cell r="Z85">
            <v>2.8292682926829267</v>
          </cell>
          <cell r="AD85">
            <v>0</v>
          </cell>
          <cell r="AE85">
            <v>49</v>
          </cell>
          <cell r="AF85">
            <v>60.75</v>
          </cell>
          <cell r="AG85">
            <v>37.4</v>
          </cell>
          <cell r="AH85">
            <v>45</v>
          </cell>
          <cell r="AI85" t="str">
            <v>июньяб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B86" t="str">
            <v>кг</v>
          </cell>
          <cell r="C86">
            <v>124.526</v>
          </cell>
          <cell r="E86">
            <v>90.346999999999994</v>
          </cell>
          <cell r="F86">
            <v>34.179000000000002</v>
          </cell>
          <cell r="G86">
            <v>0</v>
          </cell>
          <cell r="H86">
            <v>1</v>
          </cell>
          <cell r="I86" t="e">
            <v>#N/A</v>
          </cell>
          <cell r="J86">
            <v>89.4</v>
          </cell>
          <cell r="K86">
            <v>0.94699999999998852</v>
          </cell>
          <cell r="L86">
            <v>0</v>
          </cell>
          <cell r="M86">
            <v>20</v>
          </cell>
          <cell r="N86">
            <v>20</v>
          </cell>
          <cell r="V86">
            <v>50</v>
          </cell>
          <cell r="W86">
            <v>18.069399999999998</v>
          </cell>
          <cell r="X86">
            <v>20</v>
          </cell>
          <cell r="Y86">
            <v>7.9791802716194242</v>
          </cell>
          <cell r="Z86">
            <v>1.8915403942576956</v>
          </cell>
          <cell r="AD86">
            <v>0</v>
          </cell>
          <cell r="AE86">
            <v>32.107399999999998</v>
          </cell>
          <cell r="AF86">
            <v>18.68825</v>
          </cell>
          <cell r="AG86">
            <v>15.675800000000001</v>
          </cell>
          <cell r="AH86">
            <v>7.1710000000000003</v>
          </cell>
          <cell r="AI86" t="str">
            <v>Паша50%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B87" t="str">
            <v>шт</v>
          </cell>
          <cell r="C87">
            <v>15</v>
          </cell>
          <cell r="D87">
            <v>58</v>
          </cell>
          <cell r="E87">
            <v>20</v>
          </cell>
          <cell r="F87">
            <v>44</v>
          </cell>
          <cell r="G87">
            <v>0</v>
          </cell>
          <cell r="H87">
            <v>0.2</v>
          </cell>
          <cell r="I87" t="e">
            <v>#N/A</v>
          </cell>
          <cell r="J87">
            <v>41</v>
          </cell>
          <cell r="K87">
            <v>-21</v>
          </cell>
          <cell r="L87">
            <v>0</v>
          </cell>
          <cell r="M87">
            <v>0</v>
          </cell>
          <cell r="W87">
            <v>4</v>
          </cell>
          <cell r="Y87">
            <v>11</v>
          </cell>
          <cell r="Z87">
            <v>11</v>
          </cell>
          <cell r="AD87">
            <v>0</v>
          </cell>
          <cell r="AE87">
            <v>4.5999999999999996</v>
          </cell>
          <cell r="AF87">
            <v>6</v>
          </cell>
          <cell r="AG87">
            <v>0</v>
          </cell>
          <cell r="AH87">
            <v>6</v>
          </cell>
          <cell r="AI87" t="str">
            <v>увел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B88" t="str">
            <v>шт</v>
          </cell>
          <cell r="C88">
            <v>250</v>
          </cell>
          <cell r="D88">
            <v>749</v>
          </cell>
          <cell r="E88">
            <v>714</v>
          </cell>
          <cell r="F88">
            <v>201</v>
          </cell>
          <cell r="G88">
            <v>0</v>
          </cell>
          <cell r="H88">
            <v>0.2</v>
          </cell>
          <cell r="I88" t="e">
            <v>#N/A</v>
          </cell>
          <cell r="J88">
            <v>960</v>
          </cell>
          <cell r="K88">
            <v>-246</v>
          </cell>
          <cell r="L88">
            <v>250</v>
          </cell>
          <cell r="M88">
            <v>500</v>
          </cell>
          <cell r="N88">
            <v>150</v>
          </cell>
          <cell r="V88">
            <v>200</v>
          </cell>
          <cell r="W88">
            <v>142.80000000000001</v>
          </cell>
          <cell r="X88">
            <v>200</v>
          </cell>
          <cell r="Y88">
            <v>10.511204481792717</v>
          </cell>
          <cell r="Z88">
            <v>1.4075630252100839</v>
          </cell>
          <cell r="AD88">
            <v>0</v>
          </cell>
          <cell r="AE88">
            <v>137.6</v>
          </cell>
          <cell r="AF88">
            <v>137.75</v>
          </cell>
          <cell r="AG88">
            <v>164.6</v>
          </cell>
          <cell r="AH88">
            <v>131</v>
          </cell>
          <cell r="AI88" t="str">
            <v>склад</v>
          </cell>
        </row>
        <row r="89">
          <cell r="A89" t="str">
            <v xml:space="preserve"> 448  Сосиски Сливушки по-венски ТМ Вязанка. 0,3 кг ПОКОМ</v>
          </cell>
          <cell r="B89" t="str">
            <v>шт</v>
          </cell>
          <cell r="C89">
            <v>68</v>
          </cell>
          <cell r="D89">
            <v>1067</v>
          </cell>
          <cell r="E89">
            <v>996</v>
          </cell>
          <cell r="F89">
            <v>128</v>
          </cell>
          <cell r="G89">
            <v>0</v>
          </cell>
          <cell r="H89">
            <v>0.3</v>
          </cell>
          <cell r="I89" t="e">
            <v>#N/A</v>
          </cell>
          <cell r="J89">
            <v>1102</v>
          </cell>
          <cell r="K89">
            <v>-106</v>
          </cell>
          <cell r="L89">
            <v>250</v>
          </cell>
          <cell r="M89">
            <v>450</v>
          </cell>
          <cell r="N89">
            <v>150</v>
          </cell>
          <cell r="V89">
            <v>150</v>
          </cell>
          <cell r="W89">
            <v>199.2</v>
          </cell>
          <cell r="X89">
            <v>200</v>
          </cell>
          <cell r="Y89">
            <v>6.666666666666667</v>
          </cell>
          <cell r="Z89">
            <v>0.64257028112449799</v>
          </cell>
          <cell r="AD89">
            <v>0</v>
          </cell>
          <cell r="AE89">
            <v>94.2</v>
          </cell>
          <cell r="AF89">
            <v>161.5</v>
          </cell>
          <cell r="AG89">
            <v>184.8</v>
          </cell>
          <cell r="AH89">
            <v>139</v>
          </cell>
          <cell r="AI89">
            <v>0</v>
          </cell>
        </row>
        <row r="90">
          <cell r="A90" t="str">
            <v xml:space="preserve"> 449  Колбаса Дугушка Стародворская ВЕС ТС Дугушка ПОКОМ</v>
          </cell>
          <cell r="B90" t="str">
            <v>кг</v>
          </cell>
          <cell r="C90">
            <v>176.94399999999999</v>
          </cell>
          <cell r="D90">
            <v>485.44499999999999</v>
          </cell>
          <cell r="E90">
            <v>476.40600000000001</v>
          </cell>
          <cell r="F90">
            <v>128.47300000000001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509.72699999999998</v>
          </cell>
          <cell r="K90">
            <v>-33.32099999999997</v>
          </cell>
          <cell r="L90">
            <v>200</v>
          </cell>
          <cell r="M90">
            <v>140</v>
          </cell>
          <cell r="N90">
            <v>120</v>
          </cell>
          <cell r="V90">
            <v>60</v>
          </cell>
          <cell r="W90">
            <v>95.281199999999998</v>
          </cell>
          <cell r="X90">
            <v>100</v>
          </cell>
          <cell r="Y90">
            <v>7.8554111409176199</v>
          </cell>
          <cell r="Z90">
            <v>1.348356233968506</v>
          </cell>
          <cell r="AD90">
            <v>0</v>
          </cell>
          <cell r="AE90">
            <v>94.215599999999995</v>
          </cell>
          <cell r="AF90">
            <v>105.03100000000001</v>
          </cell>
          <cell r="AG90">
            <v>102.0812</v>
          </cell>
          <cell r="AH90">
            <v>56.177999999999997</v>
          </cell>
          <cell r="AI90" t="e">
            <v>#N/A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B91" t="str">
            <v>кг</v>
          </cell>
          <cell r="C91">
            <v>1635.539</v>
          </cell>
          <cell r="D91">
            <v>3382.7840000000001</v>
          </cell>
          <cell r="E91">
            <v>3585.6559999999999</v>
          </cell>
          <cell r="F91">
            <v>1066.075</v>
          </cell>
          <cell r="G91" t="str">
            <v>ткмай</v>
          </cell>
          <cell r="H91">
            <v>1</v>
          </cell>
          <cell r="I91" t="e">
            <v>#N/A</v>
          </cell>
          <cell r="J91">
            <v>3694.2570000000001</v>
          </cell>
          <cell r="K91">
            <v>-108.60100000000011</v>
          </cell>
          <cell r="L91">
            <v>1700</v>
          </cell>
          <cell r="M91">
            <v>400</v>
          </cell>
          <cell r="N91">
            <v>700</v>
          </cell>
          <cell r="V91">
            <v>1100</v>
          </cell>
          <cell r="W91">
            <v>717.13120000000004</v>
          </cell>
          <cell r="X91">
            <v>1400</v>
          </cell>
          <cell r="Y91">
            <v>8.8771413097073442</v>
          </cell>
          <cell r="Z91">
            <v>1.4865829293161419</v>
          </cell>
          <cell r="AD91">
            <v>0</v>
          </cell>
          <cell r="AE91">
            <v>934.45540000000005</v>
          </cell>
          <cell r="AF91">
            <v>848.90374999999995</v>
          </cell>
          <cell r="AG91">
            <v>756.98479999999995</v>
          </cell>
          <cell r="AH91">
            <v>654.94000000000005</v>
          </cell>
          <cell r="AI91" t="str">
            <v>июньяб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B92" t="str">
            <v>кг</v>
          </cell>
          <cell r="C92">
            <v>3026.8049999999998</v>
          </cell>
          <cell r="D92">
            <v>11792.281000000001</v>
          </cell>
          <cell r="E92">
            <v>7176.3450000000003</v>
          </cell>
          <cell r="F92">
            <v>2794</v>
          </cell>
          <cell r="G92" t="str">
            <v>ткмай</v>
          </cell>
          <cell r="H92">
            <v>1</v>
          </cell>
          <cell r="I92" t="e">
            <v>#N/A</v>
          </cell>
          <cell r="J92">
            <v>7274.9219999999996</v>
          </cell>
          <cell r="K92">
            <v>-98.576999999999316</v>
          </cell>
          <cell r="L92">
            <v>3100</v>
          </cell>
          <cell r="M92">
            <v>2100</v>
          </cell>
          <cell r="N92">
            <v>2100</v>
          </cell>
          <cell r="W92">
            <v>1435.269</v>
          </cell>
          <cell r="X92">
            <v>1400</v>
          </cell>
          <cell r="Y92">
            <v>8.0082548985590858</v>
          </cell>
          <cell r="Z92">
            <v>1.9466734110469883</v>
          </cell>
          <cell r="AD92">
            <v>0</v>
          </cell>
          <cell r="AE92">
            <v>1899</v>
          </cell>
          <cell r="AF92">
            <v>1871.5</v>
          </cell>
          <cell r="AG92">
            <v>1950.8</v>
          </cell>
          <cell r="AH92">
            <v>948.15200000000004</v>
          </cell>
          <cell r="AI92" t="str">
            <v>оконч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B93" t="str">
            <v>кг</v>
          </cell>
          <cell r="C93">
            <v>1684.4659999999999</v>
          </cell>
          <cell r="D93">
            <v>8052.3459999999995</v>
          </cell>
          <cell r="E93">
            <v>3509.85</v>
          </cell>
          <cell r="F93">
            <v>1359.252</v>
          </cell>
          <cell r="G93" t="str">
            <v>тк3004,</v>
          </cell>
          <cell r="H93">
            <v>1</v>
          </cell>
          <cell r="I93" t="e">
            <v>#N/A</v>
          </cell>
          <cell r="J93">
            <v>3560.1309999999999</v>
          </cell>
          <cell r="K93">
            <v>-50.280999999999949</v>
          </cell>
          <cell r="L93">
            <v>1200</v>
          </cell>
          <cell r="M93">
            <v>600</v>
          </cell>
          <cell r="N93">
            <v>800</v>
          </cell>
          <cell r="V93">
            <v>1200</v>
          </cell>
          <cell r="W93">
            <v>701.97</v>
          </cell>
          <cell r="X93">
            <v>1800</v>
          </cell>
          <cell r="Y93">
            <v>9.9138880578942121</v>
          </cell>
          <cell r="Z93">
            <v>1.9363391597931534</v>
          </cell>
          <cell r="AD93">
            <v>0</v>
          </cell>
          <cell r="AE93">
            <v>990.18240000000003</v>
          </cell>
          <cell r="AF93">
            <v>806.05274999999995</v>
          </cell>
          <cell r="AG93">
            <v>717.03639999999996</v>
          </cell>
          <cell r="AH93">
            <v>610.798</v>
          </cell>
          <cell r="AI93" t="str">
            <v>июньяб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B94" t="str">
            <v>кг</v>
          </cell>
          <cell r="C94">
            <v>5.4089999999999998</v>
          </cell>
          <cell r="D94">
            <v>4.0259999999999998</v>
          </cell>
          <cell r="E94">
            <v>8.16</v>
          </cell>
          <cell r="F94">
            <v>1.2749999999999999</v>
          </cell>
          <cell r="G94" t="str">
            <v>выв1405,</v>
          </cell>
          <cell r="H94">
            <v>0</v>
          </cell>
          <cell r="I94" t="e">
            <v>#N/A</v>
          </cell>
          <cell r="J94">
            <v>10.7</v>
          </cell>
          <cell r="K94">
            <v>-2.5399999999999991</v>
          </cell>
          <cell r="L94">
            <v>0</v>
          </cell>
          <cell r="M94">
            <v>0</v>
          </cell>
          <cell r="W94">
            <v>1.6320000000000001</v>
          </cell>
          <cell r="Y94">
            <v>0.78124999999999989</v>
          </cell>
          <cell r="Z94">
            <v>0.78124999999999989</v>
          </cell>
          <cell r="AD94">
            <v>0</v>
          </cell>
          <cell r="AE94">
            <v>1.3336000000000001</v>
          </cell>
          <cell r="AF94">
            <v>0.34275</v>
          </cell>
          <cell r="AG94">
            <v>0</v>
          </cell>
          <cell r="AH94">
            <v>0</v>
          </cell>
          <cell r="AI94" t="str">
            <v>увел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B95" t="str">
            <v>кг</v>
          </cell>
          <cell r="C95">
            <v>119.908</v>
          </cell>
          <cell r="D95">
            <v>169.3</v>
          </cell>
          <cell r="E95">
            <v>234.511</v>
          </cell>
          <cell r="F95">
            <v>53.774999999999999</v>
          </cell>
          <cell r="G95" t="str">
            <v>г</v>
          </cell>
          <cell r="H95">
            <v>1</v>
          </cell>
          <cell r="I95" t="e">
            <v>#N/A</v>
          </cell>
          <cell r="J95">
            <v>250.346</v>
          </cell>
          <cell r="K95">
            <v>-15.835000000000008</v>
          </cell>
          <cell r="L95">
            <v>100</v>
          </cell>
          <cell r="M95">
            <v>60</v>
          </cell>
          <cell r="N95">
            <v>50</v>
          </cell>
          <cell r="V95">
            <v>50</v>
          </cell>
          <cell r="W95">
            <v>46.902200000000001</v>
          </cell>
          <cell r="X95">
            <v>60</v>
          </cell>
          <cell r="Y95">
            <v>7.9692423809544106</v>
          </cell>
          <cell r="Z95">
            <v>1.1465347041290173</v>
          </cell>
          <cell r="AD95">
            <v>0</v>
          </cell>
          <cell r="AE95">
            <v>45.429600000000001</v>
          </cell>
          <cell r="AF95">
            <v>42.905500000000004</v>
          </cell>
          <cell r="AG95">
            <v>44.535600000000002</v>
          </cell>
          <cell r="AH95">
            <v>46.938000000000002</v>
          </cell>
          <cell r="AI95">
            <v>0</v>
          </cell>
        </row>
        <row r="96">
          <cell r="A96" t="str">
            <v xml:space="preserve"> 467  Колбаса Филейная 0,5кг ТМ Особый рецепт  ПОКОМ</v>
          </cell>
          <cell r="B96" t="str">
            <v>шт</v>
          </cell>
          <cell r="C96">
            <v>18</v>
          </cell>
          <cell r="D96">
            <v>174</v>
          </cell>
          <cell r="E96">
            <v>72</v>
          </cell>
          <cell r="F96">
            <v>118</v>
          </cell>
          <cell r="G96">
            <v>0</v>
          </cell>
          <cell r="H96">
            <v>0.5</v>
          </cell>
          <cell r="I96" t="e">
            <v>#N/A</v>
          </cell>
          <cell r="J96">
            <v>114</v>
          </cell>
          <cell r="K96">
            <v>-42</v>
          </cell>
          <cell r="L96">
            <v>0</v>
          </cell>
          <cell r="M96">
            <v>20</v>
          </cell>
          <cell r="N96">
            <v>20</v>
          </cell>
          <cell r="W96">
            <v>14.4</v>
          </cell>
          <cell r="Y96">
            <v>10.972222222222221</v>
          </cell>
          <cell r="Z96">
            <v>8.1944444444444446</v>
          </cell>
          <cell r="AD96">
            <v>0</v>
          </cell>
          <cell r="AE96">
            <v>20.8</v>
          </cell>
          <cell r="AF96">
            <v>30</v>
          </cell>
          <cell r="AG96">
            <v>18.600000000000001</v>
          </cell>
          <cell r="AH96">
            <v>34</v>
          </cell>
          <cell r="AI96" t="e">
            <v>#N/A</v>
          </cell>
        </row>
        <row r="97">
          <cell r="A97" t="str">
            <v xml:space="preserve"> 468  Колбаса Стародворская Традиционная ТМ Стародворье в оболочке полиамид 0,4 кг. ПОКОМ</v>
          </cell>
          <cell r="B97" t="str">
            <v>шт</v>
          </cell>
          <cell r="C97">
            <v>1</v>
          </cell>
          <cell r="E97">
            <v>0</v>
          </cell>
          <cell r="F97">
            <v>1</v>
          </cell>
          <cell r="G97">
            <v>0</v>
          </cell>
          <cell r="H97">
            <v>0.4</v>
          </cell>
          <cell r="I97">
            <v>0</v>
          </cell>
          <cell r="J97">
            <v>1</v>
          </cell>
          <cell r="K97">
            <v>-1</v>
          </cell>
          <cell r="L97">
            <v>0</v>
          </cell>
          <cell r="M97">
            <v>0</v>
          </cell>
          <cell r="W97">
            <v>0</v>
          </cell>
          <cell r="Y97" t="e">
            <v>#DIV/0!</v>
          </cell>
          <cell r="Z97" t="e">
            <v>#DIV/0!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увел</v>
          </cell>
        </row>
        <row r="98">
          <cell r="A98" t="str">
            <v xml:space="preserve"> 478  Сардельки Зареченские ВЕС ТМ Зареченские  ПОКОМ</v>
          </cell>
          <cell r="B98" t="str">
            <v>кг</v>
          </cell>
          <cell r="C98">
            <v>43.470999999999997</v>
          </cell>
          <cell r="D98">
            <v>19.402999999999999</v>
          </cell>
          <cell r="E98">
            <v>33.448</v>
          </cell>
          <cell r="F98">
            <v>27.879000000000001</v>
          </cell>
          <cell r="G98" t="str">
            <v>нов1202</v>
          </cell>
          <cell r="H98">
            <v>1</v>
          </cell>
          <cell r="I98" t="e">
            <v>#N/A</v>
          </cell>
          <cell r="J98">
            <v>71.853999999999999</v>
          </cell>
          <cell r="K98">
            <v>-38.405999999999999</v>
          </cell>
          <cell r="L98">
            <v>0</v>
          </cell>
          <cell r="M98">
            <v>0</v>
          </cell>
          <cell r="N98">
            <v>10</v>
          </cell>
          <cell r="W98">
            <v>6.6896000000000004</v>
          </cell>
          <cell r="X98">
            <v>10</v>
          </cell>
          <cell r="Y98">
            <v>7.1572291317866545</v>
          </cell>
          <cell r="Z98">
            <v>4.167513752690744</v>
          </cell>
          <cell r="AD98">
            <v>0</v>
          </cell>
          <cell r="AE98">
            <v>2.0422000000000002</v>
          </cell>
          <cell r="AF98">
            <v>6.4517499999999997</v>
          </cell>
          <cell r="AG98">
            <v>2.9265999999999996</v>
          </cell>
          <cell r="AH98">
            <v>1.4</v>
          </cell>
          <cell r="AI98" t="str">
            <v>склад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B99" t="str">
            <v>шт</v>
          </cell>
          <cell r="C99">
            <v>728</v>
          </cell>
          <cell r="D99">
            <v>783</v>
          </cell>
          <cell r="E99">
            <v>1115</v>
          </cell>
          <cell r="F99">
            <v>375</v>
          </cell>
          <cell r="G99" t="str">
            <v>нов041,</v>
          </cell>
          <cell r="H99">
            <v>0.3</v>
          </cell>
          <cell r="I99" t="e">
            <v>#N/A</v>
          </cell>
          <cell r="J99">
            <v>1137</v>
          </cell>
          <cell r="K99">
            <v>-22</v>
          </cell>
          <cell r="L99">
            <v>350</v>
          </cell>
          <cell r="M99">
            <v>270</v>
          </cell>
          <cell r="N99">
            <v>300</v>
          </cell>
          <cell r="V99">
            <v>200</v>
          </cell>
          <cell r="W99">
            <v>223</v>
          </cell>
          <cell r="X99">
            <v>300</v>
          </cell>
          <cell r="Y99">
            <v>8.0493273542600896</v>
          </cell>
          <cell r="Z99">
            <v>1.6816143497757847</v>
          </cell>
          <cell r="AD99">
            <v>0</v>
          </cell>
          <cell r="AE99">
            <v>290.8</v>
          </cell>
          <cell r="AF99">
            <v>263.75</v>
          </cell>
          <cell r="AG99">
            <v>220.2</v>
          </cell>
          <cell r="AH99">
            <v>298</v>
          </cell>
          <cell r="AI99" t="e">
            <v>#N/A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B100" t="str">
            <v>шт</v>
          </cell>
          <cell r="C100">
            <v>532</v>
          </cell>
          <cell r="D100">
            <v>480</v>
          </cell>
          <cell r="E100">
            <v>751</v>
          </cell>
          <cell r="F100">
            <v>248</v>
          </cell>
          <cell r="G100" t="str">
            <v>нов041,</v>
          </cell>
          <cell r="H100">
            <v>0.3</v>
          </cell>
          <cell r="I100" t="e">
            <v>#N/A</v>
          </cell>
          <cell r="J100">
            <v>794</v>
          </cell>
          <cell r="K100">
            <v>-43</v>
          </cell>
          <cell r="L100">
            <v>200</v>
          </cell>
          <cell r="M100">
            <v>140</v>
          </cell>
          <cell r="N100">
            <v>220</v>
          </cell>
          <cell r="V100">
            <v>200</v>
          </cell>
          <cell r="W100">
            <v>150.19999999999999</v>
          </cell>
          <cell r="X100">
            <v>250</v>
          </cell>
          <cell r="Y100">
            <v>8.3754993342210398</v>
          </cell>
          <cell r="Z100">
            <v>1.6511318242343542</v>
          </cell>
          <cell r="AD100">
            <v>0</v>
          </cell>
          <cell r="AE100">
            <v>162.4</v>
          </cell>
          <cell r="AF100">
            <v>181.5</v>
          </cell>
          <cell r="AG100">
            <v>137.6</v>
          </cell>
          <cell r="AH100">
            <v>211</v>
          </cell>
          <cell r="AI100" t="e">
            <v>#N/A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B101" t="str">
            <v>шт</v>
          </cell>
          <cell r="C101">
            <v>614</v>
          </cell>
          <cell r="D101">
            <v>793</v>
          </cell>
          <cell r="E101">
            <v>1032</v>
          </cell>
          <cell r="F101">
            <v>351</v>
          </cell>
          <cell r="G101" t="str">
            <v>нов041,</v>
          </cell>
          <cell r="H101">
            <v>0.3</v>
          </cell>
          <cell r="I101" t="e">
            <v>#N/A</v>
          </cell>
          <cell r="J101">
            <v>1073</v>
          </cell>
          <cell r="K101">
            <v>-41</v>
          </cell>
          <cell r="L101">
            <v>250</v>
          </cell>
          <cell r="M101">
            <v>260</v>
          </cell>
          <cell r="N101">
            <v>300</v>
          </cell>
          <cell r="V101">
            <v>220</v>
          </cell>
          <cell r="W101">
            <v>206.4</v>
          </cell>
          <cell r="X101">
            <v>300</v>
          </cell>
          <cell r="Y101">
            <v>8.1443798449612395</v>
          </cell>
          <cell r="Z101">
            <v>1.7005813953488371</v>
          </cell>
          <cell r="AD101">
            <v>0</v>
          </cell>
          <cell r="AE101">
            <v>249.4</v>
          </cell>
          <cell r="AF101">
            <v>232.25</v>
          </cell>
          <cell r="AG101">
            <v>197</v>
          </cell>
          <cell r="AH101">
            <v>280</v>
          </cell>
          <cell r="AI101" t="e">
            <v>#N/A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B102" t="str">
            <v>шт</v>
          </cell>
          <cell r="C102">
            <v>432</v>
          </cell>
          <cell r="D102">
            <v>485</v>
          </cell>
          <cell r="E102">
            <v>705</v>
          </cell>
          <cell r="F102">
            <v>199</v>
          </cell>
          <cell r="G102" t="str">
            <v>нов041,</v>
          </cell>
          <cell r="H102">
            <v>0.3</v>
          </cell>
          <cell r="I102" t="e">
            <v>#N/A</v>
          </cell>
          <cell r="J102">
            <v>742</v>
          </cell>
          <cell r="K102">
            <v>-37</v>
          </cell>
          <cell r="L102">
            <v>250</v>
          </cell>
          <cell r="M102">
            <v>150</v>
          </cell>
          <cell r="N102">
            <v>220</v>
          </cell>
          <cell r="V102">
            <v>120</v>
          </cell>
          <cell r="W102">
            <v>141</v>
          </cell>
          <cell r="X102">
            <v>250</v>
          </cell>
          <cell r="Y102">
            <v>8.4326241134751765</v>
          </cell>
          <cell r="Z102">
            <v>1.4113475177304964</v>
          </cell>
          <cell r="AD102">
            <v>0</v>
          </cell>
          <cell r="AE102">
            <v>159</v>
          </cell>
          <cell r="AF102">
            <v>172.5</v>
          </cell>
          <cell r="AG102">
            <v>134.80000000000001</v>
          </cell>
          <cell r="AH102">
            <v>205</v>
          </cell>
          <cell r="AI102" t="e">
            <v>#N/A</v>
          </cell>
        </row>
        <row r="103">
          <cell r="A103" t="str">
            <v xml:space="preserve"> 499  Сардельки Дугушки со сливочным маслом ВЕС ТМ Стародворье ТС Дугушка  ПОКОМ</v>
          </cell>
          <cell r="B103" t="str">
            <v>кг</v>
          </cell>
          <cell r="C103">
            <v>10.361000000000001</v>
          </cell>
          <cell r="E103">
            <v>2.649</v>
          </cell>
          <cell r="F103">
            <v>7.7119999999999997</v>
          </cell>
          <cell r="G103" t="str">
            <v>выв1405,</v>
          </cell>
          <cell r="H103">
            <v>0</v>
          </cell>
          <cell r="I103" t="e">
            <v>#N/A</v>
          </cell>
          <cell r="J103">
            <v>3.9</v>
          </cell>
          <cell r="K103">
            <v>-1.2509999999999999</v>
          </cell>
          <cell r="L103">
            <v>0</v>
          </cell>
          <cell r="M103">
            <v>0</v>
          </cell>
          <cell r="W103">
            <v>0.52980000000000005</v>
          </cell>
          <cell r="Y103">
            <v>14.556436391090976</v>
          </cell>
          <cell r="Z103">
            <v>14.556436391090976</v>
          </cell>
          <cell r="AD103">
            <v>0</v>
          </cell>
          <cell r="AE103">
            <v>1.9312</v>
          </cell>
          <cell r="AF103">
            <v>2.6945000000000001</v>
          </cell>
          <cell r="AG103">
            <v>0.26880000000000004</v>
          </cell>
          <cell r="AH103">
            <v>0</v>
          </cell>
          <cell r="AI103" t="str">
            <v>увел</v>
          </cell>
        </row>
        <row r="104">
          <cell r="A104" t="str">
            <v xml:space="preserve"> 504  Ветчина Мясорубская с окороком 0,33кг срез ТМ Стародворье  ПОКОМ</v>
          </cell>
          <cell r="B104" t="str">
            <v>шт</v>
          </cell>
          <cell r="C104">
            <v>15</v>
          </cell>
          <cell r="E104">
            <v>1</v>
          </cell>
          <cell r="F104">
            <v>4</v>
          </cell>
          <cell r="G104" t="str">
            <v>выв1405,</v>
          </cell>
          <cell r="H104">
            <v>0</v>
          </cell>
          <cell r="I104" t="e">
            <v>#N/A</v>
          </cell>
          <cell r="J104">
            <v>3</v>
          </cell>
          <cell r="K104">
            <v>-2</v>
          </cell>
          <cell r="L104">
            <v>0</v>
          </cell>
          <cell r="M104">
            <v>0</v>
          </cell>
          <cell r="W104">
            <v>0.2</v>
          </cell>
          <cell r="Y104">
            <v>20</v>
          </cell>
          <cell r="Z104">
            <v>20</v>
          </cell>
          <cell r="AD104">
            <v>0</v>
          </cell>
          <cell r="AE104">
            <v>0.6</v>
          </cell>
          <cell r="AF104">
            <v>0.5</v>
          </cell>
          <cell r="AG104">
            <v>0.2</v>
          </cell>
          <cell r="AH104">
            <v>0</v>
          </cell>
          <cell r="AI104" t="str">
            <v>увел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B105" t="str">
            <v>кг</v>
          </cell>
          <cell r="C105">
            <v>7.0060000000000002</v>
          </cell>
          <cell r="D105">
            <v>30.908000000000001</v>
          </cell>
          <cell r="E105">
            <v>4.0190000000000001</v>
          </cell>
          <cell r="F105">
            <v>16.079000000000001</v>
          </cell>
          <cell r="G105" t="str">
            <v>н0801,</v>
          </cell>
          <cell r="H105">
            <v>1</v>
          </cell>
          <cell r="I105" t="e">
            <v>#N/A</v>
          </cell>
          <cell r="J105">
            <v>9.25</v>
          </cell>
          <cell r="K105">
            <v>-5.2309999999999999</v>
          </cell>
          <cell r="L105">
            <v>10</v>
          </cell>
          <cell r="M105">
            <v>0</v>
          </cell>
          <cell r="W105">
            <v>0.80380000000000007</v>
          </cell>
          <cell r="Y105">
            <v>32.444637969644191</v>
          </cell>
          <cell r="Z105">
            <v>20.003732271709378</v>
          </cell>
          <cell r="AD105">
            <v>0</v>
          </cell>
          <cell r="AE105">
            <v>1.6321999999999999</v>
          </cell>
          <cell r="AF105">
            <v>0.67749999999999999</v>
          </cell>
          <cell r="AG105">
            <v>2.6879999999999997</v>
          </cell>
          <cell r="AH105">
            <v>0</v>
          </cell>
          <cell r="AI105" t="str">
            <v>увел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B106" t="str">
            <v>шт</v>
          </cell>
          <cell r="C106">
            <v>23</v>
          </cell>
          <cell r="D106">
            <v>17</v>
          </cell>
          <cell r="E106">
            <v>1</v>
          </cell>
          <cell r="G106" t="str">
            <v>нов14,03</v>
          </cell>
          <cell r="H106">
            <v>0.3</v>
          </cell>
          <cell r="I106" t="e">
            <v>#N/A</v>
          </cell>
          <cell r="J106">
            <v>20</v>
          </cell>
          <cell r="K106">
            <v>-19</v>
          </cell>
          <cell r="L106">
            <v>0</v>
          </cell>
          <cell r="M106">
            <v>0</v>
          </cell>
          <cell r="N106">
            <v>10</v>
          </cell>
          <cell r="V106">
            <v>10</v>
          </cell>
          <cell r="W106">
            <v>0.2</v>
          </cell>
          <cell r="Y106">
            <v>100</v>
          </cell>
          <cell r="Z106">
            <v>0</v>
          </cell>
          <cell r="AD106">
            <v>0</v>
          </cell>
          <cell r="AE106">
            <v>0.4</v>
          </cell>
          <cell r="AF106">
            <v>0.25</v>
          </cell>
          <cell r="AG106">
            <v>0.2</v>
          </cell>
          <cell r="AH106">
            <v>0</v>
          </cell>
          <cell r="AI106" t="str">
            <v>увел</v>
          </cell>
        </row>
        <row r="107">
          <cell r="A107" t="str">
            <v xml:space="preserve"> 516  Сосиски Классические ТМ Ядрена копоть 0,3кг  ПОКОМ</v>
          </cell>
          <cell r="B107" t="str">
            <v>шт</v>
          </cell>
          <cell r="C107">
            <v>84</v>
          </cell>
          <cell r="D107">
            <v>46</v>
          </cell>
          <cell r="E107">
            <v>22</v>
          </cell>
          <cell r="F107">
            <v>55</v>
          </cell>
          <cell r="G107" t="str">
            <v>завод</v>
          </cell>
          <cell r="H107">
            <v>0.3</v>
          </cell>
          <cell r="I107" t="e">
            <v>#N/A</v>
          </cell>
          <cell r="J107">
            <v>39</v>
          </cell>
          <cell r="K107">
            <v>-17</v>
          </cell>
          <cell r="L107">
            <v>0</v>
          </cell>
          <cell r="M107">
            <v>0</v>
          </cell>
          <cell r="W107">
            <v>4.4000000000000004</v>
          </cell>
          <cell r="Y107">
            <v>12.499999999999998</v>
          </cell>
          <cell r="Z107">
            <v>12.499999999999998</v>
          </cell>
          <cell r="AD107">
            <v>0</v>
          </cell>
          <cell r="AE107">
            <v>14.4</v>
          </cell>
          <cell r="AF107">
            <v>4</v>
          </cell>
          <cell r="AG107">
            <v>8.6</v>
          </cell>
          <cell r="AH107">
            <v>11</v>
          </cell>
          <cell r="AI107" t="str">
            <v>Макс</v>
          </cell>
        </row>
        <row r="108">
          <cell r="A108" t="str">
            <v xml:space="preserve"> 519  Грудинка 0,12 кг нарезка ТМ Стародворье  ПОКОМ</v>
          </cell>
          <cell r="B108" t="str">
            <v>шт</v>
          </cell>
          <cell r="C108">
            <v>9</v>
          </cell>
          <cell r="D108">
            <v>187</v>
          </cell>
          <cell r="E108">
            <v>71</v>
          </cell>
          <cell r="F108">
            <v>121</v>
          </cell>
          <cell r="G108" t="str">
            <v>нов1804,</v>
          </cell>
          <cell r="H108">
            <v>0.12</v>
          </cell>
          <cell r="I108" t="e">
            <v>#N/A</v>
          </cell>
          <cell r="J108">
            <v>121</v>
          </cell>
          <cell r="K108">
            <v>-50</v>
          </cell>
          <cell r="L108">
            <v>30</v>
          </cell>
          <cell r="M108">
            <v>0</v>
          </cell>
          <cell r="W108">
            <v>14.2</v>
          </cell>
          <cell r="Y108">
            <v>10.63380281690141</v>
          </cell>
          <cell r="Z108">
            <v>8.52112676056338</v>
          </cell>
          <cell r="AD108">
            <v>0</v>
          </cell>
          <cell r="AE108">
            <v>20</v>
          </cell>
          <cell r="AF108">
            <v>22</v>
          </cell>
          <cell r="AG108">
            <v>16</v>
          </cell>
          <cell r="AH108">
            <v>39</v>
          </cell>
          <cell r="AI108" t="str">
            <v>увел</v>
          </cell>
        </row>
        <row r="109">
          <cell r="A109" t="str">
            <v xml:space="preserve"> 520  Колбаса Мраморная ТМ Стародворье в вакуумной упаковке 0,07 кг нарезка  ПОКОМ</v>
          </cell>
          <cell r="B109" t="str">
            <v>шт</v>
          </cell>
          <cell r="C109">
            <v>1</v>
          </cell>
          <cell r="D109">
            <v>2</v>
          </cell>
          <cell r="E109">
            <v>1</v>
          </cell>
          <cell r="F109">
            <v>1</v>
          </cell>
          <cell r="G109" t="str">
            <v>нов0805</v>
          </cell>
          <cell r="H109">
            <v>7.0000000000000007E-2</v>
          </cell>
          <cell r="I109" t="e">
            <v>#N/A</v>
          </cell>
          <cell r="J109">
            <v>29</v>
          </cell>
          <cell r="K109">
            <v>-28</v>
          </cell>
          <cell r="L109">
            <v>50</v>
          </cell>
          <cell r="M109">
            <v>0</v>
          </cell>
          <cell r="N109">
            <v>50</v>
          </cell>
          <cell r="V109">
            <v>50</v>
          </cell>
          <cell r="W109">
            <v>0.2</v>
          </cell>
          <cell r="Y109">
            <v>755</v>
          </cell>
          <cell r="Z109">
            <v>5</v>
          </cell>
          <cell r="AD109">
            <v>0</v>
          </cell>
          <cell r="AE109">
            <v>0</v>
          </cell>
          <cell r="AF109">
            <v>68.5</v>
          </cell>
          <cell r="AG109">
            <v>0.4</v>
          </cell>
          <cell r="AH109">
            <v>0</v>
          </cell>
          <cell r="AI109" t="e">
            <v>#N/A</v>
          </cell>
        </row>
        <row r="110">
          <cell r="A110" t="str">
            <v xml:space="preserve"> 521  Бекон ТМ Стародворье в вакуумной упаковке 0,12кг нарезка  ПОКОМ</v>
          </cell>
          <cell r="B110" t="str">
            <v>шт</v>
          </cell>
          <cell r="C110">
            <v>23</v>
          </cell>
          <cell r="D110">
            <v>168</v>
          </cell>
          <cell r="E110">
            <v>139</v>
          </cell>
          <cell r="F110">
            <v>47</v>
          </cell>
          <cell r="G110" t="str">
            <v>нов0805</v>
          </cell>
          <cell r="H110">
            <v>7.0000000000000007E-2</v>
          </cell>
          <cell r="I110" t="e">
            <v>#N/A</v>
          </cell>
          <cell r="J110">
            <v>167</v>
          </cell>
          <cell r="K110">
            <v>-28</v>
          </cell>
          <cell r="L110">
            <v>40</v>
          </cell>
          <cell r="M110">
            <v>0</v>
          </cell>
          <cell r="N110">
            <v>50</v>
          </cell>
          <cell r="V110">
            <v>50</v>
          </cell>
          <cell r="W110">
            <v>27.8</v>
          </cell>
          <cell r="X110">
            <v>50</v>
          </cell>
          <cell r="Y110">
            <v>8.5251798561151073</v>
          </cell>
          <cell r="Z110">
            <v>1.6906474820143884</v>
          </cell>
          <cell r="AD110">
            <v>0</v>
          </cell>
          <cell r="AE110">
            <v>0</v>
          </cell>
          <cell r="AF110">
            <v>46.75</v>
          </cell>
          <cell r="AG110">
            <v>19.600000000000001</v>
          </cell>
          <cell r="AH110">
            <v>48</v>
          </cell>
          <cell r="AI110" t="e">
            <v>#N/A</v>
          </cell>
        </row>
        <row r="111">
          <cell r="A111" t="str">
            <v xml:space="preserve"> 523  Колбаса Сальчичон нарезка 0,07кг ТМ Стародворье  ПОКОМ </v>
          </cell>
          <cell r="B111" t="str">
            <v>шт</v>
          </cell>
          <cell r="C111">
            <v>1</v>
          </cell>
          <cell r="D111">
            <v>2</v>
          </cell>
          <cell r="E111">
            <v>1</v>
          </cell>
          <cell r="F111">
            <v>2</v>
          </cell>
          <cell r="G111" t="str">
            <v>нв1405,</v>
          </cell>
          <cell r="H111">
            <v>7.0000000000000007E-2</v>
          </cell>
          <cell r="I111" t="e">
            <v>#N/A</v>
          </cell>
          <cell r="J111">
            <v>46</v>
          </cell>
          <cell r="K111">
            <v>-45</v>
          </cell>
          <cell r="L111">
            <v>40</v>
          </cell>
          <cell r="M111">
            <v>50</v>
          </cell>
          <cell r="N111">
            <v>50</v>
          </cell>
          <cell r="V111">
            <v>50</v>
          </cell>
          <cell r="W111">
            <v>0.2</v>
          </cell>
          <cell r="X111">
            <v>50</v>
          </cell>
          <cell r="Y111">
            <v>1210</v>
          </cell>
          <cell r="Z111">
            <v>10</v>
          </cell>
          <cell r="AD111">
            <v>0</v>
          </cell>
          <cell r="AE111">
            <v>0</v>
          </cell>
          <cell r="AF111">
            <v>40.5</v>
          </cell>
          <cell r="AG111">
            <v>10</v>
          </cell>
          <cell r="AH111">
            <v>1</v>
          </cell>
          <cell r="AI111" t="e">
            <v>#N/A</v>
          </cell>
        </row>
        <row r="112">
          <cell r="A112" t="str">
            <v xml:space="preserve"> 524  Колбаса Сервелат Ореховый нарезка 0,07кг ТМ Стародворье  ПОКОМ</v>
          </cell>
          <cell r="B112" t="str">
            <v>шт</v>
          </cell>
          <cell r="C112">
            <v>-2</v>
          </cell>
          <cell r="D112">
            <v>5</v>
          </cell>
          <cell r="E112">
            <v>3</v>
          </cell>
          <cell r="G112" t="str">
            <v>нв1405,</v>
          </cell>
          <cell r="H112">
            <v>7.0000000000000007E-2</v>
          </cell>
          <cell r="I112" t="e">
            <v>#N/A</v>
          </cell>
          <cell r="J112">
            <v>24</v>
          </cell>
          <cell r="K112">
            <v>-21</v>
          </cell>
          <cell r="L112">
            <v>40</v>
          </cell>
          <cell r="M112">
            <v>50</v>
          </cell>
          <cell r="N112">
            <v>50</v>
          </cell>
          <cell r="V112">
            <v>50</v>
          </cell>
          <cell r="W112">
            <v>0.6</v>
          </cell>
          <cell r="X112">
            <v>50</v>
          </cell>
          <cell r="Y112">
            <v>400</v>
          </cell>
          <cell r="Z112">
            <v>0</v>
          </cell>
          <cell r="AD112">
            <v>0</v>
          </cell>
          <cell r="AE112">
            <v>0</v>
          </cell>
          <cell r="AF112">
            <v>42.25</v>
          </cell>
          <cell r="AG112">
            <v>11.4</v>
          </cell>
          <cell r="AH112">
            <v>0</v>
          </cell>
          <cell r="AI112" t="e">
            <v>#N/A</v>
          </cell>
        </row>
        <row r="113">
          <cell r="A113" t="str">
            <v xml:space="preserve"> 525  Колбаса Фуэт нарезка 0,07кг ТМ Стародворье  ПОКОМ</v>
          </cell>
          <cell r="B113" t="str">
            <v>шт</v>
          </cell>
          <cell r="C113">
            <v>8</v>
          </cell>
          <cell r="D113">
            <v>12</v>
          </cell>
          <cell r="E113">
            <v>14</v>
          </cell>
          <cell r="F113">
            <v>3</v>
          </cell>
          <cell r="G113" t="str">
            <v>нв1405,</v>
          </cell>
          <cell r="H113">
            <v>7.0000000000000007E-2</v>
          </cell>
          <cell r="I113" t="e">
            <v>#N/A</v>
          </cell>
          <cell r="J113">
            <v>86</v>
          </cell>
          <cell r="K113">
            <v>-72</v>
          </cell>
          <cell r="L113">
            <v>40</v>
          </cell>
          <cell r="M113">
            <v>50</v>
          </cell>
          <cell r="N113">
            <v>50</v>
          </cell>
          <cell r="V113">
            <v>50</v>
          </cell>
          <cell r="W113">
            <v>2.8</v>
          </cell>
          <cell r="X113">
            <v>50</v>
          </cell>
          <cell r="Y113">
            <v>86.785714285714292</v>
          </cell>
          <cell r="Z113">
            <v>1.0714285714285714</v>
          </cell>
          <cell r="AD113">
            <v>0</v>
          </cell>
          <cell r="AE113">
            <v>0</v>
          </cell>
          <cell r="AF113">
            <v>31</v>
          </cell>
          <cell r="AG113">
            <v>20</v>
          </cell>
          <cell r="AH113">
            <v>1</v>
          </cell>
          <cell r="AI113" t="e">
            <v>#N/A</v>
          </cell>
        </row>
        <row r="114">
          <cell r="A114" t="str">
            <v xml:space="preserve"> 526  Корейка вяленая выдержанная нарезка 0,05кг ТМ Стародворье  ПОКОМ</v>
          </cell>
          <cell r="B114" t="str">
            <v>шт</v>
          </cell>
          <cell r="C114">
            <v>11</v>
          </cell>
          <cell r="D114">
            <v>5</v>
          </cell>
          <cell r="E114">
            <v>13</v>
          </cell>
          <cell r="F114">
            <v>3</v>
          </cell>
          <cell r="G114" t="str">
            <v>нв1405,</v>
          </cell>
          <cell r="H114">
            <v>5.5E-2</v>
          </cell>
          <cell r="I114" t="e">
            <v>#N/A</v>
          </cell>
          <cell r="J114">
            <v>75</v>
          </cell>
          <cell r="K114">
            <v>-62</v>
          </cell>
          <cell r="L114">
            <v>40</v>
          </cell>
          <cell r="M114">
            <v>50</v>
          </cell>
          <cell r="N114">
            <v>50</v>
          </cell>
          <cell r="V114">
            <v>50</v>
          </cell>
          <cell r="W114">
            <v>2.6</v>
          </cell>
          <cell r="X114">
            <v>50</v>
          </cell>
          <cell r="Y114">
            <v>93.461538461538453</v>
          </cell>
          <cell r="Z114">
            <v>1.1538461538461537</v>
          </cell>
          <cell r="AD114">
            <v>0</v>
          </cell>
          <cell r="AE114">
            <v>0</v>
          </cell>
          <cell r="AF114">
            <v>26.25</v>
          </cell>
          <cell r="AG114">
            <v>24</v>
          </cell>
          <cell r="AH114">
            <v>0</v>
          </cell>
          <cell r="AI114" t="e">
            <v>#N/A</v>
          </cell>
        </row>
        <row r="115">
          <cell r="A115" t="str">
            <v xml:space="preserve"> 527  Окорок Прошутто выдержанный нарезка 0,055кг ТМ Стародворье  ПОКОМ</v>
          </cell>
          <cell r="B115" t="str">
            <v>шт</v>
          </cell>
          <cell r="C115">
            <v>2</v>
          </cell>
          <cell r="D115">
            <v>2</v>
          </cell>
          <cell r="E115">
            <v>1</v>
          </cell>
          <cell r="F115">
            <v>2</v>
          </cell>
          <cell r="G115" t="str">
            <v>нв1405,</v>
          </cell>
          <cell r="H115">
            <v>5.5E-2</v>
          </cell>
          <cell r="I115" t="e">
            <v>#N/A</v>
          </cell>
          <cell r="J115">
            <v>61</v>
          </cell>
          <cell r="K115">
            <v>-60</v>
          </cell>
          <cell r="L115">
            <v>40</v>
          </cell>
          <cell r="M115">
            <v>50</v>
          </cell>
          <cell r="N115">
            <v>50</v>
          </cell>
          <cell r="V115">
            <v>50</v>
          </cell>
          <cell r="W115">
            <v>0.2</v>
          </cell>
          <cell r="X115">
            <v>50</v>
          </cell>
          <cell r="Y115">
            <v>1210</v>
          </cell>
          <cell r="Z115">
            <v>10</v>
          </cell>
          <cell r="AD115">
            <v>0</v>
          </cell>
          <cell r="AE115">
            <v>0</v>
          </cell>
          <cell r="AF115">
            <v>28.75</v>
          </cell>
          <cell r="AG115">
            <v>19.8</v>
          </cell>
          <cell r="AH115">
            <v>0</v>
          </cell>
          <cell r="AI115" t="e">
            <v>#N/A</v>
          </cell>
        </row>
        <row r="116">
          <cell r="A116" t="str">
            <v>БОНУС_ 017  Сосиски Вязанка Сливочные, Вязанка амицел ВЕС.ПОКОМ</v>
          </cell>
          <cell r="B116" t="str">
            <v>кг</v>
          </cell>
          <cell r="C116">
            <v>76.015000000000001</v>
          </cell>
          <cell r="D116">
            <v>1021.49</v>
          </cell>
          <cell r="E116">
            <v>600.15899999999999</v>
          </cell>
          <cell r="F116">
            <v>478.69499999999999</v>
          </cell>
          <cell r="G116" t="str">
            <v>отк</v>
          </cell>
          <cell r="H116">
            <v>0</v>
          </cell>
          <cell r="I116" t="e">
            <v>#N/A</v>
          </cell>
          <cell r="J116">
            <v>590.34299999999996</v>
          </cell>
          <cell r="K116">
            <v>9.8160000000000309</v>
          </cell>
          <cell r="L116">
            <v>0</v>
          </cell>
          <cell r="M116">
            <v>0</v>
          </cell>
          <cell r="W116">
            <v>120.0318</v>
          </cell>
          <cell r="Y116">
            <v>3.9880681619370866</v>
          </cell>
          <cell r="Z116">
            <v>3.9880681619370866</v>
          </cell>
          <cell r="AD116">
            <v>0</v>
          </cell>
          <cell r="AE116">
            <v>80.349199999999996</v>
          </cell>
          <cell r="AF116">
            <v>153.00624999999999</v>
          </cell>
          <cell r="AG116">
            <v>127.40419999999999</v>
          </cell>
          <cell r="AH116">
            <v>105.417</v>
          </cell>
          <cell r="AI116">
            <v>0</v>
          </cell>
        </row>
        <row r="117">
          <cell r="A117" t="str">
            <v>БОНУС_ 456  Колбаса Филейная ТМ Особый рецепт ВЕС большой батон  ПОКОМ</v>
          </cell>
          <cell r="B117" t="str">
            <v>кг</v>
          </cell>
          <cell r="C117">
            <v>-82.522999999999996</v>
          </cell>
          <cell r="D117">
            <v>2620.924</v>
          </cell>
          <cell r="E117">
            <v>1940.7860000000001</v>
          </cell>
          <cell r="F117">
            <v>494.56400000000002</v>
          </cell>
          <cell r="G117" t="str">
            <v>отк</v>
          </cell>
          <cell r="H117">
            <v>0</v>
          </cell>
          <cell r="I117" t="e">
            <v>#N/A</v>
          </cell>
          <cell r="J117">
            <v>1943.511</v>
          </cell>
          <cell r="K117">
            <v>-2.7249999999999091</v>
          </cell>
          <cell r="L117">
            <v>0</v>
          </cell>
          <cell r="M117">
            <v>0</v>
          </cell>
          <cell r="W117">
            <v>388.15719999999999</v>
          </cell>
          <cell r="Y117">
            <v>1.2741332635334346</v>
          </cell>
          <cell r="Z117">
            <v>1.2741332635334346</v>
          </cell>
          <cell r="AD117">
            <v>0</v>
          </cell>
          <cell r="AE117">
            <v>342.44380000000001</v>
          </cell>
          <cell r="AF117">
            <v>427.07499999999999</v>
          </cell>
          <cell r="AG117">
            <v>393.83519999999999</v>
          </cell>
          <cell r="AH117">
            <v>361.61</v>
          </cell>
          <cell r="AI117">
            <v>0</v>
          </cell>
        </row>
        <row r="118">
          <cell r="A118" t="str">
            <v>БОНУС_307 Колбаса Сервелат Мясорубский с мелкорубленным окороком 0,35 кг срез ТМ Стародворье   Поком</v>
          </cell>
          <cell r="B118" t="str">
            <v>шт</v>
          </cell>
          <cell r="C118">
            <v>-70</v>
          </cell>
          <cell r="D118">
            <v>951</v>
          </cell>
          <cell r="E118">
            <v>500</v>
          </cell>
          <cell r="F118">
            <v>283</v>
          </cell>
          <cell r="G118">
            <v>0</v>
          </cell>
          <cell r="H118">
            <v>0</v>
          </cell>
          <cell r="I118" t="e">
            <v>#N/A</v>
          </cell>
          <cell r="J118">
            <v>517</v>
          </cell>
          <cell r="K118">
            <v>-17</v>
          </cell>
          <cell r="L118">
            <v>0</v>
          </cell>
          <cell r="M118">
            <v>0</v>
          </cell>
          <cell r="W118">
            <v>100</v>
          </cell>
          <cell r="Y118">
            <v>2.83</v>
          </cell>
          <cell r="Z118">
            <v>2.83</v>
          </cell>
          <cell r="AD118">
            <v>0</v>
          </cell>
          <cell r="AE118">
            <v>67.599999999999994</v>
          </cell>
          <cell r="AF118">
            <v>124</v>
          </cell>
          <cell r="AG118">
            <v>87.6</v>
          </cell>
          <cell r="AH118">
            <v>134</v>
          </cell>
          <cell r="AI118" t="e">
            <v>#N/A</v>
          </cell>
        </row>
        <row r="119">
          <cell r="A119" t="str">
            <v>БОНУС_319  Колбаса вареная Филейская ТМ Вязанка ТС Классическая, 0,45 кг. ПОКОМ</v>
          </cell>
          <cell r="B119" t="str">
            <v>шт</v>
          </cell>
          <cell r="C119">
            <v>154</v>
          </cell>
          <cell r="D119">
            <v>2452</v>
          </cell>
          <cell r="E119">
            <v>1974</v>
          </cell>
          <cell r="F119">
            <v>201</v>
          </cell>
          <cell r="G119">
            <v>0</v>
          </cell>
          <cell r="H119">
            <v>0</v>
          </cell>
          <cell r="I119" t="e">
            <v>#N/A</v>
          </cell>
          <cell r="J119">
            <v>2018</v>
          </cell>
          <cell r="K119">
            <v>-44</v>
          </cell>
          <cell r="L119">
            <v>0</v>
          </cell>
          <cell r="M119">
            <v>0</v>
          </cell>
          <cell r="W119">
            <v>394.8</v>
          </cell>
          <cell r="Y119">
            <v>0.50911854103343468</v>
          </cell>
          <cell r="Z119">
            <v>0.50911854103343468</v>
          </cell>
          <cell r="AD119">
            <v>0</v>
          </cell>
          <cell r="AE119">
            <v>322.3032</v>
          </cell>
          <cell r="AF119">
            <v>461.5</v>
          </cell>
          <cell r="AG119">
            <v>381.6</v>
          </cell>
          <cell r="AH119">
            <v>478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>
            <v>0</v>
          </cell>
          <cell r="C2" t="str">
            <v>Период отчета: 24.05.2025 - 30.05.2025</v>
          </cell>
          <cell r="D2">
            <v>0</v>
          </cell>
        </row>
        <row r="3">
          <cell r="A3" t="str">
            <v>Отбор:</v>
          </cell>
          <cell r="B3">
            <v>0</v>
          </cell>
          <cell r="C3" t="str">
            <v>Организация Не в группе из списка "ООО "Останкино-новый стан..."</v>
          </cell>
          <cell r="D3">
            <v>0</v>
          </cell>
        </row>
        <row r="5">
          <cell r="A5" t="str">
            <v>Номенклатура</v>
          </cell>
          <cell r="B5">
            <v>0</v>
          </cell>
          <cell r="C5">
            <v>0</v>
          </cell>
          <cell r="D5" t="str">
            <v>кол-во</v>
          </cell>
          <cell r="E5">
            <v>0</v>
          </cell>
          <cell r="F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 t="str">
            <v>Заказано</v>
          </cell>
          <cell r="E6">
            <v>0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B7">
            <v>0</v>
          </cell>
          <cell r="C7">
            <v>0</v>
          </cell>
          <cell r="D7">
            <v>11.247999999999999</v>
          </cell>
          <cell r="E7">
            <v>11.247993469238281</v>
          </cell>
          <cell r="F7">
            <v>619.37300000000005</v>
          </cell>
        </row>
        <row r="8">
          <cell r="A8" t="str">
            <v xml:space="preserve"> 007  Колбаса Докторский гарант, Вязанка вектор,ВЕС. ПОКОМ</v>
          </cell>
          <cell r="B8">
            <v>619.37255859375</v>
          </cell>
          <cell r="C8">
            <v>619.37255859375</v>
          </cell>
          <cell r="D8">
            <v>619.37255859375</v>
          </cell>
          <cell r="E8">
            <v>619.37255859375</v>
          </cell>
          <cell r="F8">
            <v>1.35</v>
          </cell>
        </row>
        <row r="9">
          <cell r="A9" t="str">
            <v xml:space="preserve"> 016  Сосиски Вязанка Молочные, Вязанка вискофан  ВЕС.ПОКОМ</v>
          </cell>
          <cell r="B9">
            <v>1.3499994277954102</v>
          </cell>
          <cell r="C9">
            <v>1.3499994277954102</v>
          </cell>
          <cell r="D9">
            <v>10.5</v>
          </cell>
          <cell r="E9">
            <v>10.5</v>
          </cell>
          <cell r="F9">
            <v>724.30499999999995</v>
          </cell>
        </row>
        <row r="10">
          <cell r="A10" t="str">
            <v xml:space="preserve"> 017  Сосиски Вязанка Сливочные, Вязанка амицел ВЕС.ПОКОМ</v>
          </cell>
          <cell r="B10">
            <v>724.3046875</v>
          </cell>
          <cell r="C10">
            <v>724.3046875</v>
          </cell>
          <cell r="D10">
            <v>17.3</v>
          </cell>
          <cell r="E10">
            <v>17.29998779296875</v>
          </cell>
          <cell r="F10">
            <v>1998.6610000000001</v>
          </cell>
        </row>
        <row r="11">
          <cell r="A11" t="str">
            <v xml:space="preserve"> 023  Колбаса Докторская ГОСТ, Вязанка вектор, 0,4 кг, ПОКОМ</v>
          </cell>
          <cell r="B11">
            <v>1998.66015625</v>
          </cell>
          <cell r="C11">
            <v>1998.66015625</v>
          </cell>
          <cell r="D11">
            <v>431</v>
          </cell>
          <cell r="E11">
            <v>431</v>
          </cell>
          <cell r="F11">
            <v>2491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>
            <v>2491</v>
          </cell>
          <cell r="C12">
            <v>2491</v>
          </cell>
          <cell r="D12">
            <v>1186</v>
          </cell>
          <cell r="E12">
            <v>1186</v>
          </cell>
          <cell r="F12">
            <v>5214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>
            <v>5214</v>
          </cell>
          <cell r="C13">
            <v>5214</v>
          </cell>
          <cell r="D13">
            <v>515</v>
          </cell>
          <cell r="E13">
            <v>515</v>
          </cell>
          <cell r="F13">
            <v>4610</v>
          </cell>
        </row>
        <row r="14">
          <cell r="A14" t="str">
            <v xml:space="preserve"> 043  Ветчина Нежная ТМ Особый рецепт, п/а, 0,4кг    ПОКОМ</v>
          </cell>
          <cell r="B14">
            <v>4610</v>
          </cell>
          <cell r="C14">
            <v>4610</v>
          </cell>
          <cell r="D14">
            <v>7</v>
          </cell>
          <cell r="E14">
            <v>7</v>
          </cell>
          <cell r="F14">
            <v>44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B15">
            <v>44</v>
          </cell>
          <cell r="C15">
            <v>44</v>
          </cell>
          <cell r="D15">
            <v>7</v>
          </cell>
          <cell r="E15">
            <v>7</v>
          </cell>
          <cell r="F15">
            <v>268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B16">
            <v>268</v>
          </cell>
          <cell r="C16">
            <v>268</v>
          </cell>
          <cell r="D16">
            <v>14</v>
          </cell>
          <cell r="E16">
            <v>14</v>
          </cell>
          <cell r="F16">
            <v>319</v>
          </cell>
        </row>
        <row r="17">
          <cell r="A17" t="str">
            <v xml:space="preserve"> 083  Колбаса Швейцарская 0,17 кг., ШТ., сырокопченая   ПОКОМ</v>
          </cell>
          <cell r="B17">
            <v>319</v>
          </cell>
          <cell r="C17">
            <v>319</v>
          </cell>
          <cell r="D17">
            <v>23</v>
          </cell>
          <cell r="E17">
            <v>23</v>
          </cell>
          <cell r="F17">
            <v>1244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>
            <v>1244</v>
          </cell>
          <cell r="C18">
            <v>1244</v>
          </cell>
          <cell r="D18">
            <v>12</v>
          </cell>
          <cell r="E18">
            <v>12</v>
          </cell>
          <cell r="F18">
            <v>405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>
            <v>405</v>
          </cell>
          <cell r="C19">
            <v>405</v>
          </cell>
          <cell r="D19">
            <v>226</v>
          </cell>
          <cell r="E19">
            <v>226</v>
          </cell>
          <cell r="F19">
            <v>364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>
            <v>364</v>
          </cell>
          <cell r="C20">
            <v>364</v>
          </cell>
          <cell r="D20">
            <v>24</v>
          </cell>
          <cell r="E20">
            <v>24</v>
          </cell>
          <cell r="F20">
            <v>171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>
            <v>171</v>
          </cell>
          <cell r="C21">
            <v>171</v>
          </cell>
          <cell r="D21">
            <v>16</v>
          </cell>
          <cell r="E21">
            <v>16</v>
          </cell>
          <cell r="F21">
            <v>498</v>
          </cell>
        </row>
        <row r="22">
          <cell r="A22" t="str">
            <v xml:space="preserve"> 200  Ветчина Дугушка ТМ Стародворье, вектор в/у    ПОКОМ</v>
          </cell>
          <cell r="B22">
            <v>498</v>
          </cell>
          <cell r="C22">
            <v>498</v>
          </cell>
          <cell r="D22">
            <v>1.6</v>
          </cell>
          <cell r="E22">
            <v>1.5999994277954102</v>
          </cell>
          <cell r="F22">
            <v>522.85699999999997</v>
          </cell>
        </row>
        <row r="23">
          <cell r="A23" t="str">
            <v xml:space="preserve"> 201  Ветчина Нежная ТМ Особый рецепт, (2,5кг), ПОКОМ</v>
          </cell>
          <cell r="B23">
            <v>522.85693359375</v>
          </cell>
          <cell r="C23">
            <v>522.85693359375</v>
          </cell>
          <cell r="D23">
            <v>40</v>
          </cell>
          <cell r="E23">
            <v>40</v>
          </cell>
          <cell r="F23">
            <v>5617.2939999999999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>
            <v>5617.29296875</v>
          </cell>
          <cell r="C24">
            <v>5617.29296875</v>
          </cell>
          <cell r="D24">
            <v>0.8</v>
          </cell>
          <cell r="E24">
            <v>0.79999971389770508</v>
          </cell>
          <cell r="F24">
            <v>440.303</v>
          </cell>
        </row>
        <row r="25">
          <cell r="A25" t="str">
            <v xml:space="preserve"> 219  Колбаса Докторская Особая ТМ Особый рецепт, ВЕС  ПОКОМ</v>
          </cell>
          <cell r="B25">
            <v>440.302978515625</v>
          </cell>
          <cell r="C25">
            <v>440.302978515625</v>
          </cell>
          <cell r="D25">
            <v>5</v>
          </cell>
          <cell r="E25">
            <v>5</v>
          </cell>
          <cell r="F25">
            <v>1027.5170000000001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>
            <v>1027.5166015625</v>
          </cell>
          <cell r="C26">
            <v>1027.5166015625</v>
          </cell>
          <cell r="D26">
            <v>1.6</v>
          </cell>
          <cell r="E26">
            <v>1.5999994277954102</v>
          </cell>
          <cell r="F26">
            <v>571.553</v>
          </cell>
        </row>
        <row r="27">
          <cell r="A27" t="str">
            <v xml:space="preserve"> 230  Колбаса Молочная Особая ТМ Особый рецепт, п/а, ВЕС. ПОКОМ</v>
          </cell>
          <cell r="B27">
            <v>571.552734375</v>
          </cell>
          <cell r="C27">
            <v>571.552734375</v>
          </cell>
          <cell r="D27">
            <v>10</v>
          </cell>
          <cell r="E27">
            <v>10</v>
          </cell>
          <cell r="F27">
            <v>12.5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>
            <v>12.5</v>
          </cell>
          <cell r="C28">
            <v>12.5</v>
          </cell>
          <cell r="D28">
            <v>12.5</v>
          </cell>
          <cell r="E28">
            <v>12.5</v>
          </cell>
          <cell r="F28">
            <v>261.39499999999998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>
            <v>261.394775390625</v>
          </cell>
          <cell r="C29">
            <v>261.394775390625</v>
          </cell>
          <cell r="D29">
            <v>261.394775390625</v>
          </cell>
          <cell r="E29">
            <v>261.394775390625</v>
          </cell>
          <cell r="F29">
            <v>235.971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B30">
            <v>235.970947265625</v>
          </cell>
          <cell r="C30">
            <v>235.970947265625</v>
          </cell>
          <cell r="D30">
            <v>12.41</v>
          </cell>
          <cell r="E30">
            <v>12.409996032714844</v>
          </cell>
          <cell r="F30">
            <v>559.52200000000005</v>
          </cell>
        </row>
        <row r="31">
          <cell r="A31" t="str">
            <v xml:space="preserve"> 247  Сардельки Нежные, ВЕС.  ПОКОМ</v>
          </cell>
          <cell r="B31">
            <v>559.52197265625</v>
          </cell>
          <cell r="C31">
            <v>559.52197265625</v>
          </cell>
          <cell r="D31">
            <v>559.52197265625</v>
          </cell>
          <cell r="E31">
            <v>559.52197265625</v>
          </cell>
          <cell r="F31">
            <v>131.05799999999999</v>
          </cell>
        </row>
        <row r="32">
          <cell r="A32" t="str">
            <v xml:space="preserve"> 248  Сардельки Сочные ТМ Особый рецепт,   ПОКОМ</v>
          </cell>
          <cell r="B32">
            <v>131.0579833984375</v>
          </cell>
          <cell r="C32">
            <v>131.0579833984375</v>
          </cell>
          <cell r="D32">
            <v>131.0579833984375</v>
          </cell>
          <cell r="E32">
            <v>131.0579833984375</v>
          </cell>
          <cell r="F32">
            <v>235.541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B33">
            <v>235.5408935546875</v>
          </cell>
          <cell r="C33">
            <v>235.5408935546875</v>
          </cell>
          <cell r="D33">
            <v>16.8</v>
          </cell>
          <cell r="E33">
            <v>16.79998779296875</v>
          </cell>
          <cell r="F33">
            <v>2317.779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B34">
            <v>2317.77734375</v>
          </cell>
          <cell r="C34">
            <v>2317.77734375</v>
          </cell>
          <cell r="D34">
            <v>6.3</v>
          </cell>
          <cell r="E34">
            <v>6.2999992370605469</v>
          </cell>
          <cell r="F34">
            <v>106.47799999999999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B35">
            <v>106.47796630859375</v>
          </cell>
          <cell r="C35">
            <v>106.47796630859375</v>
          </cell>
          <cell r="D35">
            <v>106.47796630859375</v>
          </cell>
          <cell r="E35">
            <v>106.47796630859375</v>
          </cell>
          <cell r="F35">
            <v>192</v>
          </cell>
        </row>
        <row r="36">
          <cell r="A36" t="str">
            <v xml:space="preserve"> 263  Шпикачки Стародворские, ВЕС.  ПОКОМ</v>
          </cell>
          <cell r="B36">
            <v>192</v>
          </cell>
          <cell r="C36">
            <v>192</v>
          </cell>
          <cell r="D36">
            <v>1.35</v>
          </cell>
          <cell r="E36">
            <v>1.3499994277954102</v>
          </cell>
          <cell r="F36">
            <v>155.55699999999999</v>
          </cell>
        </row>
        <row r="37">
          <cell r="A37" t="str">
            <v xml:space="preserve"> 265  Колбаса Балыкбургская, ВЕС, ТМ Баварушка  ПОКОМ</v>
          </cell>
          <cell r="B37">
            <v>155.556884765625</v>
          </cell>
          <cell r="C37">
            <v>155.556884765625</v>
          </cell>
          <cell r="D37">
            <v>155.556884765625</v>
          </cell>
          <cell r="E37">
            <v>155.556884765625</v>
          </cell>
          <cell r="F37">
            <v>35.5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B38">
            <v>35.5</v>
          </cell>
          <cell r="C38">
            <v>35.5</v>
          </cell>
          <cell r="D38">
            <v>35.5</v>
          </cell>
          <cell r="E38">
            <v>35.5</v>
          </cell>
          <cell r="F38">
            <v>15.2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B39">
            <v>15.199996948242188</v>
          </cell>
          <cell r="C39">
            <v>15.199996948242188</v>
          </cell>
          <cell r="D39">
            <v>15.199996948242188</v>
          </cell>
          <cell r="E39">
            <v>15.199996948242188</v>
          </cell>
          <cell r="F39">
            <v>33.703000000000003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B40">
            <v>33.702972412109375</v>
          </cell>
          <cell r="C40">
            <v>33.702972412109375</v>
          </cell>
          <cell r="D40">
            <v>35</v>
          </cell>
          <cell r="E40">
            <v>35</v>
          </cell>
          <cell r="F40">
            <v>2023</v>
          </cell>
        </row>
        <row r="41">
          <cell r="A41" t="str">
            <v xml:space="preserve"> 273  Сосиски Сочинки с сочной грудинкой, МГС 0.4кг,   ПОКОМ</v>
          </cell>
          <cell r="B41">
            <v>2023</v>
          </cell>
          <cell r="C41">
            <v>2023</v>
          </cell>
          <cell r="D41">
            <v>653</v>
          </cell>
          <cell r="E41">
            <v>653</v>
          </cell>
          <cell r="F41">
            <v>3901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B42">
            <v>3901</v>
          </cell>
          <cell r="C42">
            <v>3901</v>
          </cell>
          <cell r="D42">
            <v>2675</v>
          </cell>
          <cell r="E42">
            <v>2675</v>
          </cell>
          <cell r="F42">
            <v>6727</v>
          </cell>
        </row>
        <row r="43">
          <cell r="A43" t="str">
            <v xml:space="preserve"> 278  Сосиски Сочинки с сочным окороком, МГС 0.4кг,   ПОКОМ</v>
          </cell>
          <cell r="B43">
            <v>6727</v>
          </cell>
          <cell r="C43">
            <v>6727</v>
          </cell>
          <cell r="D43">
            <v>6727</v>
          </cell>
          <cell r="E43">
            <v>6727</v>
          </cell>
          <cell r="F43">
            <v>1</v>
          </cell>
        </row>
        <row r="44">
          <cell r="A44" t="str">
            <v xml:space="preserve"> 283  Сосиски Сочинки, ВЕС, ТМ Стародворье ПОКОМ</v>
          </cell>
          <cell r="B44">
            <v>1</v>
          </cell>
          <cell r="C44">
            <v>1</v>
          </cell>
          <cell r="D44">
            <v>11.9</v>
          </cell>
          <cell r="E44">
            <v>11.899993896484375</v>
          </cell>
          <cell r="F44">
            <v>588.77200000000005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>
            <v>588.77197265625</v>
          </cell>
          <cell r="C45">
            <v>588.77197265625</v>
          </cell>
          <cell r="D45">
            <v>4</v>
          </cell>
          <cell r="E45">
            <v>4</v>
          </cell>
          <cell r="F45">
            <v>648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>
            <v>648</v>
          </cell>
          <cell r="C46">
            <v>648</v>
          </cell>
          <cell r="D46">
            <v>22</v>
          </cell>
          <cell r="E46">
            <v>22</v>
          </cell>
          <cell r="F46">
            <v>1313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>
            <v>1313</v>
          </cell>
          <cell r="C47">
            <v>1313</v>
          </cell>
          <cell r="D47">
            <v>4.2</v>
          </cell>
          <cell r="E47">
            <v>4.1999969482421875</v>
          </cell>
          <cell r="F47">
            <v>277.87700000000001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>
            <v>277.876953125</v>
          </cell>
          <cell r="C48">
            <v>277.876953125</v>
          </cell>
          <cell r="D48">
            <v>21</v>
          </cell>
          <cell r="E48">
            <v>21</v>
          </cell>
          <cell r="F48">
            <v>1691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>
            <v>1691</v>
          </cell>
          <cell r="C49">
            <v>1691</v>
          </cell>
          <cell r="D49">
            <v>36</v>
          </cell>
          <cell r="E49">
            <v>36</v>
          </cell>
          <cell r="F49">
            <v>2772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>
            <v>2772</v>
          </cell>
          <cell r="C50">
            <v>2772</v>
          </cell>
          <cell r="D50">
            <v>0.7</v>
          </cell>
          <cell r="E50">
            <v>0.69999980926513672</v>
          </cell>
          <cell r="F50">
            <v>111.468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>
            <v>111.46795654296875</v>
          </cell>
          <cell r="C51">
            <v>111.46795654296875</v>
          </cell>
          <cell r="D51">
            <v>7.6</v>
          </cell>
          <cell r="E51">
            <v>7.5999984741210938</v>
          </cell>
          <cell r="F51">
            <v>492.00400000000002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>
            <v>492.00390625</v>
          </cell>
          <cell r="C52">
            <v>492.00390625</v>
          </cell>
          <cell r="D52">
            <v>21</v>
          </cell>
          <cell r="E52">
            <v>21</v>
          </cell>
          <cell r="F52">
            <v>1415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>
            <v>1415</v>
          </cell>
          <cell r="C53">
            <v>1415</v>
          </cell>
          <cell r="D53">
            <v>27</v>
          </cell>
          <cell r="E53">
            <v>27</v>
          </cell>
          <cell r="F53">
            <v>1817</v>
          </cell>
        </row>
        <row r="54">
          <cell r="A54" t="str">
            <v xml:space="preserve"> 309  Сосиски Сочинки с сыром 0,4 кг ТМ Стародворье  ПОКОМ</v>
          </cell>
          <cell r="B54">
            <v>1817</v>
          </cell>
          <cell r="C54">
            <v>1817</v>
          </cell>
          <cell r="D54">
            <v>9</v>
          </cell>
          <cell r="E54">
            <v>9</v>
          </cell>
          <cell r="F54">
            <v>1317</v>
          </cell>
        </row>
        <row r="55">
          <cell r="A55" t="str">
            <v xml:space="preserve"> 312  Ветчина Филейская ВЕС ТМ  Вязанка ТС Столичная  ПОКОМ</v>
          </cell>
          <cell r="B55">
            <v>1317</v>
          </cell>
          <cell r="C55">
            <v>1317</v>
          </cell>
          <cell r="D55">
            <v>5.3</v>
          </cell>
          <cell r="E55">
            <v>5.2999992370605469</v>
          </cell>
          <cell r="F55">
            <v>271.84300000000002</v>
          </cell>
        </row>
        <row r="56">
          <cell r="A56" t="str">
            <v xml:space="preserve"> 315  Колбаса вареная Молокуша ТМ Вязанка ВЕС, ПОКОМ</v>
          </cell>
          <cell r="B56">
            <v>271.8427734375</v>
          </cell>
          <cell r="C56">
            <v>271.8427734375</v>
          </cell>
          <cell r="D56">
            <v>12.5</v>
          </cell>
          <cell r="E56">
            <v>12.5</v>
          </cell>
          <cell r="F56">
            <v>691.20899999999995</v>
          </cell>
        </row>
        <row r="57">
          <cell r="A57" t="str">
            <v xml:space="preserve"> 316  Колбаса Нежная ТМ Зареченские ВЕС  ПОКОМ</v>
          </cell>
          <cell r="B57">
            <v>691.208984375</v>
          </cell>
          <cell r="C57">
            <v>691.208984375</v>
          </cell>
          <cell r="D57">
            <v>691.208984375</v>
          </cell>
          <cell r="E57">
            <v>691.208984375</v>
          </cell>
          <cell r="F57">
            <v>44.212000000000003</v>
          </cell>
        </row>
        <row r="58">
          <cell r="A58" t="str">
            <v xml:space="preserve"> 318  Сосиски Датские ТМ Зареченские, ВЕС  ПОКОМ</v>
          </cell>
          <cell r="B58">
            <v>44.21197509765625</v>
          </cell>
          <cell r="C58">
            <v>44.21197509765625</v>
          </cell>
          <cell r="D58">
            <v>28.2</v>
          </cell>
          <cell r="E58">
            <v>28.199996948242188</v>
          </cell>
          <cell r="F58">
            <v>3222.366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B59">
            <v>3222.365234375</v>
          </cell>
          <cell r="C59">
            <v>3222.365234375</v>
          </cell>
          <cell r="D59">
            <v>397</v>
          </cell>
          <cell r="E59">
            <v>397</v>
          </cell>
          <cell r="F59">
            <v>3643</v>
          </cell>
        </row>
        <row r="60">
          <cell r="A60" t="str">
            <v xml:space="preserve"> 322  Колбаса вареная Молокуша 0,45кг ТМ Вязанка  ПОКОМ</v>
          </cell>
          <cell r="B60">
            <v>3643</v>
          </cell>
          <cell r="C60">
            <v>3643</v>
          </cell>
          <cell r="D60">
            <v>1396</v>
          </cell>
          <cell r="E60">
            <v>1396</v>
          </cell>
          <cell r="F60">
            <v>4506</v>
          </cell>
        </row>
        <row r="61">
          <cell r="A61" t="str">
            <v xml:space="preserve"> 324  Ветчина Филейская ТМ Вязанка Столичная 0,45 кг ПОКОМ</v>
          </cell>
          <cell r="B61">
            <v>4506</v>
          </cell>
          <cell r="C61">
            <v>4506</v>
          </cell>
          <cell r="D61">
            <v>31</v>
          </cell>
          <cell r="E61">
            <v>31</v>
          </cell>
          <cell r="F61">
            <v>1070</v>
          </cell>
        </row>
        <row r="62">
          <cell r="A62" t="str">
            <v xml:space="preserve"> 328  Сардельки Сочинки Стародворье ТМ  0,4 кг ПОКОМ</v>
          </cell>
          <cell r="B62">
            <v>1070</v>
          </cell>
          <cell r="C62">
            <v>1070</v>
          </cell>
          <cell r="D62">
            <v>18</v>
          </cell>
          <cell r="E62">
            <v>18</v>
          </cell>
          <cell r="F62">
            <v>436</v>
          </cell>
        </row>
        <row r="63">
          <cell r="A63" t="str">
            <v xml:space="preserve"> 329  Сардельки Сочинки с сыром Стародворье ТМ, 0,4 кг. ПОКОМ</v>
          </cell>
          <cell r="B63">
            <v>436</v>
          </cell>
          <cell r="C63">
            <v>436</v>
          </cell>
          <cell r="D63">
            <v>22</v>
          </cell>
          <cell r="E63">
            <v>22</v>
          </cell>
          <cell r="F63">
            <v>318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B64">
            <v>318</v>
          </cell>
          <cell r="C64">
            <v>318</v>
          </cell>
          <cell r="D64">
            <v>16.8</v>
          </cell>
          <cell r="E64">
            <v>16.79998779296875</v>
          </cell>
          <cell r="F64">
            <v>1072.6610000000001</v>
          </cell>
        </row>
        <row r="65">
          <cell r="A65" t="str">
            <v xml:space="preserve"> 334  Паштет Любительский ТМ Стародворье ламистер 0,1 кг  ПОКОМ</v>
          </cell>
          <cell r="B65">
            <v>1072.66015625</v>
          </cell>
          <cell r="C65">
            <v>1072.66015625</v>
          </cell>
          <cell r="D65">
            <v>2</v>
          </cell>
          <cell r="E65">
            <v>2</v>
          </cell>
          <cell r="F65">
            <v>317</v>
          </cell>
        </row>
        <row r="66">
          <cell r="A66" t="str">
            <v xml:space="preserve"> 335  Колбаса Сливушка ТМ Вязанка. ВЕС.  ПОКОМ </v>
          </cell>
          <cell r="B66">
            <v>317</v>
          </cell>
          <cell r="C66">
            <v>317</v>
          </cell>
          <cell r="D66">
            <v>1</v>
          </cell>
          <cell r="E66">
            <v>1</v>
          </cell>
          <cell r="F66">
            <v>301.58499999999998</v>
          </cell>
        </row>
        <row r="67">
          <cell r="A67" t="str">
            <v xml:space="preserve"> 342 Сосиски Сочинки Молочные ТМ Стародворье 0,4 кг ПОКОМ</v>
          </cell>
          <cell r="B67">
            <v>301.5849609375</v>
          </cell>
          <cell r="C67">
            <v>301.5849609375</v>
          </cell>
          <cell r="D67">
            <v>787</v>
          </cell>
          <cell r="E67">
            <v>787</v>
          </cell>
          <cell r="F67">
            <v>3823</v>
          </cell>
        </row>
        <row r="68">
          <cell r="A68" t="str">
            <v xml:space="preserve"> 343 Сосиски Сочинки Сливочные ТМ Стародворье  0,4 кг</v>
          </cell>
          <cell r="B68">
            <v>3823</v>
          </cell>
          <cell r="C68">
            <v>3823</v>
          </cell>
          <cell r="D68">
            <v>37</v>
          </cell>
          <cell r="E68">
            <v>37</v>
          </cell>
          <cell r="F68">
            <v>2653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B69">
            <v>2653</v>
          </cell>
          <cell r="C69">
            <v>2653</v>
          </cell>
          <cell r="D69">
            <v>7.2</v>
          </cell>
          <cell r="E69">
            <v>7.1999969482421875</v>
          </cell>
          <cell r="F69">
            <v>506.08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B70">
            <v>506.079833984375</v>
          </cell>
          <cell r="C70">
            <v>506.079833984375</v>
          </cell>
          <cell r="D70">
            <v>6.4</v>
          </cell>
          <cell r="E70">
            <v>6.3999977111816406</v>
          </cell>
          <cell r="F70">
            <v>318.13600000000002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B71">
            <v>318.135986328125</v>
          </cell>
          <cell r="C71">
            <v>318.135986328125</v>
          </cell>
          <cell r="D71">
            <v>15.2</v>
          </cell>
          <cell r="E71">
            <v>15.199996948242188</v>
          </cell>
          <cell r="F71">
            <v>724.37400000000002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B72">
            <v>724.37353515625</v>
          </cell>
          <cell r="C72">
            <v>724.37353515625</v>
          </cell>
          <cell r="D72">
            <v>10.4</v>
          </cell>
          <cell r="E72">
            <v>10.399993896484375</v>
          </cell>
          <cell r="F72">
            <v>388.94400000000002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B73">
            <v>388.94384765625</v>
          </cell>
          <cell r="C73">
            <v>388.94384765625</v>
          </cell>
          <cell r="D73">
            <v>8</v>
          </cell>
          <cell r="E73">
            <v>8</v>
          </cell>
          <cell r="F73">
            <v>130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B74">
            <v>130</v>
          </cell>
          <cell r="C74">
            <v>130</v>
          </cell>
          <cell r="D74">
            <v>14</v>
          </cell>
          <cell r="E74">
            <v>14</v>
          </cell>
          <cell r="F74">
            <v>308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B75">
            <v>308</v>
          </cell>
          <cell r="C75">
            <v>308</v>
          </cell>
          <cell r="D75">
            <v>14</v>
          </cell>
          <cell r="E75">
            <v>14</v>
          </cell>
          <cell r="F75">
            <v>495</v>
          </cell>
        </row>
        <row r="76">
          <cell r="A76" t="str">
            <v xml:space="preserve"> 364  Сардельки Филейские Вязанка ВЕС NDX ТМ Вязанка  ПОКОМ</v>
          </cell>
          <cell r="B76">
            <v>495</v>
          </cell>
          <cell r="C76">
            <v>495</v>
          </cell>
          <cell r="D76">
            <v>495</v>
          </cell>
          <cell r="E76">
            <v>495</v>
          </cell>
          <cell r="F76">
            <v>142.358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B77">
            <v>142.35791015625</v>
          </cell>
          <cell r="C77">
            <v>142.35791015625</v>
          </cell>
          <cell r="D77">
            <v>7</v>
          </cell>
          <cell r="E77">
            <v>7</v>
          </cell>
          <cell r="F77">
            <v>613</v>
          </cell>
        </row>
        <row r="78">
          <cell r="A78" t="str">
            <v xml:space="preserve"> 377  Колбаса Молочная Дугушка 0,6кг ТМ Стародворье  ПОКОМ</v>
          </cell>
          <cell r="B78">
            <v>613</v>
          </cell>
          <cell r="C78">
            <v>613</v>
          </cell>
          <cell r="D78">
            <v>17</v>
          </cell>
          <cell r="E78">
            <v>17</v>
          </cell>
          <cell r="F78">
            <v>1188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B79">
            <v>1188</v>
          </cell>
          <cell r="C79">
            <v>1188</v>
          </cell>
          <cell r="D79">
            <v>18</v>
          </cell>
          <cell r="E79">
            <v>18</v>
          </cell>
          <cell r="F79">
            <v>712</v>
          </cell>
        </row>
        <row r="80">
          <cell r="A80" t="str">
            <v xml:space="preserve"> 388  Сосиски Восточные Халяль ТМ Вязанка 0,33 кг АК. ПОКОМ</v>
          </cell>
          <cell r="B80">
            <v>712</v>
          </cell>
          <cell r="C80">
            <v>712</v>
          </cell>
          <cell r="D80">
            <v>16</v>
          </cell>
          <cell r="E80">
            <v>16</v>
          </cell>
          <cell r="F80">
            <v>790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B81">
            <v>790</v>
          </cell>
          <cell r="C81">
            <v>790</v>
          </cell>
          <cell r="D81">
            <v>5</v>
          </cell>
          <cell r="E81">
            <v>5</v>
          </cell>
          <cell r="F81">
            <v>583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B82">
            <v>583</v>
          </cell>
          <cell r="C82">
            <v>583</v>
          </cell>
          <cell r="D82">
            <v>3</v>
          </cell>
          <cell r="E82">
            <v>3</v>
          </cell>
          <cell r="F82">
            <v>235</v>
          </cell>
        </row>
        <row r="83">
          <cell r="A83" t="str">
            <v xml:space="preserve"> 410  Сосиски Баварские с сыром ТМ Стародворье 0,35 кг. ПОКОМ</v>
          </cell>
          <cell r="B83">
            <v>235</v>
          </cell>
          <cell r="C83">
            <v>235</v>
          </cell>
          <cell r="D83">
            <v>880</v>
          </cell>
          <cell r="E83">
            <v>880</v>
          </cell>
          <cell r="F83">
            <v>4499</v>
          </cell>
        </row>
        <row r="84">
          <cell r="A84" t="str">
            <v xml:space="preserve"> 412  Сосиски Баварские ТМ Стародворье 0,35 кг ПОКОМ</v>
          </cell>
          <cell r="B84">
            <v>4499</v>
          </cell>
          <cell r="C84">
            <v>4499</v>
          </cell>
          <cell r="D84">
            <v>2080</v>
          </cell>
          <cell r="E84">
            <v>2080</v>
          </cell>
          <cell r="F84">
            <v>12160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>
            <v>12160</v>
          </cell>
          <cell r="C85">
            <v>12160</v>
          </cell>
          <cell r="D85">
            <v>11</v>
          </cell>
          <cell r="E85">
            <v>11</v>
          </cell>
          <cell r="F85">
            <v>775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>
            <v>775</v>
          </cell>
          <cell r="C86">
            <v>775</v>
          </cell>
          <cell r="D86">
            <v>13</v>
          </cell>
          <cell r="E86">
            <v>13</v>
          </cell>
          <cell r="F86">
            <v>343.26499999999999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B87">
            <v>343.264892578125</v>
          </cell>
          <cell r="C87">
            <v>343.264892578125</v>
          </cell>
          <cell r="D87">
            <v>1.3</v>
          </cell>
          <cell r="E87">
            <v>1.2999992370605469</v>
          </cell>
          <cell r="F87">
            <v>23.9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B88">
            <v>23.899993896484375</v>
          </cell>
          <cell r="C88">
            <v>23.899993896484375</v>
          </cell>
          <cell r="D88">
            <v>11</v>
          </cell>
          <cell r="E88">
            <v>11</v>
          </cell>
          <cell r="F88">
            <v>260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B89">
            <v>260</v>
          </cell>
          <cell r="C89">
            <v>260</v>
          </cell>
          <cell r="D89">
            <v>1.3</v>
          </cell>
          <cell r="E89">
            <v>1.2999992370605469</v>
          </cell>
          <cell r="F89">
            <v>82.35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B90">
            <v>82.3499755859375</v>
          </cell>
          <cell r="C90">
            <v>82.3499755859375</v>
          </cell>
          <cell r="D90">
            <v>82.3499755859375</v>
          </cell>
          <cell r="E90">
            <v>82.3499755859375</v>
          </cell>
          <cell r="F90">
            <v>47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B91">
            <v>47</v>
          </cell>
          <cell r="C91">
            <v>47</v>
          </cell>
          <cell r="D91">
            <v>31</v>
          </cell>
          <cell r="E91">
            <v>31</v>
          </cell>
          <cell r="F91">
            <v>779</v>
          </cell>
        </row>
        <row r="92">
          <cell r="A92" t="str">
            <v xml:space="preserve"> 448  Сосиски Сливушки по-венски ТМ Вязанка. 0,3 кг ПОКОМ</v>
          </cell>
          <cell r="B92">
            <v>779</v>
          </cell>
          <cell r="C92">
            <v>779</v>
          </cell>
          <cell r="D92">
            <v>18</v>
          </cell>
          <cell r="E92">
            <v>18</v>
          </cell>
          <cell r="F92">
            <v>939</v>
          </cell>
        </row>
        <row r="93">
          <cell r="A93" t="str">
            <v xml:space="preserve"> 449  Колбаса Дугушка Стародворская ВЕС ТС Дугушка ПОКОМ</v>
          </cell>
          <cell r="B93">
            <v>939</v>
          </cell>
          <cell r="C93">
            <v>939</v>
          </cell>
          <cell r="D93">
            <v>0.8</v>
          </cell>
          <cell r="E93">
            <v>0.79999971389770508</v>
          </cell>
          <cell r="F93">
            <v>507.02699999999999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B94">
            <v>507.02685546875</v>
          </cell>
          <cell r="C94">
            <v>507.02685546875</v>
          </cell>
          <cell r="D94">
            <v>38</v>
          </cell>
          <cell r="E94">
            <v>38</v>
          </cell>
          <cell r="F94">
            <v>3806.7530000000002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B95">
            <v>3806.751953125</v>
          </cell>
          <cell r="C95">
            <v>3806.751953125</v>
          </cell>
          <cell r="D95">
            <v>32.5</v>
          </cell>
          <cell r="E95">
            <v>32.5</v>
          </cell>
          <cell r="F95">
            <v>7421.6139999999996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B96">
            <v>7421.61328125</v>
          </cell>
          <cell r="C96">
            <v>7421.61328125</v>
          </cell>
          <cell r="D96">
            <v>35</v>
          </cell>
          <cell r="E96">
            <v>35</v>
          </cell>
          <cell r="F96">
            <v>3449.1930000000002</v>
          </cell>
        </row>
        <row r="97">
          <cell r="A97" t="str">
            <v xml:space="preserve"> 460  Колбаса Стародворская Традиционная ВЕС ТМ Стародворье в оболочке полиамид. ПОКОМ</v>
          </cell>
          <cell r="B97">
            <v>3449.19140625</v>
          </cell>
          <cell r="C97">
            <v>3449.19140625</v>
          </cell>
          <cell r="D97">
            <v>3449.19140625</v>
          </cell>
          <cell r="E97">
            <v>3449.19140625</v>
          </cell>
          <cell r="F97">
            <v>7.95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B98">
            <v>7.9499969482421875</v>
          </cell>
          <cell r="C98">
            <v>7.9499969482421875</v>
          </cell>
          <cell r="D98">
            <v>0.8</v>
          </cell>
          <cell r="E98">
            <v>0.79999971389770508</v>
          </cell>
          <cell r="F98">
            <v>236.93700000000001</v>
          </cell>
        </row>
        <row r="99">
          <cell r="A99" t="str">
            <v xml:space="preserve"> 467  Колбаса Филейная 0,5кг ТМ Особый рецепт  ПОКОМ</v>
          </cell>
          <cell r="B99">
            <v>236.9368896484375</v>
          </cell>
          <cell r="C99">
            <v>236.9368896484375</v>
          </cell>
          <cell r="D99">
            <v>2</v>
          </cell>
          <cell r="E99">
            <v>2</v>
          </cell>
          <cell r="F99">
            <v>125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B100">
            <v>125</v>
          </cell>
          <cell r="C100">
            <v>125</v>
          </cell>
          <cell r="D100">
            <v>125</v>
          </cell>
          <cell r="E100">
            <v>125</v>
          </cell>
          <cell r="F100">
            <v>1</v>
          </cell>
        </row>
        <row r="101">
          <cell r="A101" t="str">
            <v xml:space="preserve"> 478  Сардельки Зареченские ВЕС ТМ Зареченские  ПОКОМ</v>
          </cell>
          <cell r="B101">
            <v>1</v>
          </cell>
          <cell r="C101">
            <v>1</v>
          </cell>
          <cell r="D101">
            <v>1</v>
          </cell>
          <cell r="E101">
            <v>1</v>
          </cell>
          <cell r="F101">
            <v>66.453000000000003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B102">
            <v>66.45294189453125</v>
          </cell>
          <cell r="C102">
            <v>66.45294189453125</v>
          </cell>
          <cell r="D102">
            <v>18</v>
          </cell>
          <cell r="E102">
            <v>18</v>
          </cell>
          <cell r="F102">
            <v>1124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B103">
            <v>1124</v>
          </cell>
          <cell r="C103">
            <v>1124</v>
          </cell>
          <cell r="D103">
            <v>16</v>
          </cell>
          <cell r="E103">
            <v>16</v>
          </cell>
          <cell r="F103">
            <v>821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B104">
            <v>821</v>
          </cell>
          <cell r="C104">
            <v>821</v>
          </cell>
          <cell r="D104">
            <v>18</v>
          </cell>
          <cell r="E104">
            <v>18</v>
          </cell>
          <cell r="F104">
            <v>1084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B105">
            <v>1084</v>
          </cell>
          <cell r="C105">
            <v>1084</v>
          </cell>
          <cell r="D105">
            <v>12</v>
          </cell>
          <cell r="E105">
            <v>12</v>
          </cell>
          <cell r="F105">
            <v>743</v>
          </cell>
        </row>
        <row r="106">
          <cell r="A106" t="str">
            <v xml:space="preserve"> 499  Сардельки Дугушки со сливочным маслом ВЕС ТМ Стародворье ТС Дугушка  ПОКОМ</v>
          </cell>
          <cell r="B106">
            <v>743</v>
          </cell>
          <cell r="C106">
            <v>743</v>
          </cell>
          <cell r="D106">
            <v>743</v>
          </cell>
          <cell r="E106">
            <v>743</v>
          </cell>
          <cell r="F106">
            <v>10.4</v>
          </cell>
        </row>
        <row r="107">
          <cell r="A107" t="str">
            <v xml:space="preserve"> 502  Колбаски Краковюрст ТМ Баварушка с изысканными пряностями в оболочке NDX в мгс 0,28 кг. ПОКОМ</v>
          </cell>
          <cell r="B107">
            <v>10.399993896484375</v>
          </cell>
          <cell r="C107">
            <v>10.399993896484375</v>
          </cell>
          <cell r="D107">
            <v>10.399993896484375</v>
          </cell>
          <cell r="E107">
            <v>10.399993896484375</v>
          </cell>
          <cell r="F107">
            <v>2</v>
          </cell>
        </row>
        <row r="108">
          <cell r="A108" t="str">
            <v xml:space="preserve"> 506 Сосиски Филейские рубленые ТМ Вязанка в оболочке целлофан в м/г среде. ВЕС.ПОКОМ</v>
          </cell>
          <cell r="B108">
            <v>2</v>
          </cell>
          <cell r="C108">
            <v>2</v>
          </cell>
          <cell r="D108">
            <v>2</v>
          </cell>
          <cell r="E108">
            <v>2</v>
          </cell>
          <cell r="F108">
            <v>14.55</v>
          </cell>
        </row>
        <row r="109">
          <cell r="A109" t="str">
            <v xml:space="preserve"> 515  Колбаса Сервелат Мясорубский Делюкс 0,3кг ТМ Стародворье  ПОКОМ</v>
          </cell>
          <cell r="B109">
            <v>14.549995422363281</v>
          </cell>
          <cell r="C109">
            <v>14.549995422363281</v>
          </cell>
          <cell r="D109">
            <v>14.549995422363281</v>
          </cell>
          <cell r="E109">
            <v>14.549995422363281</v>
          </cell>
          <cell r="F109">
            <v>10</v>
          </cell>
        </row>
        <row r="110">
          <cell r="A110" t="str">
            <v xml:space="preserve"> 516  Сосиски Классические ТМ Ядрена копоть 0,3кг  ПОКОМ</v>
          </cell>
          <cell r="B110">
            <v>10</v>
          </cell>
          <cell r="C110">
            <v>10</v>
          </cell>
          <cell r="D110">
            <v>10</v>
          </cell>
          <cell r="E110">
            <v>10</v>
          </cell>
          <cell r="F110">
            <v>26</v>
          </cell>
        </row>
        <row r="111">
          <cell r="A111" t="str">
            <v xml:space="preserve"> 519  Грудинка 0,12 кг нарезка ТМ Стародворье  ПОКОМ</v>
          </cell>
          <cell r="B111">
            <v>26</v>
          </cell>
          <cell r="C111">
            <v>26</v>
          </cell>
          <cell r="D111">
            <v>4</v>
          </cell>
          <cell r="E111">
            <v>4</v>
          </cell>
          <cell r="F111">
            <v>139</v>
          </cell>
        </row>
        <row r="112">
          <cell r="A112" t="str">
            <v xml:space="preserve"> 520  Колбаса Мраморная ТМ Стародворье в вакуумной упаковке 0,07 кг нарезка  ПОКОМ</v>
          </cell>
          <cell r="B112">
            <v>139</v>
          </cell>
          <cell r="C112">
            <v>139</v>
          </cell>
          <cell r="D112">
            <v>5</v>
          </cell>
          <cell r="E112">
            <v>5</v>
          </cell>
          <cell r="F112">
            <v>22</v>
          </cell>
        </row>
        <row r="113">
          <cell r="A113" t="str">
            <v xml:space="preserve"> 521  Бекон ТМ Стародворье в вакуумной упаковке 0,12кг нарезка  ПОКОМ</v>
          </cell>
          <cell r="B113">
            <v>22</v>
          </cell>
          <cell r="C113">
            <v>22</v>
          </cell>
          <cell r="D113">
            <v>5</v>
          </cell>
          <cell r="E113">
            <v>5</v>
          </cell>
          <cell r="F113">
            <v>162</v>
          </cell>
        </row>
        <row r="114">
          <cell r="A114" t="str">
            <v xml:space="preserve"> 523  Колбаса Сальчичон нарезка 0,07кг ТМ Стародворье  ПОКОМ </v>
          </cell>
          <cell r="B114">
            <v>162</v>
          </cell>
          <cell r="C114">
            <v>162</v>
          </cell>
          <cell r="D114">
            <v>162</v>
          </cell>
          <cell r="E114">
            <v>162</v>
          </cell>
          <cell r="F114">
            <v>25</v>
          </cell>
        </row>
        <row r="115">
          <cell r="A115" t="str">
            <v xml:space="preserve"> 524  Колбаса Сервелат Ореховый нарезка 0,07кг ТМ Стародворье  ПОКОМ</v>
          </cell>
          <cell r="B115">
            <v>25</v>
          </cell>
          <cell r="C115">
            <v>25</v>
          </cell>
          <cell r="D115">
            <v>25</v>
          </cell>
          <cell r="E115">
            <v>25</v>
          </cell>
          <cell r="F115">
            <v>2</v>
          </cell>
        </row>
        <row r="116">
          <cell r="A116" t="str">
            <v xml:space="preserve"> 525  Колбаса Фуэт нарезка 0,07кг ТМ Стародворье  ПОКОМ</v>
          </cell>
          <cell r="B116">
            <v>2</v>
          </cell>
          <cell r="C116">
            <v>2</v>
          </cell>
          <cell r="D116">
            <v>2</v>
          </cell>
          <cell r="E116">
            <v>2</v>
          </cell>
          <cell r="F116">
            <v>31</v>
          </cell>
        </row>
        <row r="117">
          <cell r="A117" t="str">
            <v xml:space="preserve"> 526  Корейка вяленая выдержанная нарезка 0,05кг ТМ Стародворье  ПОКОМ</v>
          </cell>
          <cell r="B117">
            <v>31</v>
          </cell>
          <cell r="C117">
            <v>31</v>
          </cell>
          <cell r="D117">
            <v>31</v>
          </cell>
          <cell r="E117">
            <v>31</v>
          </cell>
          <cell r="F117">
            <v>36</v>
          </cell>
        </row>
        <row r="118">
          <cell r="A118" t="str">
            <v xml:space="preserve"> 527  Окорок Прошутто выдержанный нарезка 0,055кг ТМ Стародворье  ПОКОМ</v>
          </cell>
          <cell r="B118">
            <v>36</v>
          </cell>
          <cell r="C118">
            <v>36</v>
          </cell>
          <cell r="D118">
            <v>4</v>
          </cell>
          <cell r="E118">
            <v>4</v>
          </cell>
          <cell r="F118">
            <v>43</v>
          </cell>
        </row>
        <row r="119">
          <cell r="A119" t="str">
            <v>0108 Продукт По-Российски Классический с зам. молочного жира мдж 50% 200г ТМ КОРОВИНО   ОСТАНКИНО</v>
          </cell>
          <cell r="B119">
            <v>43</v>
          </cell>
          <cell r="C119">
            <v>43</v>
          </cell>
          <cell r="D119">
            <v>11</v>
          </cell>
          <cell r="E119">
            <v>11</v>
          </cell>
          <cell r="F119">
            <v>11</v>
          </cell>
        </row>
        <row r="120">
          <cell r="A120" t="str">
            <v>0139 Продукт По-Российски Классический с зам. молочного жира мдж 50% ТМ Коровино  ВЕС  ОСТАНКИНО</v>
          </cell>
          <cell r="B120">
            <v>11</v>
          </cell>
          <cell r="C120">
            <v>11</v>
          </cell>
          <cell r="D120">
            <v>17</v>
          </cell>
          <cell r="E120">
            <v>17</v>
          </cell>
          <cell r="F120">
            <v>17</v>
          </cell>
        </row>
        <row r="121">
          <cell r="A121" t="str">
            <v>0447 Сыр Голландский 45% Нарезка 125г ТМ Папа может ОСТАНКИНО</v>
          </cell>
          <cell r="B121">
            <v>17</v>
          </cell>
          <cell r="C121">
            <v>17</v>
          </cell>
          <cell r="D121">
            <v>20</v>
          </cell>
          <cell r="E121">
            <v>20</v>
          </cell>
          <cell r="F121">
            <v>20</v>
          </cell>
        </row>
        <row r="122">
          <cell r="A122" t="str">
            <v>0454 Сыр Российский Особый 50%, Нарезка 125г тф ТМ Папа Может  ОСТАНКИНО</v>
          </cell>
          <cell r="B122">
            <v>20</v>
          </cell>
          <cell r="C122">
            <v>20</v>
          </cell>
          <cell r="D122">
            <v>26</v>
          </cell>
          <cell r="E122">
            <v>26</v>
          </cell>
          <cell r="F122">
            <v>26</v>
          </cell>
        </row>
        <row r="123">
          <cell r="A123" t="str">
            <v>2498 Сыр Бурмакинский полутвердый сливочный ВЕС  ОСТАНКИНО</v>
          </cell>
          <cell r="B123">
            <v>26</v>
          </cell>
          <cell r="C123">
            <v>26</v>
          </cell>
          <cell r="D123">
            <v>1.2</v>
          </cell>
          <cell r="E123">
            <v>1.1999998092651367</v>
          </cell>
          <cell r="F123">
            <v>1.958</v>
          </cell>
        </row>
        <row r="124">
          <cell r="A124" t="str">
            <v>2504 Сыр Бурмакинский халуми ВЕС  ОСТАНКИНО</v>
          </cell>
          <cell r="B124">
            <v>1.9579992294311523</v>
          </cell>
          <cell r="C124">
            <v>1.9579992294311523</v>
          </cell>
          <cell r="D124">
            <v>3.8</v>
          </cell>
          <cell r="E124">
            <v>3.7999992370605469</v>
          </cell>
          <cell r="F124">
            <v>3.8</v>
          </cell>
        </row>
        <row r="125">
          <cell r="A125" t="str">
            <v>2704 Сливочный со вкусом топл. молока 45% тм Папа Может. брус (2шт)  ОСТАНКИНО</v>
          </cell>
          <cell r="B125">
            <v>3.7999992370605469</v>
          </cell>
          <cell r="C125">
            <v>3.7999992370605469</v>
          </cell>
          <cell r="D125">
            <v>35.6</v>
          </cell>
          <cell r="E125">
            <v>35.5999755859375</v>
          </cell>
          <cell r="F125">
            <v>35.6</v>
          </cell>
        </row>
        <row r="126">
          <cell r="A126" t="str">
            <v>3215 ВЕТЧ.МЯСНАЯ Папа может п/о 0.4кг 8шт.    ОСТАНКИНО</v>
          </cell>
          <cell r="B126">
            <v>35.5999755859375</v>
          </cell>
          <cell r="C126">
            <v>35.5999755859375</v>
          </cell>
          <cell r="D126">
            <v>676</v>
          </cell>
          <cell r="E126">
            <v>676</v>
          </cell>
          <cell r="F126">
            <v>676</v>
          </cell>
        </row>
        <row r="127">
          <cell r="A127" t="str">
            <v>3215 ВЕТЧИНА МЯСНАЯ Папа может п/о 0.4кг (код покуп. 43229)  ОСТАНКИНО</v>
          </cell>
          <cell r="B127">
            <v>676</v>
          </cell>
          <cell r="C127">
            <v>676</v>
          </cell>
          <cell r="D127">
            <v>676</v>
          </cell>
          <cell r="E127">
            <v>676</v>
          </cell>
          <cell r="F127">
            <v>4</v>
          </cell>
        </row>
        <row r="128">
          <cell r="A128" t="str">
            <v>3684 ПРЕСИЖН с/к в/у 1/250 8шт.   ОСТАНКИНО</v>
          </cell>
          <cell r="B128">
            <v>4</v>
          </cell>
          <cell r="C128">
            <v>4</v>
          </cell>
          <cell r="D128">
            <v>63</v>
          </cell>
          <cell r="E128">
            <v>63</v>
          </cell>
          <cell r="F128">
            <v>63</v>
          </cell>
        </row>
        <row r="129">
          <cell r="A129" t="str">
            <v>3798 Сыч/Прод Коровино Российский 50% 200г СЗМЖ  ОСТАНКИНО</v>
          </cell>
          <cell r="B129">
            <v>63</v>
          </cell>
          <cell r="C129">
            <v>63</v>
          </cell>
          <cell r="D129">
            <v>2123</v>
          </cell>
          <cell r="E129">
            <v>2123</v>
          </cell>
          <cell r="F129">
            <v>2123</v>
          </cell>
        </row>
        <row r="130">
          <cell r="A130" t="str">
            <v>3804 Сыч/Прод Коровино Тильзитер 50% 200г СЗМЖ  ОСТАНКИНО</v>
          </cell>
          <cell r="B130">
            <v>2123</v>
          </cell>
          <cell r="C130">
            <v>2123</v>
          </cell>
          <cell r="D130">
            <v>2540</v>
          </cell>
          <cell r="E130">
            <v>2540</v>
          </cell>
          <cell r="F130">
            <v>2540</v>
          </cell>
        </row>
        <row r="131">
          <cell r="A131" t="str">
            <v>3811 Сыч/Прод Коровино Российский Оригин 50% ВЕС (5 кг)  ОСТАНКИНО</v>
          </cell>
          <cell r="B131">
            <v>2540</v>
          </cell>
          <cell r="C131">
            <v>2540</v>
          </cell>
          <cell r="D131">
            <v>159.6</v>
          </cell>
          <cell r="E131">
            <v>159.5999755859375</v>
          </cell>
          <cell r="F131">
            <v>159.6</v>
          </cell>
        </row>
        <row r="132">
          <cell r="A132" t="str">
            <v>3828 Сыч/Прод Коровино Тильзитер Оригин 50% ВЕС (5 кг брус) СЗМЖ  ОСТАНКИНО</v>
          </cell>
          <cell r="B132">
            <v>159.5999755859375</v>
          </cell>
          <cell r="C132">
            <v>159.5999755859375</v>
          </cell>
          <cell r="D132">
            <v>96.1</v>
          </cell>
          <cell r="E132">
            <v>96.0999755859375</v>
          </cell>
          <cell r="F132">
            <v>96.1</v>
          </cell>
        </row>
        <row r="133">
          <cell r="A133" t="str">
            <v>4063 МЯСНАЯ Папа может вар п/о_Л   ОСТАНКИНО</v>
          </cell>
          <cell r="B133">
            <v>96.0999755859375</v>
          </cell>
          <cell r="C133">
            <v>96.0999755859375</v>
          </cell>
          <cell r="D133">
            <v>1520.9</v>
          </cell>
          <cell r="E133">
            <v>1520.8994140625</v>
          </cell>
          <cell r="F133">
            <v>1520.9</v>
          </cell>
        </row>
        <row r="134">
          <cell r="A134" t="str">
            <v>4117 ЭКСТРА Папа может с/к в/у_Л   ОСТАНКИНО</v>
          </cell>
          <cell r="B134">
            <v>1520.8994140625</v>
          </cell>
          <cell r="C134">
            <v>1520.8994140625</v>
          </cell>
          <cell r="D134">
            <v>76.5</v>
          </cell>
          <cell r="E134">
            <v>76.5</v>
          </cell>
          <cell r="F134">
            <v>76.5</v>
          </cell>
        </row>
        <row r="135">
          <cell r="A135" t="str">
            <v>4163 Сыр Боккончини копченый 40% 100 гр.  ОСТАНКИНО</v>
          </cell>
          <cell r="B135">
            <v>76.5</v>
          </cell>
          <cell r="C135">
            <v>76.5</v>
          </cell>
          <cell r="D135">
            <v>126</v>
          </cell>
          <cell r="E135">
            <v>126</v>
          </cell>
          <cell r="F135">
            <v>126</v>
          </cell>
        </row>
        <row r="136">
          <cell r="A136" t="str">
            <v>4170 Сыр Скаморца свежий 40% 100 гр.  ОСТАНКИНО</v>
          </cell>
          <cell r="B136">
            <v>126</v>
          </cell>
          <cell r="C136">
            <v>126</v>
          </cell>
          <cell r="D136">
            <v>147</v>
          </cell>
          <cell r="E136">
            <v>147</v>
          </cell>
          <cell r="F136">
            <v>147</v>
          </cell>
        </row>
        <row r="137">
          <cell r="A137" t="str">
            <v>4187 Сыр Чечил свежий 45% 100г/6шт ТМ Папа Может  ОСТАНКИНО</v>
          </cell>
          <cell r="B137">
            <v>147</v>
          </cell>
          <cell r="C137">
            <v>147</v>
          </cell>
          <cell r="D137">
            <v>224</v>
          </cell>
          <cell r="E137">
            <v>224</v>
          </cell>
          <cell r="F137">
            <v>226</v>
          </cell>
        </row>
        <row r="138">
          <cell r="A138" t="str">
            <v>4194 Сыр Чечил копченый 43% 100г/6шт ТМ Папа Может  ОСТАНКИНО</v>
          </cell>
          <cell r="B138">
            <v>226</v>
          </cell>
          <cell r="C138">
            <v>226</v>
          </cell>
          <cell r="D138">
            <v>183</v>
          </cell>
          <cell r="E138">
            <v>183</v>
          </cell>
          <cell r="F138">
            <v>183</v>
          </cell>
        </row>
        <row r="139">
          <cell r="A139" t="str">
            <v>4574 Колбаса вар Мясная со шпиком 1кг Папа может п/о (код покуп. 24784) Останкино</v>
          </cell>
          <cell r="B139">
            <v>183</v>
          </cell>
          <cell r="C139">
            <v>183</v>
          </cell>
          <cell r="D139">
            <v>128.25</v>
          </cell>
          <cell r="E139">
            <v>128.25</v>
          </cell>
          <cell r="F139">
            <v>128.25</v>
          </cell>
        </row>
        <row r="140">
          <cell r="A140" t="str">
            <v>4813 ФИЛЕЙНАЯ Папа может вар п/о_Л   ОСТАНКИНО</v>
          </cell>
          <cell r="B140">
            <v>128.25</v>
          </cell>
          <cell r="C140">
            <v>128.25</v>
          </cell>
          <cell r="D140">
            <v>545.34799999999996</v>
          </cell>
          <cell r="E140">
            <v>545.34765625</v>
          </cell>
          <cell r="F140">
            <v>545.34799999999996</v>
          </cell>
        </row>
        <row r="141">
          <cell r="A141" t="str">
            <v>4819 Сыр "Пармезан" 40% кусок 180 гр  ОСТАНКИНО</v>
          </cell>
          <cell r="B141">
            <v>545.34765625</v>
          </cell>
          <cell r="C141">
            <v>545.34765625</v>
          </cell>
          <cell r="D141">
            <v>3</v>
          </cell>
          <cell r="E141">
            <v>3</v>
          </cell>
          <cell r="F141">
            <v>3</v>
          </cell>
        </row>
        <row r="142">
          <cell r="A142" t="str">
            <v>4903 Сыр Перлини 40% 100гр (8шт)  ОСТАНКИНО</v>
          </cell>
          <cell r="B142">
            <v>3</v>
          </cell>
          <cell r="C142">
            <v>3</v>
          </cell>
          <cell r="D142">
            <v>82</v>
          </cell>
          <cell r="E142">
            <v>82</v>
          </cell>
          <cell r="F142">
            <v>82</v>
          </cell>
        </row>
        <row r="143">
          <cell r="A143" t="str">
            <v>4910 Сыр Перлини копченый 40% 100гр (8шт)  ОСТАНКИНО</v>
          </cell>
          <cell r="B143">
            <v>82</v>
          </cell>
          <cell r="C143">
            <v>82</v>
          </cell>
          <cell r="D143">
            <v>64</v>
          </cell>
          <cell r="E143">
            <v>64</v>
          </cell>
          <cell r="F143">
            <v>64</v>
          </cell>
        </row>
        <row r="144">
          <cell r="A144" t="str">
            <v>4927 Сыр Перлини со вкусом Васаби 40% 100гр (8шт)  ОСТАНКИНО</v>
          </cell>
          <cell r="B144">
            <v>64</v>
          </cell>
          <cell r="C144">
            <v>64</v>
          </cell>
          <cell r="D144">
            <v>60</v>
          </cell>
          <cell r="E144">
            <v>60</v>
          </cell>
          <cell r="F144">
            <v>60</v>
          </cell>
        </row>
        <row r="145">
          <cell r="A145" t="str">
            <v>4993 САЛЯМИ ИТАЛЬЯНСКАЯ с/к в/у 1/250*8_120c ОСТАНКИНО</v>
          </cell>
          <cell r="B145">
            <v>60</v>
          </cell>
          <cell r="C145">
            <v>60</v>
          </cell>
          <cell r="D145">
            <v>406</v>
          </cell>
          <cell r="E145">
            <v>406</v>
          </cell>
          <cell r="F145">
            <v>406</v>
          </cell>
        </row>
        <row r="146">
          <cell r="A146" t="str">
            <v>5204 Сыр полутвердый "Российский", ВЕС брус, с массовой долей жира 50%  ОСТАНКИНО</v>
          </cell>
          <cell r="B146">
            <v>406</v>
          </cell>
          <cell r="C146">
            <v>406</v>
          </cell>
          <cell r="D146">
            <v>24.2</v>
          </cell>
          <cell r="E146">
            <v>24.199996948242188</v>
          </cell>
          <cell r="F146">
            <v>24.2</v>
          </cell>
        </row>
        <row r="147">
          <cell r="A147" t="str">
            <v>5235 Сыр полутвердый "Голландский" 45%, брус ВЕС  ОСТАНКИНО</v>
          </cell>
          <cell r="B147">
            <v>24.199996948242188</v>
          </cell>
          <cell r="C147">
            <v>24.199996948242188</v>
          </cell>
          <cell r="D147">
            <v>30.2</v>
          </cell>
          <cell r="E147">
            <v>30.199996948242188</v>
          </cell>
          <cell r="F147">
            <v>30.2</v>
          </cell>
        </row>
        <row r="148">
          <cell r="A148" t="str">
            <v>5242 Сыр полутвердый "Гауда", 45%, ВЕС брус из блока 1/5  ОСТАНКИНО</v>
          </cell>
          <cell r="B148">
            <v>30.199996948242188</v>
          </cell>
          <cell r="C148">
            <v>30.199996948242188</v>
          </cell>
          <cell r="D148">
            <v>3.2</v>
          </cell>
          <cell r="E148">
            <v>3.1999988555908203</v>
          </cell>
          <cell r="F148">
            <v>3.2</v>
          </cell>
        </row>
        <row r="149">
          <cell r="A149" t="str">
            <v>5246 ДОКТОРСКАЯ ПРЕМИУМ вар б/о мгс_30с ОСТАНКИНО</v>
          </cell>
          <cell r="B149">
            <v>3.1999988555908203</v>
          </cell>
          <cell r="C149">
            <v>3.1999988555908203</v>
          </cell>
          <cell r="D149">
            <v>31.7</v>
          </cell>
          <cell r="E149">
            <v>31.699996948242188</v>
          </cell>
          <cell r="F149">
            <v>31.7</v>
          </cell>
        </row>
        <row r="150">
          <cell r="A150" t="str">
            <v>5247 РУССКАЯ ПРЕМИУМ вар б/о мгс_30с ОСТАНКИНО</v>
          </cell>
          <cell r="B150">
            <v>31.699996948242188</v>
          </cell>
          <cell r="C150">
            <v>31.699996948242188</v>
          </cell>
          <cell r="D150">
            <v>34.6</v>
          </cell>
          <cell r="E150">
            <v>34.5999755859375</v>
          </cell>
          <cell r="F150">
            <v>34.6</v>
          </cell>
        </row>
        <row r="151">
          <cell r="A151" t="str">
            <v>5259 Сыр полутвердый "Тильзитер" 45%, ВЕС брус ТМ "Папа может"  ОСТАНКИНО</v>
          </cell>
          <cell r="B151">
            <v>34.5999755859375</v>
          </cell>
          <cell r="C151">
            <v>34.5999755859375</v>
          </cell>
          <cell r="D151">
            <v>7</v>
          </cell>
          <cell r="E151">
            <v>7</v>
          </cell>
          <cell r="F151">
            <v>7</v>
          </cell>
        </row>
        <row r="152">
          <cell r="A152" t="str">
            <v>5483 ЭКСТРА Папа может с/к в/у 1/250 8шт.   ОСТАНКИНО</v>
          </cell>
          <cell r="B152">
            <v>7</v>
          </cell>
          <cell r="C152">
            <v>7</v>
          </cell>
          <cell r="D152">
            <v>771</v>
          </cell>
          <cell r="E152">
            <v>771</v>
          </cell>
          <cell r="F152">
            <v>771</v>
          </cell>
        </row>
        <row r="153">
          <cell r="A153" t="str">
            <v>5500 Мясная Папа может вар  п/о 0.4кг 8шт   ОСТАНКИНО</v>
          </cell>
          <cell r="B153">
            <v>771</v>
          </cell>
          <cell r="C153">
            <v>771</v>
          </cell>
          <cell r="D153">
            <v>2</v>
          </cell>
          <cell r="E153">
            <v>2</v>
          </cell>
          <cell r="F153">
            <v>2</v>
          </cell>
        </row>
        <row r="154">
          <cell r="A154" t="str">
            <v>5544 Сервелат Финский в/к в/у_45с НОВАЯ ОСТАНКИНО</v>
          </cell>
          <cell r="B154">
            <v>2</v>
          </cell>
          <cell r="C154">
            <v>2</v>
          </cell>
          <cell r="D154">
            <v>1111.018</v>
          </cell>
          <cell r="E154">
            <v>1111.017578125</v>
          </cell>
          <cell r="F154">
            <v>1111.018</v>
          </cell>
        </row>
        <row r="155">
          <cell r="A155" t="str">
            <v>5679 САЛЯМИ ИТАЛЬЯНСКАЯ с/к в/у 1/150_60с ОСТАНКИНО</v>
          </cell>
          <cell r="B155">
            <v>1111.017578125</v>
          </cell>
          <cell r="C155">
            <v>1111.017578125</v>
          </cell>
          <cell r="D155">
            <v>269</v>
          </cell>
          <cell r="E155">
            <v>269</v>
          </cell>
          <cell r="F155">
            <v>269</v>
          </cell>
        </row>
        <row r="156">
          <cell r="A156" t="str">
            <v>5682 САЛЯМИ МЕЛКОЗЕРНЕНАЯ с/к в/у 1/120_60с   ОСТАНКИНО</v>
          </cell>
          <cell r="B156">
            <v>269</v>
          </cell>
          <cell r="C156">
            <v>269</v>
          </cell>
          <cell r="D156">
            <v>2131</v>
          </cell>
          <cell r="E156">
            <v>2131</v>
          </cell>
          <cell r="F156">
            <v>2134</v>
          </cell>
        </row>
        <row r="157">
          <cell r="A157" t="str">
            <v>5706 АРОМАТНАЯ Папа может с/к в/у 1/250 8шт.  ОСТАНКИНО</v>
          </cell>
          <cell r="B157">
            <v>2134</v>
          </cell>
          <cell r="C157">
            <v>2134</v>
          </cell>
          <cell r="D157">
            <v>624</v>
          </cell>
          <cell r="E157">
            <v>624</v>
          </cell>
          <cell r="F157">
            <v>624</v>
          </cell>
        </row>
        <row r="158">
          <cell r="A158" t="str">
            <v>5708 ПОСОЛЬСКАЯ Папа может с/к в/у ОСТАНКИНО</v>
          </cell>
          <cell r="B158">
            <v>624</v>
          </cell>
          <cell r="C158">
            <v>624</v>
          </cell>
          <cell r="D158">
            <v>38.6</v>
          </cell>
          <cell r="E158">
            <v>38.5999755859375</v>
          </cell>
          <cell r="F158">
            <v>38.6</v>
          </cell>
        </row>
        <row r="159">
          <cell r="A159" t="str">
            <v>5851 ЭКСТРА Папа может вар п/о   ОСТАНКИНО</v>
          </cell>
          <cell r="B159">
            <v>38.5999755859375</v>
          </cell>
          <cell r="C159">
            <v>38.5999755859375</v>
          </cell>
          <cell r="D159">
            <v>378.7</v>
          </cell>
          <cell r="E159">
            <v>378.699951171875</v>
          </cell>
          <cell r="F159">
            <v>378.7</v>
          </cell>
        </row>
        <row r="160">
          <cell r="A160" t="str">
            <v>5931 ОХОТНИЧЬЯ Папа может с/к в/у 1/220 8шт.   ОСТАНКИНО</v>
          </cell>
          <cell r="B160">
            <v>378.699951171875</v>
          </cell>
          <cell r="C160">
            <v>378.699951171875</v>
          </cell>
          <cell r="D160">
            <v>1149</v>
          </cell>
          <cell r="E160">
            <v>1149</v>
          </cell>
          <cell r="F160">
            <v>1149</v>
          </cell>
        </row>
        <row r="161">
          <cell r="A161" t="str">
            <v>5992 ВРЕМЯ ОКРОШКИ Папа может вар п/о 0.4кг   ОСТАНКИНО</v>
          </cell>
          <cell r="B161">
            <v>1149</v>
          </cell>
          <cell r="C161">
            <v>1149</v>
          </cell>
          <cell r="D161">
            <v>1080</v>
          </cell>
          <cell r="E161">
            <v>1080</v>
          </cell>
          <cell r="F161">
            <v>1080</v>
          </cell>
        </row>
        <row r="162">
          <cell r="A162" t="str">
            <v>6004 РАГУ СВИНОЕ 1кг 8шт.зам_120с ОСТАНКИНО</v>
          </cell>
          <cell r="B162">
            <v>1080</v>
          </cell>
          <cell r="C162">
            <v>1080</v>
          </cell>
          <cell r="D162">
            <v>112</v>
          </cell>
          <cell r="E162">
            <v>112</v>
          </cell>
          <cell r="F162">
            <v>112</v>
          </cell>
        </row>
        <row r="163">
          <cell r="A163" t="str">
            <v>6221 НЕАПОЛИТАНСКИЙ ДУЭТ с/к с/н мгс 1/90  ОСТАНКИНО</v>
          </cell>
          <cell r="B163">
            <v>112</v>
          </cell>
          <cell r="C163">
            <v>112</v>
          </cell>
          <cell r="D163">
            <v>368</v>
          </cell>
          <cell r="E163">
            <v>368</v>
          </cell>
          <cell r="F163">
            <v>368</v>
          </cell>
        </row>
        <row r="164">
          <cell r="A164" t="str">
            <v>6228 МЯСНОЕ АССОРТИ к/з с/н мгс 1/90 10шт.  ОСТАНКИНО</v>
          </cell>
          <cell r="B164">
            <v>368</v>
          </cell>
          <cell r="C164">
            <v>368</v>
          </cell>
          <cell r="D164">
            <v>457</v>
          </cell>
          <cell r="E164">
            <v>457</v>
          </cell>
          <cell r="F164">
            <v>460</v>
          </cell>
        </row>
        <row r="165">
          <cell r="A165" t="str">
            <v>6247 ДОМАШНЯЯ Папа может вар п/о 0,4кг 8шт.  ОСТАНКИНО</v>
          </cell>
          <cell r="B165">
            <v>460</v>
          </cell>
          <cell r="C165">
            <v>460</v>
          </cell>
          <cell r="D165">
            <v>137</v>
          </cell>
          <cell r="E165">
            <v>137</v>
          </cell>
          <cell r="F165">
            <v>137</v>
          </cell>
        </row>
        <row r="166">
          <cell r="A166" t="str">
            <v>6268 ГОВЯЖЬЯ Папа может вар п/о 0,4кг 8 шт.  ОСТАНКИНО</v>
          </cell>
          <cell r="B166">
            <v>137</v>
          </cell>
          <cell r="C166">
            <v>137</v>
          </cell>
          <cell r="D166">
            <v>412</v>
          </cell>
          <cell r="E166">
            <v>412</v>
          </cell>
          <cell r="F166">
            <v>412</v>
          </cell>
        </row>
        <row r="167">
          <cell r="A167" t="str">
            <v>6279 КОРЕЙКА ПО-ОСТ.к/в в/с с/н в/у 1/150_45с  ОСТАНКИНО</v>
          </cell>
          <cell r="B167">
            <v>412</v>
          </cell>
          <cell r="C167">
            <v>412</v>
          </cell>
          <cell r="D167">
            <v>410</v>
          </cell>
          <cell r="E167">
            <v>410</v>
          </cell>
          <cell r="F167">
            <v>412</v>
          </cell>
        </row>
        <row r="168">
          <cell r="A168" t="str">
            <v>6297 ФИЛЕЙНЫЕ сос ц/о в/у 1/270 12шт_45с  ОСТАНКИНО</v>
          </cell>
          <cell r="B168">
            <v>412</v>
          </cell>
          <cell r="C168">
            <v>412</v>
          </cell>
          <cell r="D168">
            <v>2</v>
          </cell>
          <cell r="E168">
            <v>2</v>
          </cell>
          <cell r="F168">
            <v>2</v>
          </cell>
        </row>
        <row r="169">
          <cell r="A169" t="str">
            <v>6303 МЯСНЫЕ Папа может сос п/о мгс 1.5*3  ОСТАНКИНО</v>
          </cell>
          <cell r="B169">
            <v>2</v>
          </cell>
          <cell r="C169">
            <v>2</v>
          </cell>
          <cell r="D169">
            <v>536.20000000000005</v>
          </cell>
          <cell r="E169">
            <v>536.19970703125</v>
          </cell>
          <cell r="F169">
            <v>536.20000000000005</v>
          </cell>
        </row>
        <row r="170">
          <cell r="A170" t="str">
            <v>6324 ДОКТОРСКАЯ ГОСТ вар п/о 0.4кг 8шт.  ОСТАНКИНО</v>
          </cell>
          <cell r="B170">
            <v>536.19970703125</v>
          </cell>
          <cell r="C170">
            <v>536.19970703125</v>
          </cell>
          <cell r="D170">
            <v>87</v>
          </cell>
          <cell r="E170">
            <v>87</v>
          </cell>
          <cell r="F170">
            <v>87</v>
          </cell>
        </row>
        <row r="171">
          <cell r="A171" t="str">
            <v>6325 ДОКТОРСКАЯ ПРЕМИУМ вар п/о 0.4кг 8шт.  ОСТАНКИНО</v>
          </cell>
          <cell r="B171">
            <v>87</v>
          </cell>
          <cell r="C171">
            <v>87</v>
          </cell>
          <cell r="D171">
            <v>1777</v>
          </cell>
          <cell r="E171">
            <v>1777</v>
          </cell>
          <cell r="F171">
            <v>1777</v>
          </cell>
        </row>
        <row r="172">
          <cell r="A172" t="str">
            <v>6333 МЯСНАЯ Папа может вар п/о 0.4кг 8шт.  ОСТАНКИНО</v>
          </cell>
          <cell r="B172">
            <v>1777</v>
          </cell>
          <cell r="C172">
            <v>1777</v>
          </cell>
          <cell r="D172">
            <v>5138</v>
          </cell>
          <cell r="E172">
            <v>5138</v>
          </cell>
          <cell r="F172">
            <v>5142</v>
          </cell>
        </row>
        <row r="173">
          <cell r="A173" t="str">
            <v>6340 ДОМАШНИЙ РЕЦЕПТ Коровино 0.5кг 8шт.  ОСТАНКИНО</v>
          </cell>
          <cell r="B173">
            <v>5142</v>
          </cell>
          <cell r="C173">
            <v>5142</v>
          </cell>
          <cell r="D173">
            <v>413</v>
          </cell>
          <cell r="E173">
            <v>413</v>
          </cell>
          <cell r="F173">
            <v>413</v>
          </cell>
        </row>
        <row r="174">
          <cell r="A174" t="str">
            <v>6353 ЭКСТРА Папа может вар п/о 0.4кг 8шт.  ОСТАНКИНО</v>
          </cell>
          <cell r="B174">
            <v>413</v>
          </cell>
          <cell r="C174">
            <v>413</v>
          </cell>
          <cell r="D174">
            <v>1991</v>
          </cell>
          <cell r="E174">
            <v>1991</v>
          </cell>
          <cell r="F174">
            <v>1992</v>
          </cell>
        </row>
        <row r="175">
          <cell r="A175" t="str">
            <v>6392 ФИЛЕЙНАЯ Папа может вар п/о 0.4кг. ОСТАНКИНО</v>
          </cell>
          <cell r="B175">
            <v>1992</v>
          </cell>
          <cell r="C175">
            <v>1992</v>
          </cell>
          <cell r="D175">
            <v>4376</v>
          </cell>
          <cell r="E175">
            <v>4376</v>
          </cell>
          <cell r="F175">
            <v>4388</v>
          </cell>
        </row>
        <row r="176">
          <cell r="A176" t="str">
            <v>6426 КЛАССИЧЕСКАЯ ПМ вар п/о 0.3кг 8шт.  ОСТАНКИНО</v>
          </cell>
          <cell r="B176">
            <v>4388</v>
          </cell>
          <cell r="C176">
            <v>4388</v>
          </cell>
          <cell r="D176">
            <v>1</v>
          </cell>
          <cell r="E176">
            <v>1</v>
          </cell>
          <cell r="F176">
            <v>1</v>
          </cell>
        </row>
        <row r="177">
          <cell r="A177" t="str">
            <v>6448 СВИНИНА МАДЕРА с/к с/н в/у 1/100 10шт.   ОСТАНКИНО</v>
          </cell>
          <cell r="B177">
            <v>1</v>
          </cell>
          <cell r="C177">
            <v>1</v>
          </cell>
          <cell r="D177">
            <v>195</v>
          </cell>
          <cell r="E177">
            <v>195</v>
          </cell>
          <cell r="F177">
            <v>199</v>
          </cell>
        </row>
        <row r="178">
          <cell r="A178" t="str">
            <v>6453 ЭКСТРА Папа может с/к с/н в/у 1/100 14шт.   ОСТАНКИНО</v>
          </cell>
          <cell r="B178">
            <v>199</v>
          </cell>
          <cell r="C178">
            <v>199</v>
          </cell>
          <cell r="D178">
            <v>1837</v>
          </cell>
          <cell r="E178">
            <v>1837</v>
          </cell>
          <cell r="F178">
            <v>1840</v>
          </cell>
        </row>
        <row r="179">
          <cell r="A179" t="str">
            <v>6454 АРОМАТНАЯ с/к с/н в/у 1/100 14шт.  ОСТАНКИНО</v>
          </cell>
          <cell r="B179">
            <v>1840</v>
          </cell>
          <cell r="C179">
            <v>1840</v>
          </cell>
          <cell r="D179">
            <v>1730</v>
          </cell>
          <cell r="E179">
            <v>1730</v>
          </cell>
          <cell r="F179">
            <v>1737</v>
          </cell>
        </row>
        <row r="180">
          <cell r="A180" t="str">
            <v>6459 СЕРВЕЛАТ ШВЕЙЦАРСК. в/к с/н в/у 1/100*10  ОСТАНКИНО</v>
          </cell>
          <cell r="B180">
            <v>1737</v>
          </cell>
          <cell r="C180">
            <v>1737</v>
          </cell>
          <cell r="D180">
            <v>734</v>
          </cell>
          <cell r="E180">
            <v>734</v>
          </cell>
          <cell r="F180">
            <v>738</v>
          </cell>
        </row>
        <row r="181">
          <cell r="A181" t="str">
            <v>6470 ВЕТЧ.МРАМОРНАЯ в/у_45с  ОСТАНКИНО</v>
          </cell>
          <cell r="B181">
            <v>738</v>
          </cell>
          <cell r="C181">
            <v>738</v>
          </cell>
          <cell r="D181">
            <v>41.6</v>
          </cell>
          <cell r="E181">
            <v>41.5999755859375</v>
          </cell>
          <cell r="F181">
            <v>41.6</v>
          </cell>
        </row>
        <row r="182">
          <cell r="A182" t="str">
            <v>6495 ВЕТЧ.МРАМОРНАЯ в/у срез 0.3кг 6шт_45с  ОСТАНКИНО</v>
          </cell>
          <cell r="B182">
            <v>41.5999755859375</v>
          </cell>
          <cell r="C182">
            <v>41.5999755859375</v>
          </cell>
          <cell r="D182">
            <v>258</v>
          </cell>
          <cell r="E182">
            <v>258</v>
          </cell>
          <cell r="F182">
            <v>258</v>
          </cell>
        </row>
        <row r="183">
          <cell r="A183" t="str">
            <v>6527 ШПИКАЧКИ СОЧНЫЕ ПМ сар б/о мгс 1*3 45с ОСТАНКИНО</v>
          </cell>
          <cell r="B183">
            <v>258</v>
          </cell>
          <cell r="C183">
            <v>258</v>
          </cell>
          <cell r="D183">
            <v>425</v>
          </cell>
          <cell r="E183">
            <v>425</v>
          </cell>
          <cell r="F183">
            <v>425</v>
          </cell>
        </row>
        <row r="184">
          <cell r="A184" t="str">
            <v>6528 ШПИКАЧКИ СОЧНЫЕ ПМ сар б/о мгс 0.4кг 45с  ОСТАНКИНО</v>
          </cell>
          <cell r="B184">
            <v>425</v>
          </cell>
          <cell r="C184">
            <v>425</v>
          </cell>
          <cell r="D184">
            <v>24</v>
          </cell>
          <cell r="E184">
            <v>24</v>
          </cell>
          <cell r="F184">
            <v>24</v>
          </cell>
        </row>
        <row r="185">
          <cell r="A185" t="str">
            <v>6586 МРАМОРНАЯ И БАЛЫКОВАЯ в/к с/н мгс 1/90 ОСТАНКИНО</v>
          </cell>
          <cell r="B185">
            <v>24</v>
          </cell>
          <cell r="C185">
            <v>24</v>
          </cell>
          <cell r="D185">
            <v>130</v>
          </cell>
          <cell r="E185">
            <v>130</v>
          </cell>
          <cell r="F185">
            <v>130</v>
          </cell>
        </row>
        <row r="186">
          <cell r="A186" t="str">
            <v>6609 С ГОВЯДИНОЙ ПМ сар б/о мгс 0.4кг_45с ОСТАНКИНО</v>
          </cell>
          <cell r="B186">
            <v>130</v>
          </cell>
          <cell r="C186">
            <v>130</v>
          </cell>
          <cell r="D186">
            <v>51</v>
          </cell>
          <cell r="E186">
            <v>51</v>
          </cell>
          <cell r="F186">
            <v>51</v>
          </cell>
        </row>
        <row r="187">
          <cell r="A187" t="str">
            <v>6616 МОЛОЧНЫЕ КЛАССИЧЕСКИЕ сос п/о в/у 0.3кг  ОСТАНКИНО</v>
          </cell>
          <cell r="B187">
            <v>51</v>
          </cell>
          <cell r="C187">
            <v>51</v>
          </cell>
          <cell r="D187">
            <v>1523</v>
          </cell>
          <cell r="E187">
            <v>1523</v>
          </cell>
          <cell r="F187">
            <v>1523</v>
          </cell>
        </row>
        <row r="188">
          <cell r="A188" t="str">
            <v>6666 БОЯНСКАЯ Папа может п/к в/у 0,28кг 8 шт. ОСТАНКИНО</v>
          </cell>
          <cell r="B188">
            <v>1523</v>
          </cell>
          <cell r="C188">
            <v>1523</v>
          </cell>
          <cell r="D188">
            <v>1523</v>
          </cell>
          <cell r="E188">
            <v>1523</v>
          </cell>
          <cell r="F188">
            <v>2</v>
          </cell>
        </row>
        <row r="189">
          <cell r="A189" t="str">
            <v>6684 СЕРВЕЛАТ КАРЕЛЬСКИЙ ПМ в/к в/у 0.28кг  ОСТАНКИНО</v>
          </cell>
          <cell r="B189">
            <v>2</v>
          </cell>
          <cell r="C189">
            <v>2</v>
          </cell>
          <cell r="D189">
            <v>6</v>
          </cell>
          <cell r="E189">
            <v>6</v>
          </cell>
          <cell r="F189">
            <v>6</v>
          </cell>
        </row>
        <row r="190">
          <cell r="A190" t="str">
            <v>6697 СЕРВЕЛАТ ФИНСКИЙ ПМ в/к в/у 0,35кг 8шт.  ОСТАНКИНО</v>
          </cell>
          <cell r="B190">
            <v>6</v>
          </cell>
          <cell r="C190">
            <v>6</v>
          </cell>
          <cell r="D190">
            <v>4826</v>
          </cell>
          <cell r="E190">
            <v>4826</v>
          </cell>
          <cell r="F190">
            <v>4830</v>
          </cell>
        </row>
        <row r="191">
          <cell r="A191" t="str">
            <v>6713 СОЧНЫЙ ГРИЛЬ ПМ сос п/о мгс 0.41кг 8шт.  ОСТАНКИНО</v>
          </cell>
          <cell r="B191">
            <v>4830</v>
          </cell>
          <cell r="C191">
            <v>4830</v>
          </cell>
          <cell r="D191">
            <v>2430</v>
          </cell>
          <cell r="E191">
            <v>2430</v>
          </cell>
          <cell r="F191">
            <v>2436</v>
          </cell>
        </row>
        <row r="192">
          <cell r="A192" t="str">
            <v>6724 МОЛОЧНЫЕ ПМ сос п/о мгс 0.41кг 10шт.  ОСТАНКИНО</v>
          </cell>
          <cell r="B192">
            <v>2436</v>
          </cell>
          <cell r="C192">
            <v>2436</v>
          </cell>
          <cell r="D192">
            <v>637</v>
          </cell>
          <cell r="E192">
            <v>637</v>
          </cell>
          <cell r="F192">
            <v>637</v>
          </cell>
        </row>
        <row r="193">
          <cell r="A193" t="str">
            <v>6762 СЛИВОЧНЫЕ сос ц/о мгс 0.41кг 8шт.  ОСТАНКИНО</v>
          </cell>
          <cell r="B193">
            <v>637</v>
          </cell>
          <cell r="C193">
            <v>637</v>
          </cell>
          <cell r="D193">
            <v>53</v>
          </cell>
          <cell r="E193">
            <v>53</v>
          </cell>
          <cell r="F193">
            <v>53</v>
          </cell>
        </row>
        <row r="194">
          <cell r="A194" t="str">
            <v>6765 РУБЛЕНЫЕ сос ц/о мгс 0.36кг 6шт.  ОСТАНКИНО</v>
          </cell>
          <cell r="B194">
            <v>53</v>
          </cell>
          <cell r="C194">
            <v>53</v>
          </cell>
          <cell r="D194">
            <v>500</v>
          </cell>
          <cell r="E194">
            <v>500</v>
          </cell>
          <cell r="F194">
            <v>500</v>
          </cell>
        </row>
        <row r="195">
          <cell r="A195" t="str">
            <v>6773 САЛЯМИ Папа может п/к в/у 0,28кг 8шт.  ОСТАНКИНО</v>
          </cell>
          <cell r="B195">
            <v>500</v>
          </cell>
          <cell r="C195">
            <v>500</v>
          </cell>
          <cell r="D195">
            <v>1</v>
          </cell>
          <cell r="E195">
            <v>1</v>
          </cell>
          <cell r="F195">
            <v>1</v>
          </cell>
        </row>
        <row r="196">
          <cell r="A196" t="str">
            <v>6777 МЯСНЫЕ С ГОВЯДИНОЙ ПМ сос п/о мгс 0.4кг  ОСТАНКИНО</v>
          </cell>
          <cell r="B196">
            <v>1</v>
          </cell>
          <cell r="C196">
            <v>1</v>
          </cell>
          <cell r="D196">
            <v>15</v>
          </cell>
          <cell r="E196">
            <v>15</v>
          </cell>
          <cell r="F196">
            <v>15</v>
          </cell>
        </row>
        <row r="197">
          <cell r="A197" t="str">
            <v>6785 ВЕНСКАЯ САЛЯМИ п/к в/у 0.33кг 8шт.  ОСТАНКИНО</v>
          </cell>
          <cell r="B197">
            <v>15</v>
          </cell>
          <cell r="C197">
            <v>15</v>
          </cell>
          <cell r="D197">
            <v>253</v>
          </cell>
          <cell r="E197">
            <v>253</v>
          </cell>
          <cell r="F197">
            <v>253</v>
          </cell>
        </row>
        <row r="198">
          <cell r="A198" t="str">
            <v>6787 СЕРВЕЛАТ КРЕМЛЕВСКИЙ в/к в/у 0,33кг 8шт.  ОСТАНКИНО</v>
          </cell>
          <cell r="B198">
            <v>253</v>
          </cell>
          <cell r="C198">
            <v>253</v>
          </cell>
          <cell r="D198">
            <v>264</v>
          </cell>
          <cell r="E198">
            <v>264</v>
          </cell>
          <cell r="F198">
            <v>266</v>
          </cell>
        </row>
        <row r="199">
          <cell r="A199" t="str">
            <v>6793 БАЛЫКОВАЯ в/к в/у 0,33кг 8шт.  ОСТАНКИНО</v>
          </cell>
          <cell r="B199">
            <v>266</v>
          </cell>
          <cell r="C199">
            <v>266</v>
          </cell>
          <cell r="D199">
            <v>461</v>
          </cell>
          <cell r="E199">
            <v>461</v>
          </cell>
          <cell r="F199">
            <v>461</v>
          </cell>
        </row>
        <row r="200">
          <cell r="A200" t="str">
            <v>6829 МОЛОЧНЫЕ КЛАССИЧЕСКИЕ сос п/о мгс 2*4_С  ОСТАНКИНО</v>
          </cell>
          <cell r="B200">
            <v>461</v>
          </cell>
          <cell r="C200">
            <v>461</v>
          </cell>
          <cell r="D200">
            <v>782.3</v>
          </cell>
          <cell r="E200">
            <v>782.2998046875</v>
          </cell>
          <cell r="F200">
            <v>782.3</v>
          </cell>
        </row>
        <row r="201">
          <cell r="A201" t="str">
            <v>6837 ФИЛЕЙНЫЕ Папа Может сос ц/о мгс 0.4кг  ОСТАНКИНО</v>
          </cell>
          <cell r="B201">
            <v>782.2998046875</v>
          </cell>
          <cell r="C201">
            <v>782.2998046875</v>
          </cell>
          <cell r="D201">
            <v>1181</v>
          </cell>
          <cell r="E201">
            <v>1181</v>
          </cell>
          <cell r="F201">
            <v>1183</v>
          </cell>
        </row>
        <row r="202">
          <cell r="A202" t="str">
            <v>6842 ДЫМОВИЦА ИЗ ОКОРОКА к/в мл/к в/у 0,3кг  ОСТАНКИНО</v>
          </cell>
          <cell r="B202">
            <v>1183</v>
          </cell>
          <cell r="C202">
            <v>1183</v>
          </cell>
          <cell r="D202">
            <v>73</v>
          </cell>
          <cell r="E202">
            <v>73</v>
          </cell>
          <cell r="F202">
            <v>73</v>
          </cell>
        </row>
        <row r="203">
          <cell r="A203" t="str">
            <v>6861 ДОМАШНИЙ РЕЦЕПТ Коровино вар п/о  ОСТАНКИНО</v>
          </cell>
          <cell r="B203">
            <v>73</v>
          </cell>
          <cell r="C203">
            <v>73</v>
          </cell>
          <cell r="D203">
            <v>182.1</v>
          </cell>
          <cell r="E203">
            <v>182.0999755859375</v>
          </cell>
          <cell r="F203">
            <v>182.1</v>
          </cell>
        </row>
        <row r="204">
          <cell r="A204" t="str">
            <v>6866 ВЕТЧ.НЕЖНАЯ Коровино п/о_Маяк  ОСТАНКИНО</v>
          </cell>
          <cell r="B204">
            <v>182.0999755859375</v>
          </cell>
          <cell r="C204">
            <v>182.0999755859375</v>
          </cell>
          <cell r="D204">
            <v>219.1</v>
          </cell>
          <cell r="E204">
            <v>219.0999755859375</v>
          </cell>
          <cell r="F204">
            <v>219.1</v>
          </cell>
        </row>
        <row r="205">
          <cell r="A205" t="str">
            <v>6872 ШАШЛЫК ИЗ СВИНИНЫ зам. ВЕС ОСТАНКИНО</v>
          </cell>
          <cell r="B205">
            <v>219.0999755859375</v>
          </cell>
          <cell r="C205">
            <v>219.0999755859375</v>
          </cell>
          <cell r="D205">
            <v>20</v>
          </cell>
          <cell r="E205">
            <v>20</v>
          </cell>
          <cell r="F205">
            <v>20</v>
          </cell>
        </row>
        <row r="206">
          <cell r="A206" t="str">
            <v>6909 ДЛЯ ДЕТЕЙ сос п/о мгс 0.33кг 8шт.  ОСТАНКИНО</v>
          </cell>
          <cell r="B206">
            <v>20</v>
          </cell>
          <cell r="C206">
            <v>20</v>
          </cell>
          <cell r="D206">
            <v>186</v>
          </cell>
          <cell r="E206">
            <v>186</v>
          </cell>
          <cell r="F206">
            <v>186</v>
          </cell>
        </row>
        <row r="207">
          <cell r="A207" t="str">
            <v>7001 КЛАССИЧЕСКИЕ Папа может сар б/о мгс 1*3  ОСТАНКИНО</v>
          </cell>
          <cell r="B207">
            <v>186</v>
          </cell>
          <cell r="C207">
            <v>186</v>
          </cell>
          <cell r="D207">
            <v>201.4</v>
          </cell>
          <cell r="E207">
            <v>201.39990234375</v>
          </cell>
          <cell r="F207">
            <v>201.4</v>
          </cell>
        </row>
        <row r="208">
          <cell r="A208" t="str">
            <v>7038 С ГОВЯДИНОЙ ПМ сос п/о мгс 1.5*4  ОСТАНКИНО</v>
          </cell>
          <cell r="B208">
            <v>201.39990234375</v>
          </cell>
          <cell r="C208">
            <v>201.39990234375</v>
          </cell>
          <cell r="D208">
            <v>160.9</v>
          </cell>
          <cell r="E208">
            <v>160.89990234375</v>
          </cell>
          <cell r="F208">
            <v>160.9</v>
          </cell>
        </row>
        <row r="209">
          <cell r="A209" t="str">
            <v>7040 С ИНДЕЙКОЙ ПМ сос ц/о в/у 1/270 8шт.  ОСТАНКИНО</v>
          </cell>
          <cell r="B209">
            <v>160.89990234375</v>
          </cell>
          <cell r="C209">
            <v>160.89990234375</v>
          </cell>
          <cell r="D209">
            <v>133</v>
          </cell>
          <cell r="E209">
            <v>133</v>
          </cell>
          <cell r="F209">
            <v>133</v>
          </cell>
        </row>
        <row r="210">
          <cell r="A210" t="str">
            <v>7059 ШПИКАЧКИ СОЧНЫЕ С БЕК. п/о мгс 0.3кг_60с  ОСТАНКИНО</v>
          </cell>
          <cell r="B210">
            <v>133</v>
          </cell>
          <cell r="C210">
            <v>133</v>
          </cell>
          <cell r="D210">
            <v>235</v>
          </cell>
          <cell r="E210">
            <v>235</v>
          </cell>
          <cell r="F210">
            <v>235</v>
          </cell>
        </row>
        <row r="211">
          <cell r="A211" t="str">
            <v>7066 СОЧНЫЕ ПМ сос п/о мгс 0.41кг 10шт_50с  ОСТАНКИНО</v>
          </cell>
          <cell r="B211">
            <v>235</v>
          </cell>
          <cell r="C211">
            <v>235</v>
          </cell>
          <cell r="D211">
            <v>7977</v>
          </cell>
          <cell r="E211">
            <v>7977</v>
          </cell>
          <cell r="F211">
            <v>7983</v>
          </cell>
        </row>
        <row r="212">
          <cell r="A212" t="str">
            <v>7070 СОЧНЫЕ ПМ сос п/о мгс 1.5*4_А_50с  ОСТАНКИНО</v>
          </cell>
          <cell r="B212">
            <v>7983</v>
          </cell>
          <cell r="C212">
            <v>7983</v>
          </cell>
          <cell r="D212">
            <v>3858.5680000000002</v>
          </cell>
          <cell r="E212">
            <v>3858.56640625</v>
          </cell>
          <cell r="F212">
            <v>3858.5680000000002</v>
          </cell>
        </row>
        <row r="213">
          <cell r="A213" t="str">
            <v>7073 МОЛОЧ.ПРЕМИУМ ПМ сос п/о в/у 1/350_50с  ОСТАНКИНО</v>
          </cell>
          <cell r="B213">
            <v>3858.56640625</v>
          </cell>
          <cell r="C213">
            <v>3858.56640625</v>
          </cell>
          <cell r="D213">
            <v>2444</v>
          </cell>
          <cell r="E213">
            <v>2444</v>
          </cell>
          <cell r="F213">
            <v>2444</v>
          </cell>
        </row>
        <row r="214">
          <cell r="A214" t="str">
            <v>7074 МОЛОЧ.ПРЕМИУМ ПМ сос п/о мгс 0.6кг_50с  ОСТАНКИНО</v>
          </cell>
          <cell r="B214">
            <v>2444</v>
          </cell>
          <cell r="C214">
            <v>2444</v>
          </cell>
          <cell r="D214">
            <v>151</v>
          </cell>
          <cell r="E214">
            <v>151</v>
          </cell>
          <cell r="F214">
            <v>151</v>
          </cell>
        </row>
        <row r="215">
          <cell r="A215" t="str">
            <v>7075 МОЛОЧ.ПРЕМИУМ ПМ сос п/о мгс 1.5*4_О_50с  ОСТАНКИНО</v>
          </cell>
          <cell r="B215">
            <v>151</v>
          </cell>
          <cell r="C215">
            <v>151</v>
          </cell>
          <cell r="D215">
            <v>106.7</v>
          </cell>
          <cell r="E215">
            <v>106.699951171875</v>
          </cell>
          <cell r="F215">
            <v>106.7</v>
          </cell>
        </row>
        <row r="216">
          <cell r="A216" t="str">
            <v>7077 МЯСНЫЕ С ГОВЯД.ПМ сос п/о мгс 0.4кг_50с  ОСТАНКИНО</v>
          </cell>
          <cell r="B216">
            <v>106.699951171875</v>
          </cell>
          <cell r="C216">
            <v>106.699951171875</v>
          </cell>
          <cell r="D216">
            <v>1722</v>
          </cell>
          <cell r="E216">
            <v>1722</v>
          </cell>
          <cell r="F216">
            <v>1730</v>
          </cell>
        </row>
        <row r="217">
          <cell r="A217" t="str">
            <v>7080 СЛИВОЧНЫЕ ПМ сос п/о мгс 0.41кг 10шт. 50с  ОСТАНКИНО</v>
          </cell>
          <cell r="B217">
            <v>1730</v>
          </cell>
          <cell r="C217">
            <v>1730</v>
          </cell>
          <cell r="D217">
            <v>4171</v>
          </cell>
          <cell r="E217">
            <v>4171</v>
          </cell>
          <cell r="F217">
            <v>4177</v>
          </cell>
        </row>
        <row r="218">
          <cell r="A218" t="str">
            <v>7082 СЛИВОЧНЫЕ ПМ сос п/о мгс 1.5*4_50с  ОСТАНКИНО</v>
          </cell>
          <cell r="B218">
            <v>4177</v>
          </cell>
          <cell r="C218">
            <v>4177</v>
          </cell>
          <cell r="D218">
            <v>117.2</v>
          </cell>
          <cell r="E218">
            <v>117.199951171875</v>
          </cell>
          <cell r="F218">
            <v>117.2</v>
          </cell>
        </row>
        <row r="219">
          <cell r="A219" t="str">
            <v>7087 ШПИК С ЧЕСНОК.И ПЕРЦЕМ к/в в/у 0.3кг_50с  ОСТАНКИНО</v>
          </cell>
          <cell r="B219">
            <v>117.199951171875</v>
          </cell>
          <cell r="C219">
            <v>117.199951171875</v>
          </cell>
          <cell r="D219">
            <v>244</v>
          </cell>
          <cell r="E219">
            <v>244</v>
          </cell>
          <cell r="F219">
            <v>244</v>
          </cell>
        </row>
        <row r="220">
          <cell r="A220" t="str">
            <v>7090 СВИНИНА ПО-ДОМ. к/в мл/к в/у 0.3кг_50с  ОСТАНКИНО</v>
          </cell>
          <cell r="B220">
            <v>244</v>
          </cell>
          <cell r="C220">
            <v>244</v>
          </cell>
          <cell r="D220">
            <v>804</v>
          </cell>
          <cell r="E220">
            <v>804</v>
          </cell>
          <cell r="F220">
            <v>804</v>
          </cell>
        </row>
        <row r="221">
          <cell r="A221" t="str">
            <v>7092 БЕКОН Папа может с/к с/н в/у 1/140_50с  ОСТАНКИНО</v>
          </cell>
          <cell r="B221">
            <v>804</v>
          </cell>
          <cell r="C221">
            <v>804</v>
          </cell>
          <cell r="D221">
            <v>1007</v>
          </cell>
          <cell r="E221">
            <v>1007</v>
          </cell>
          <cell r="F221">
            <v>1007</v>
          </cell>
        </row>
        <row r="222">
          <cell r="A222" t="str">
            <v>7105 МИЛАНО с/к с/н мгс 1/90 12шт.  ОСТАНКИНО</v>
          </cell>
          <cell r="B222">
            <v>1007</v>
          </cell>
          <cell r="C222">
            <v>1007</v>
          </cell>
          <cell r="D222">
            <v>60</v>
          </cell>
          <cell r="E222">
            <v>60</v>
          </cell>
          <cell r="F222">
            <v>60</v>
          </cell>
        </row>
        <row r="223">
          <cell r="A223" t="str">
            <v>7106 ТОСКАНО с/к с/н мгс 1/90 12шт.  ОСТАНКИНО</v>
          </cell>
          <cell r="B223">
            <v>60</v>
          </cell>
          <cell r="C223">
            <v>60</v>
          </cell>
          <cell r="D223">
            <v>136</v>
          </cell>
          <cell r="E223">
            <v>136</v>
          </cell>
          <cell r="F223">
            <v>136</v>
          </cell>
        </row>
        <row r="224">
          <cell r="A224" t="str">
            <v>7107 САН-РЕМО с/в с/н мгс 1/90 12шт.  ОСТАНКИНО</v>
          </cell>
          <cell r="B224">
            <v>136</v>
          </cell>
          <cell r="C224">
            <v>136</v>
          </cell>
          <cell r="D224">
            <v>91</v>
          </cell>
          <cell r="E224">
            <v>91</v>
          </cell>
          <cell r="F224">
            <v>91</v>
          </cell>
        </row>
        <row r="225">
          <cell r="A225" t="str">
            <v>7126 МОЛОЧНАЯ Останкино вар п/о 0.4кг 8шт.  ОСТАНКИНО</v>
          </cell>
          <cell r="B225">
            <v>91</v>
          </cell>
          <cell r="C225">
            <v>91</v>
          </cell>
          <cell r="D225">
            <v>11</v>
          </cell>
          <cell r="E225">
            <v>11</v>
          </cell>
          <cell r="F225">
            <v>11</v>
          </cell>
        </row>
        <row r="226">
          <cell r="A226" t="str">
            <v>7131 БАЛЫКОВАЯ в/к в/у 0,84кг ВЕС ОСТАНКИНО</v>
          </cell>
          <cell r="B226">
            <v>11</v>
          </cell>
          <cell r="C226">
            <v>11</v>
          </cell>
          <cell r="D226">
            <v>4.9000000000000004</v>
          </cell>
          <cell r="E226">
            <v>4.8999977111816406</v>
          </cell>
          <cell r="F226">
            <v>4.9000000000000004</v>
          </cell>
        </row>
        <row r="227">
          <cell r="A227" t="str">
            <v>7143 БРАУНШВЕЙГСКАЯ ГОСТ с/к в/у 1/220 8шт. ОСТАНКИНО</v>
          </cell>
          <cell r="B227">
            <v>4.8999977111816406</v>
          </cell>
          <cell r="C227">
            <v>4.8999977111816406</v>
          </cell>
          <cell r="D227">
            <v>7</v>
          </cell>
          <cell r="E227">
            <v>7</v>
          </cell>
          <cell r="F227">
            <v>7</v>
          </cell>
        </row>
        <row r="228">
          <cell r="A228" t="str">
            <v>7147 САЛЬЧИЧОН Останкино с/к в/у 1/220 8шт.  ОСТАНКИНО</v>
          </cell>
          <cell r="B228">
            <v>7</v>
          </cell>
          <cell r="C228">
            <v>7</v>
          </cell>
          <cell r="D228">
            <v>54</v>
          </cell>
          <cell r="E228">
            <v>54</v>
          </cell>
          <cell r="F228">
            <v>54</v>
          </cell>
        </row>
        <row r="229">
          <cell r="A229" t="str">
            <v>7149 БАЛЫКОВАЯ Коровино п/к в/у 0.84кг_50с  ОСТАНКИНО</v>
          </cell>
          <cell r="B229">
            <v>54</v>
          </cell>
          <cell r="C229">
            <v>54</v>
          </cell>
          <cell r="D229">
            <v>50</v>
          </cell>
          <cell r="E229">
            <v>50</v>
          </cell>
          <cell r="F229">
            <v>50</v>
          </cell>
        </row>
        <row r="230">
          <cell r="A230" t="str">
            <v>7154 СЕРВЕЛАТ ЗЕРНИСТЫЙ ПМ в/к в/у 0.35кг_50с  ОСТАНКИНО</v>
          </cell>
          <cell r="B230">
            <v>50</v>
          </cell>
          <cell r="C230">
            <v>50</v>
          </cell>
          <cell r="D230">
            <v>2863</v>
          </cell>
          <cell r="E230">
            <v>2863</v>
          </cell>
          <cell r="F230">
            <v>2863</v>
          </cell>
        </row>
        <row r="231">
          <cell r="A231" t="str">
            <v>7166 СЕРВЕЛТ ОХОТНИЧИЙ ПМ в/к в/у_50с  ОСТАНКИНО</v>
          </cell>
          <cell r="B231">
            <v>2863</v>
          </cell>
          <cell r="C231">
            <v>2863</v>
          </cell>
          <cell r="D231">
            <v>495.1</v>
          </cell>
          <cell r="E231">
            <v>495.099853515625</v>
          </cell>
          <cell r="F231">
            <v>495.1</v>
          </cell>
        </row>
        <row r="232">
          <cell r="A232" t="str">
            <v>7169 СЕРВЕЛАТ ОХОТНИЧИЙ ПМ в/к в/у 0.35кг_50с  ОСТАНКИНО</v>
          </cell>
          <cell r="B232">
            <v>495.099853515625</v>
          </cell>
          <cell r="C232">
            <v>495.099853515625</v>
          </cell>
          <cell r="D232">
            <v>3918</v>
          </cell>
          <cell r="E232">
            <v>3918</v>
          </cell>
          <cell r="F232">
            <v>3918</v>
          </cell>
        </row>
        <row r="233">
          <cell r="A233" t="str">
            <v>7187 ГРУДИНКА ПРЕМИУМ к/в мл/к в/у 0,3кг_50с ОСТАНКИНО</v>
          </cell>
          <cell r="B233">
            <v>3918</v>
          </cell>
          <cell r="C233">
            <v>3918</v>
          </cell>
          <cell r="D233">
            <v>452</v>
          </cell>
          <cell r="E233">
            <v>452</v>
          </cell>
          <cell r="F233">
            <v>455</v>
          </cell>
        </row>
        <row r="234">
          <cell r="A234" t="str">
            <v>7225 ТОСКАНО ПРЕМИУМ Останкино с/к в/у 1/180  ОСТАНКИНО</v>
          </cell>
          <cell r="B234">
            <v>455</v>
          </cell>
          <cell r="C234">
            <v>455</v>
          </cell>
          <cell r="D234">
            <v>50</v>
          </cell>
          <cell r="E234">
            <v>50</v>
          </cell>
          <cell r="F234">
            <v>50</v>
          </cell>
        </row>
        <row r="235">
          <cell r="A235" t="str">
            <v>7226 ЧОРИЗО ПРЕМИУМ Останкино с/к в/у 1/180  ОСТАНКИНО</v>
          </cell>
          <cell r="B235">
            <v>50</v>
          </cell>
          <cell r="C235">
            <v>50</v>
          </cell>
          <cell r="D235">
            <v>26</v>
          </cell>
          <cell r="E235">
            <v>26</v>
          </cell>
          <cell r="F235">
            <v>26</v>
          </cell>
        </row>
        <row r="236">
          <cell r="A236" t="str">
            <v>7227 САЛЯМИ ФИНСКАЯ Папа может с/к в/у 1/180  ОСТАНКИНО</v>
          </cell>
          <cell r="B236">
            <v>26</v>
          </cell>
          <cell r="C236">
            <v>26</v>
          </cell>
          <cell r="D236">
            <v>91</v>
          </cell>
          <cell r="E236">
            <v>91</v>
          </cell>
          <cell r="F236">
            <v>91</v>
          </cell>
        </row>
        <row r="237">
          <cell r="A237" t="str">
            <v>7231 КЛАССИЧЕСКАЯ ПМ вар п/о 0,3кг 8шт_209к ОСТАНКИНО</v>
          </cell>
          <cell r="B237">
            <v>91</v>
          </cell>
          <cell r="C237">
            <v>91</v>
          </cell>
          <cell r="D237">
            <v>1550</v>
          </cell>
          <cell r="E237">
            <v>1550</v>
          </cell>
          <cell r="F237">
            <v>1554</v>
          </cell>
        </row>
        <row r="238">
          <cell r="A238" t="str">
            <v>7232 БОЯNСКАЯ ПМ п/к в/у 0,28кг 8шт_209к ОСТАНКИНО</v>
          </cell>
          <cell r="B238">
            <v>1554</v>
          </cell>
          <cell r="C238">
            <v>1554</v>
          </cell>
          <cell r="D238">
            <v>1529</v>
          </cell>
          <cell r="E238">
            <v>1529</v>
          </cell>
          <cell r="F238">
            <v>1529</v>
          </cell>
        </row>
        <row r="239">
          <cell r="A239" t="str">
            <v>7234 ФИЛЕЙНЫЕ ПМ сос ц/о в/у 1/495 8шт.  ОСТАНКИНО</v>
          </cell>
          <cell r="B239">
            <v>1529</v>
          </cell>
          <cell r="C239">
            <v>1529</v>
          </cell>
          <cell r="D239">
            <v>167</v>
          </cell>
          <cell r="E239">
            <v>167</v>
          </cell>
          <cell r="F239">
            <v>167</v>
          </cell>
        </row>
        <row r="240">
          <cell r="A240" t="str">
            <v>7235 ВЕТЧ.КЛАССИЧЕСКАЯ ПМ п/о 0,35кг 8шт_209к ОСТАНКИНО</v>
          </cell>
          <cell r="B240">
            <v>167</v>
          </cell>
          <cell r="C240">
            <v>167</v>
          </cell>
          <cell r="D240">
            <v>24</v>
          </cell>
          <cell r="E240">
            <v>24</v>
          </cell>
          <cell r="F240">
            <v>24</v>
          </cell>
        </row>
        <row r="241">
          <cell r="A241" t="str">
            <v>7236 СЕРВЕЛАТ КАРЕЛЬСКИЙ в/к в/у 0,28кг_209к ОСТАНКИНО</v>
          </cell>
          <cell r="B241">
            <v>24</v>
          </cell>
          <cell r="C241">
            <v>24</v>
          </cell>
          <cell r="D241">
            <v>3885</v>
          </cell>
          <cell r="E241">
            <v>3885</v>
          </cell>
          <cell r="F241">
            <v>3893</v>
          </cell>
        </row>
        <row r="242">
          <cell r="A242" t="str">
            <v>7241 САЛЯМИ Папа может п/к в/у 0,28кг_209к ОСТАНКИНО</v>
          </cell>
          <cell r="B242">
            <v>3893</v>
          </cell>
          <cell r="C242">
            <v>3893</v>
          </cell>
          <cell r="D242">
            <v>883</v>
          </cell>
          <cell r="E242">
            <v>883</v>
          </cell>
          <cell r="F242">
            <v>883</v>
          </cell>
        </row>
        <row r="243">
          <cell r="A243" t="str">
            <v>7244 ФИЛЕЙНЫЕ Папа может сос ц/о мгс 0,72*4 ОСТАНКИНО</v>
          </cell>
          <cell r="B243">
            <v>883</v>
          </cell>
          <cell r="C243">
            <v>883</v>
          </cell>
          <cell r="D243">
            <v>29.36</v>
          </cell>
          <cell r="E243">
            <v>29.3599853515625</v>
          </cell>
          <cell r="F243">
            <v>29.36</v>
          </cell>
        </row>
        <row r="244">
          <cell r="A244" t="str">
            <v>7245 ВЕТЧ.ФИЛЕЙНАЯ ПМ п/о 0,4кг 8шт ОСТАНКИНО</v>
          </cell>
          <cell r="B244">
            <v>29.3599853515625</v>
          </cell>
          <cell r="C244">
            <v>29.3599853515625</v>
          </cell>
          <cell r="D244">
            <v>84</v>
          </cell>
          <cell r="E244">
            <v>84</v>
          </cell>
          <cell r="F244">
            <v>84</v>
          </cell>
        </row>
        <row r="245">
          <cell r="A245" t="str">
            <v>8377 Творожный Сыр 60% Сливочный  СТМ "ПапаМожет" - 140гр  ОСТАНКИНО</v>
          </cell>
          <cell r="B245">
            <v>84</v>
          </cell>
          <cell r="C245">
            <v>84</v>
          </cell>
          <cell r="D245">
            <v>187</v>
          </cell>
          <cell r="E245">
            <v>187</v>
          </cell>
          <cell r="F245">
            <v>187</v>
          </cell>
        </row>
        <row r="246">
          <cell r="A246" t="str">
            <v>8391 Сыр творожный с зеленью 60% Папа может 140 гр.  ОСТАНКИНО</v>
          </cell>
          <cell r="B246">
            <v>187</v>
          </cell>
          <cell r="C246">
            <v>187</v>
          </cell>
          <cell r="D246">
            <v>67</v>
          </cell>
          <cell r="E246">
            <v>67</v>
          </cell>
          <cell r="F246">
            <v>67</v>
          </cell>
        </row>
        <row r="247">
          <cell r="A247" t="str">
            <v>8398 Сыр ПАПА МОЖЕТ "Тильзитер" 45% 180 г  ОСТАНКИНО</v>
          </cell>
          <cell r="B247">
            <v>67</v>
          </cell>
          <cell r="C247">
            <v>67</v>
          </cell>
          <cell r="D247">
            <v>239</v>
          </cell>
          <cell r="E247">
            <v>239</v>
          </cell>
          <cell r="F247">
            <v>241</v>
          </cell>
        </row>
        <row r="248">
          <cell r="A248" t="str">
            <v>8411 Сыр ПАПА МОЖЕТ "Гауда Голд" 45% 180 г  ОСТАНКИНО</v>
          </cell>
          <cell r="B248">
            <v>241</v>
          </cell>
          <cell r="C248">
            <v>241</v>
          </cell>
          <cell r="D248">
            <v>280</v>
          </cell>
          <cell r="E248">
            <v>280</v>
          </cell>
          <cell r="F248">
            <v>284</v>
          </cell>
        </row>
        <row r="249">
          <cell r="A249" t="str">
            <v>8435 Сыр ПАПА МОЖЕТ "Российский традиционный" 45% 180 г  ОСТАНКИНО</v>
          </cell>
          <cell r="B249">
            <v>284</v>
          </cell>
          <cell r="C249">
            <v>284</v>
          </cell>
          <cell r="D249">
            <v>893</v>
          </cell>
          <cell r="E249">
            <v>893</v>
          </cell>
          <cell r="F249">
            <v>893</v>
          </cell>
        </row>
        <row r="250">
          <cell r="A250" t="str">
            <v>8438 Плавленый Сыр 45% "С ветчиной" СТМ "ПапаМожет" 180гр  ОСТАНКИНО</v>
          </cell>
          <cell r="B250">
            <v>893</v>
          </cell>
          <cell r="C250">
            <v>893</v>
          </cell>
          <cell r="D250">
            <v>25</v>
          </cell>
          <cell r="E250">
            <v>25</v>
          </cell>
          <cell r="F250">
            <v>25</v>
          </cell>
        </row>
        <row r="251">
          <cell r="A251" t="str">
            <v>8445 Плавленый Сыр 45% "С грибами" СТМ "ПапаМожет 180гр  ОСТАНКИНО</v>
          </cell>
          <cell r="B251">
            <v>25</v>
          </cell>
          <cell r="C251">
            <v>25</v>
          </cell>
          <cell r="D251">
            <v>18</v>
          </cell>
          <cell r="E251">
            <v>18</v>
          </cell>
          <cell r="F251">
            <v>18</v>
          </cell>
        </row>
        <row r="252">
          <cell r="A252" t="str">
            <v>8452 Сыр колбасный копченый Папа Может 400 гр  ОСТАНКИНО</v>
          </cell>
          <cell r="B252">
            <v>18</v>
          </cell>
          <cell r="C252">
            <v>18</v>
          </cell>
          <cell r="D252">
            <v>17</v>
          </cell>
          <cell r="E252">
            <v>17</v>
          </cell>
          <cell r="F252">
            <v>17</v>
          </cell>
        </row>
        <row r="253">
          <cell r="A253" t="str">
            <v>8459 Сыр ПАПА МОЖЕТ "Голландский традиционный" 45% 180 г  ОСТАНКИНО</v>
          </cell>
          <cell r="B253">
            <v>17</v>
          </cell>
          <cell r="C253">
            <v>17</v>
          </cell>
          <cell r="D253">
            <v>753</v>
          </cell>
          <cell r="E253">
            <v>753</v>
          </cell>
          <cell r="F253">
            <v>761</v>
          </cell>
        </row>
        <row r="254">
          <cell r="A254" t="str">
            <v>8476 Продукт колбасный с сыром копченый Коровино 400 гр  ОСТАНКИНО</v>
          </cell>
          <cell r="B254">
            <v>761</v>
          </cell>
          <cell r="C254">
            <v>761</v>
          </cell>
          <cell r="D254">
            <v>9</v>
          </cell>
          <cell r="E254">
            <v>9</v>
          </cell>
          <cell r="F254">
            <v>9</v>
          </cell>
        </row>
        <row r="255">
          <cell r="A255" t="str">
            <v>8572 Сыр Папа Может "Гауда Голд", 45% брусок ВЕС ОСТАНКИНО</v>
          </cell>
          <cell r="B255">
            <v>9</v>
          </cell>
          <cell r="C255">
            <v>9</v>
          </cell>
          <cell r="D255">
            <v>5.5</v>
          </cell>
          <cell r="E255">
            <v>5.5</v>
          </cell>
          <cell r="F255">
            <v>5.5</v>
          </cell>
        </row>
        <row r="256">
          <cell r="A256" t="str">
            <v>8619 Сыр Папа Может "Тильзитер", 45% брусок ВЕС   ОСТАНКИНО</v>
          </cell>
          <cell r="B256">
            <v>5.5</v>
          </cell>
          <cell r="C256">
            <v>5.5</v>
          </cell>
          <cell r="D256">
            <v>3</v>
          </cell>
          <cell r="E256">
            <v>3</v>
          </cell>
          <cell r="F256">
            <v>3</v>
          </cell>
        </row>
        <row r="257">
          <cell r="A257" t="str">
            <v>8674 Плавленый сыр "Шоколадный" 30% 180 гр ТМ "ПАПА МОЖЕТ"  ОСТАНКИНО</v>
          </cell>
          <cell r="B257">
            <v>3</v>
          </cell>
          <cell r="C257">
            <v>3</v>
          </cell>
          <cell r="D257">
            <v>15</v>
          </cell>
          <cell r="E257">
            <v>15</v>
          </cell>
          <cell r="F257">
            <v>15</v>
          </cell>
        </row>
        <row r="258">
          <cell r="A258" t="str">
            <v>8681 Сыр плавленый Сливочный ж 45 % 180г ТМ Папа Может (16шт) ОСТАНКИНО</v>
          </cell>
          <cell r="B258">
            <v>15</v>
          </cell>
          <cell r="C258">
            <v>15</v>
          </cell>
          <cell r="D258">
            <v>68</v>
          </cell>
          <cell r="E258">
            <v>68</v>
          </cell>
          <cell r="F258">
            <v>68</v>
          </cell>
        </row>
        <row r="259">
          <cell r="A259" t="str">
            <v>8831 Сыр ПАПА МОЖЕТ "Министерский" 180гр, 45 %  ОСТАНКИНО</v>
          </cell>
          <cell r="B259">
            <v>68</v>
          </cell>
          <cell r="C259">
            <v>68</v>
          </cell>
          <cell r="D259">
            <v>87</v>
          </cell>
          <cell r="E259">
            <v>87</v>
          </cell>
          <cell r="F259">
            <v>87</v>
          </cell>
        </row>
        <row r="260">
          <cell r="A260" t="str">
            <v>8855 Сыр ПАПА МОЖЕТ "Папин завтрак" 180гр, 45 %  ОСТАНКИНО</v>
          </cell>
          <cell r="B260">
            <v>87</v>
          </cell>
          <cell r="C260">
            <v>87</v>
          </cell>
          <cell r="D260">
            <v>46</v>
          </cell>
          <cell r="E260">
            <v>46</v>
          </cell>
          <cell r="F260">
            <v>46</v>
          </cell>
        </row>
        <row r="261">
          <cell r="A261" t="str">
            <v>Балык говяжий с/к "Эликатессе" 0,10 кг.шт. нарезка (лоток с ср.защ.атм.)  СПК</v>
          </cell>
          <cell r="B261">
            <v>46</v>
          </cell>
          <cell r="C261">
            <v>46</v>
          </cell>
          <cell r="D261">
            <v>274</v>
          </cell>
          <cell r="E261">
            <v>274</v>
          </cell>
          <cell r="F261">
            <v>274</v>
          </cell>
        </row>
        <row r="262">
          <cell r="A262" t="str">
            <v>Балык свиной с/к "Эликатессе" 0,10 кг.шт. нарезка (лоток с ср.защ.атм.)  СПК</v>
          </cell>
          <cell r="B262">
            <v>274</v>
          </cell>
          <cell r="C262">
            <v>274</v>
          </cell>
          <cell r="D262">
            <v>311</v>
          </cell>
          <cell r="E262">
            <v>311</v>
          </cell>
          <cell r="F262">
            <v>311</v>
          </cell>
        </row>
        <row r="263">
          <cell r="A263" t="str">
            <v>Балыковая с/к 200 гр. срез "Эликатессе" термоформ.пак.  СПК</v>
          </cell>
          <cell r="B263">
            <v>311</v>
          </cell>
          <cell r="C263">
            <v>311</v>
          </cell>
          <cell r="D263">
            <v>107</v>
          </cell>
          <cell r="E263">
            <v>107</v>
          </cell>
          <cell r="F263">
            <v>107</v>
          </cell>
        </row>
        <row r="264">
          <cell r="A264" t="str">
            <v>БОНУС МОЛОЧНЫЕ КЛАССИЧЕСКИЕ сос п/о в/у 0.3кг (6084)  ОСТАНКИНО</v>
          </cell>
          <cell r="B264">
            <v>107</v>
          </cell>
          <cell r="C264">
            <v>107</v>
          </cell>
          <cell r="D264">
            <v>54</v>
          </cell>
          <cell r="E264">
            <v>54</v>
          </cell>
          <cell r="F264">
            <v>54</v>
          </cell>
        </row>
        <row r="265">
          <cell r="A265" t="str">
            <v>БОНУС МОЛОЧНЫЕ КЛАССИЧЕСКИЕ сос п/о мгс 2*4_С (4980)  ОСТАНКИНО</v>
          </cell>
          <cell r="B265">
            <v>54</v>
          </cell>
          <cell r="C265">
            <v>54</v>
          </cell>
          <cell r="D265">
            <v>20</v>
          </cell>
          <cell r="E265">
            <v>20</v>
          </cell>
          <cell r="F265">
            <v>20</v>
          </cell>
        </row>
        <row r="266">
          <cell r="A266" t="str">
            <v>БОНУС СОЧНЫЕ Папа может сос п/о мгс 1.5*4 (6954)  ОСТАНКИНО</v>
          </cell>
          <cell r="B266">
            <v>20</v>
          </cell>
          <cell r="C266">
            <v>20</v>
          </cell>
          <cell r="D266">
            <v>390.5</v>
          </cell>
          <cell r="E266">
            <v>390.5</v>
          </cell>
          <cell r="F266">
            <v>390.5</v>
          </cell>
        </row>
        <row r="267">
          <cell r="A267" t="str">
            <v>БОНУС СОЧНЫЕ сос п/о мгс 0.41кг_UZ (6087)  ОСТАНКИНО</v>
          </cell>
          <cell r="B267">
            <v>390.5</v>
          </cell>
          <cell r="C267">
            <v>390.5</v>
          </cell>
          <cell r="D267">
            <v>213</v>
          </cell>
          <cell r="E267">
            <v>213</v>
          </cell>
          <cell r="F267">
            <v>213</v>
          </cell>
        </row>
        <row r="268">
          <cell r="A268" t="str">
            <v>БОНУС_ 017  Сосиски Вязанка Сливочные, Вязанка амицел ВЕС.ПОКОМ</v>
          </cell>
          <cell r="B268">
            <v>213</v>
          </cell>
          <cell r="C268">
            <v>213</v>
          </cell>
          <cell r="D268">
            <v>213</v>
          </cell>
          <cell r="E268">
            <v>213</v>
          </cell>
          <cell r="F268">
            <v>578.38199999999995</v>
          </cell>
        </row>
        <row r="269">
          <cell r="A269" t="str">
            <v>БОНУС_ 456  Колбаса Филейная ТМ Особый рецепт ВЕС большой батон  ПОКОМ</v>
          </cell>
          <cell r="B269">
            <v>578.3818359375</v>
          </cell>
          <cell r="C269">
            <v>578.3818359375</v>
          </cell>
          <cell r="D269">
            <v>578.3818359375</v>
          </cell>
          <cell r="E269">
            <v>578.3818359375</v>
          </cell>
          <cell r="F269">
            <v>1923.3969999999999</v>
          </cell>
        </row>
        <row r="270">
          <cell r="A270" t="str">
            <v>БОНУС_307 Колбаса Сервелат Мясорубский с мелкорубленным окороком 0,35 кг срез ТМ Стародворье   Поком</v>
          </cell>
          <cell r="B270">
            <v>1923.396484375</v>
          </cell>
          <cell r="C270">
            <v>1923.396484375</v>
          </cell>
          <cell r="D270">
            <v>1923.396484375</v>
          </cell>
          <cell r="E270">
            <v>1923.396484375</v>
          </cell>
          <cell r="F270">
            <v>518</v>
          </cell>
        </row>
        <row r="271">
          <cell r="A271" t="str">
            <v>БОНУС_319  Колбаса вареная Филейская ТМ Вязанка ТС Классическая, 0,45 кг. ПОКОМ</v>
          </cell>
          <cell r="B271">
            <v>518</v>
          </cell>
          <cell r="C271">
            <v>518</v>
          </cell>
          <cell r="D271">
            <v>518</v>
          </cell>
          <cell r="E271">
            <v>518</v>
          </cell>
          <cell r="F271">
            <v>1978</v>
          </cell>
        </row>
        <row r="272">
          <cell r="A272" t="str">
            <v>БОНУС_412  Сосиски Баварские ТМ Стародворье 0,35 кг ПОКОМ</v>
          </cell>
          <cell r="B272">
            <v>1978</v>
          </cell>
          <cell r="C272">
            <v>1978</v>
          </cell>
          <cell r="D272">
            <v>1978</v>
          </cell>
          <cell r="E272">
            <v>1978</v>
          </cell>
          <cell r="F272">
            <v>1</v>
          </cell>
        </row>
        <row r="273">
          <cell r="A273" t="str">
            <v>БОНУС_Готовые чебупели с ветчиной и сыром Горячая штучка 0,3кг зам  ПОКОМ</v>
          </cell>
          <cell r="B273">
            <v>1</v>
          </cell>
          <cell r="C273">
            <v>1</v>
          </cell>
          <cell r="D273">
            <v>1</v>
          </cell>
          <cell r="E273">
            <v>1</v>
          </cell>
          <cell r="F273">
            <v>2</v>
          </cell>
        </row>
        <row r="274">
          <cell r="A274" t="str">
            <v>БОНУС_Готовые чебупели сочные с мясом ТМ Горячая штучка  0,3кг зам    ПОКОМ</v>
          </cell>
          <cell r="B274">
            <v>2</v>
          </cell>
          <cell r="C274">
            <v>2</v>
          </cell>
          <cell r="D274">
            <v>2</v>
          </cell>
          <cell r="E274">
            <v>2</v>
          </cell>
          <cell r="F274">
            <v>938</v>
          </cell>
        </row>
        <row r="275">
          <cell r="A275" t="str">
            <v>БОНУС_Колбаса Сервелат Филедворский, фиброуз, в/у 0,35 кг срез,  ПОКОМ</v>
          </cell>
          <cell r="B275">
            <v>938</v>
          </cell>
          <cell r="C275">
            <v>938</v>
          </cell>
          <cell r="D275">
            <v>938</v>
          </cell>
          <cell r="E275">
            <v>938</v>
          </cell>
          <cell r="F275">
            <v>1</v>
          </cell>
        </row>
        <row r="276">
          <cell r="A276" t="str">
            <v>БОНУС_Пельмени Бульмени с говядиной и свининой ТМ Горячая штучка. флоу-пак сфера 0,4 кг ПОКОМ</v>
          </cell>
          <cell r="B276">
            <v>1</v>
          </cell>
          <cell r="C276">
            <v>1</v>
          </cell>
          <cell r="D276">
            <v>1</v>
          </cell>
          <cell r="E276">
            <v>1</v>
          </cell>
          <cell r="F276">
            <v>17</v>
          </cell>
        </row>
        <row r="277">
          <cell r="A277" t="str">
            <v>БОНУС_Пельмени Бульмени с говядиной и свининой ТМ Горячая штучка. флоу-пак сфера 0,7 кг ПОКОМ</v>
          </cell>
          <cell r="B277">
            <v>17</v>
          </cell>
          <cell r="C277">
            <v>17</v>
          </cell>
          <cell r="D277">
            <v>17</v>
          </cell>
          <cell r="E277">
            <v>17</v>
          </cell>
          <cell r="F277">
            <v>428</v>
          </cell>
        </row>
        <row r="278">
          <cell r="A278" t="str">
            <v>Брошетт с/в 160 гр.шт. "Высокий вкус"  СПК</v>
          </cell>
          <cell r="B278">
            <v>428</v>
          </cell>
          <cell r="C278">
            <v>428</v>
          </cell>
          <cell r="D278">
            <v>428</v>
          </cell>
          <cell r="E278">
            <v>428</v>
          </cell>
          <cell r="F278">
            <v>1</v>
          </cell>
        </row>
        <row r="279">
          <cell r="A279" t="str">
            <v>Бутербродная вареная 0,47 кг шт.  СПК</v>
          </cell>
          <cell r="B279">
            <v>1</v>
          </cell>
          <cell r="C279">
            <v>1</v>
          </cell>
          <cell r="D279">
            <v>91</v>
          </cell>
          <cell r="E279">
            <v>91</v>
          </cell>
          <cell r="F279">
            <v>91</v>
          </cell>
        </row>
        <row r="280">
          <cell r="A280" t="str">
            <v>Вацлавская п/к (черева) 390 гр.шт. термоус.пак  СПК</v>
          </cell>
          <cell r="B280">
            <v>91</v>
          </cell>
          <cell r="C280">
            <v>91</v>
          </cell>
          <cell r="D280">
            <v>67</v>
          </cell>
          <cell r="E280">
            <v>67</v>
          </cell>
          <cell r="F280">
            <v>67</v>
          </cell>
        </row>
        <row r="281">
          <cell r="A281" t="str">
            <v>Ветчина Альтаирская Столовая (для ХОРЕКА)  СПК</v>
          </cell>
          <cell r="B281">
            <v>67</v>
          </cell>
          <cell r="C281">
            <v>67</v>
          </cell>
          <cell r="D281">
            <v>1</v>
          </cell>
          <cell r="E281">
            <v>1</v>
          </cell>
          <cell r="F281">
            <v>4.6619999999999999</v>
          </cell>
        </row>
        <row r="282">
          <cell r="A282" t="str">
            <v>ВЫВЕДЕНА Наггетсы с индейкой 0,25кг ТМ Вязанка ТС Наггетсы замор.  ПОКОМ</v>
          </cell>
          <cell r="B282">
            <v>4.6619987487792969</v>
          </cell>
          <cell r="C282">
            <v>4.6619987487792969</v>
          </cell>
          <cell r="D282">
            <v>1</v>
          </cell>
          <cell r="E282">
            <v>1</v>
          </cell>
          <cell r="F282">
            <v>1</v>
          </cell>
        </row>
        <row r="283">
          <cell r="A283" t="str">
            <v>ВЫВЕДЕНА.Наггетсы из печи 0,25кг ТМ Вязанка ТС Наггетсы замор.  ПОКОМ</v>
          </cell>
          <cell r="B283">
            <v>1</v>
          </cell>
          <cell r="C283">
            <v>1</v>
          </cell>
          <cell r="D283">
            <v>1</v>
          </cell>
          <cell r="E283">
            <v>1</v>
          </cell>
          <cell r="F283">
            <v>1</v>
          </cell>
        </row>
        <row r="284">
          <cell r="A284" t="str">
            <v>Готовые бельмеши сочные с мясом ТМ Горячая штучка 0,3кг зам  ПОКОМ</v>
          </cell>
          <cell r="B284">
            <v>1</v>
          </cell>
          <cell r="C284">
            <v>1</v>
          </cell>
          <cell r="D284">
            <v>1</v>
          </cell>
          <cell r="E284">
            <v>1</v>
          </cell>
          <cell r="F284">
            <v>200</v>
          </cell>
        </row>
        <row r="285">
          <cell r="A285" t="str">
            <v>Готовые чебупели острые с мясом 0,24кг ТМ Горячая штучка  ПОКОМ</v>
          </cell>
          <cell r="B285">
            <v>200</v>
          </cell>
          <cell r="C285">
            <v>200</v>
          </cell>
          <cell r="D285">
            <v>200</v>
          </cell>
          <cell r="E285">
            <v>200</v>
          </cell>
          <cell r="F285">
            <v>123</v>
          </cell>
        </row>
        <row r="286">
          <cell r="A286" t="str">
            <v>Готовые чебупели острые с мясом Горячая штучка 0,3 кг зам  ПОКОМ</v>
          </cell>
          <cell r="B286">
            <v>123</v>
          </cell>
          <cell r="C286">
            <v>123</v>
          </cell>
          <cell r="D286">
            <v>123</v>
          </cell>
          <cell r="E286">
            <v>123</v>
          </cell>
          <cell r="F286">
            <v>158</v>
          </cell>
        </row>
        <row r="287">
          <cell r="A287" t="str">
            <v>Готовые чебупели с ветчиной и сыром Горячая штучка 0,3кг зам  ПОКОМ</v>
          </cell>
          <cell r="B287">
            <v>158</v>
          </cell>
          <cell r="C287">
            <v>158</v>
          </cell>
          <cell r="D287">
            <v>3013</v>
          </cell>
          <cell r="E287">
            <v>3013</v>
          </cell>
          <cell r="F287">
            <v>5103</v>
          </cell>
        </row>
        <row r="288">
          <cell r="A288" t="str">
            <v>Готовые чебупели сочные с мясом ТМ Горячая штучка  0,3кг зам  ПОКОМ</v>
          </cell>
          <cell r="B288">
            <v>5103</v>
          </cell>
          <cell r="C288">
            <v>5103</v>
          </cell>
          <cell r="D288">
            <v>3311</v>
          </cell>
          <cell r="E288">
            <v>3311</v>
          </cell>
          <cell r="F288">
            <v>4705</v>
          </cell>
        </row>
        <row r="289">
          <cell r="A289" t="str">
            <v>Готовые чебуреки с мясом ТМ Горячая штучка 0,09 кг флоу-пак ПОКОМ</v>
          </cell>
          <cell r="B289">
            <v>4705</v>
          </cell>
          <cell r="C289">
            <v>4705</v>
          </cell>
          <cell r="D289">
            <v>21</v>
          </cell>
          <cell r="E289">
            <v>21</v>
          </cell>
          <cell r="F289">
            <v>353</v>
          </cell>
        </row>
        <row r="290">
          <cell r="A290" t="str">
            <v>Грудинка "По-московски" в/к термоус.пак.  СПК</v>
          </cell>
          <cell r="B290">
            <v>353</v>
          </cell>
          <cell r="C290">
            <v>353</v>
          </cell>
          <cell r="D290">
            <v>19</v>
          </cell>
          <cell r="E290">
            <v>19</v>
          </cell>
          <cell r="F290">
            <v>19</v>
          </cell>
        </row>
        <row r="291">
          <cell r="A291" t="str">
            <v>Гуцульская с/к "КолбасГрад" 160 гр.шт. термоус. пак  СПК</v>
          </cell>
          <cell r="B291">
            <v>19</v>
          </cell>
          <cell r="C291">
            <v>19</v>
          </cell>
          <cell r="D291">
            <v>88</v>
          </cell>
          <cell r="E291">
            <v>88</v>
          </cell>
          <cell r="F291">
            <v>88</v>
          </cell>
        </row>
        <row r="292">
          <cell r="A292" t="str">
            <v>Дельгаро с/в "Эликатессе" 140 гр.шт.  СПК</v>
          </cell>
          <cell r="B292">
            <v>88</v>
          </cell>
          <cell r="C292">
            <v>88</v>
          </cell>
          <cell r="D292">
            <v>46</v>
          </cell>
          <cell r="E292">
            <v>46</v>
          </cell>
          <cell r="F292">
            <v>47</v>
          </cell>
        </row>
        <row r="293">
          <cell r="A293" t="str">
            <v>Деревенская с чесночком и сальцем п/к (черева) 390 гр.шт. термоус. пак.  СПК</v>
          </cell>
          <cell r="B293">
            <v>47</v>
          </cell>
          <cell r="C293">
            <v>47</v>
          </cell>
          <cell r="D293">
            <v>284</v>
          </cell>
          <cell r="E293">
            <v>284</v>
          </cell>
          <cell r="F293">
            <v>284</v>
          </cell>
        </row>
        <row r="294">
          <cell r="A294" t="str">
            <v>Для праздника с/к "Просто выгодно" 260 гр.шт.  СПК</v>
          </cell>
          <cell r="B294">
            <v>284</v>
          </cell>
          <cell r="C294">
            <v>284</v>
          </cell>
          <cell r="D294">
            <v>16</v>
          </cell>
          <cell r="E294">
            <v>16</v>
          </cell>
          <cell r="F294">
            <v>16</v>
          </cell>
        </row>
        <row r="295">
          <cell r="A295" t="str">
            <v>Докторская вареная в/с 0,47 кг шт.  СПК</v>
          </cell>
          <cell r="B295">
            <v>16</v>
          </cell>
          <cell r="C295">
            <v>16</v>
          </cell>
          <cell r="D295">
            <v>70</v>
          </cell>
          <cell r="E295">
            <v>70</v>
          </cell>
          <cell r="F295">
            <v>73</v>
          </cell>
        </row>
        <row r="296">
          <cell r="A296" t="str">
            <v>Докторская вареная термоус.пак. "Высокий вкус"  СПК</v>
          </cell>
          <cell r="B296">
            <v>73</v>
          </cell>
          <cell r="C296">
            <v>73</v>
          </cell>
          <cell r="D296">
            <v>147.19999999999999</v>
          </cell>
          <cell r="E296">
            <v>147.199951171875</v>
          </cell>
          <cell r="F296">
            <v>151.197</v>
          </cell>
        </row>
        <row r="297">
          <cell r="A297" t="str">
            <v>ЖАР-ладушки с клубникой и вишней ТМ Стародворье 0,2 кг ПОКОМ</v>
          </cell>
          <cell r="B297">
            <v>151.1968994140625</v>
          </cell>
          <cell r="C297">
            <v>151.1968994140625</v>
          </cell>
          <cell r="D297">
            <v>1</v>
          </cell>
          <cell r="E297">
            <v>1</v>
          </cell>
          <cell r="F297">
            <v>28</v>
          </cell>
        </row>
        <row r="298">
          <cell r="A298" t="str">
            <v>ЖАР-ладушки с мясом 0,2кг ТМ Стародворье  ПОКОМ</v>
          </cell>
          <cell r="B298">
            <v>28</v>
          </cell>
          <cell r="C298">
            <v>28</v>
          </cell>
          <cell r="D298">
            <v>28</v>
          </cell>
          <cell r="E298">
            <v>28</v>
          </cell>
          <cell r="F298">
            <v>220</v>
          </cell>
        </row>
        <row r="299">
          <cell r="A299" t="str">
            <v>ЖАР-ладушки с яблоком и грушей ТМ Стародворье 0,2 кг. ПОКОМ</v>
          </cell>
          <cell r="B299">
            <v>220</v>
          </cell>
          <cell r="C299">
            <v>220</v>
          </cell>
          <cell r="D299">
            <v>220</v>
          </cell>
          <cell r="E299">
            <v>220</v>
          </cell>
          <cell r="F299">
            <v>21</v>
          </cell>
        </row>
        <row r="300">
          <cell r="A300" t="str">
            <v>Карбонад Юбилейный термоус.пак.  СПК</v>
          </cell>
          <cell r="B300">
            <v>21</v>
          </cell>
          <cell r="C300">
            <v>21</v>
          </cell>
          <cell r="D300">
            <v>67.8</v>
          </cell>
          <cell r="E300">
            <v>67.79998779296875</v>
          </cell>
          <cell r="F300">
            <v>67.8</v>
          </cell>
        </row>
        <row r="301">
          <cell r="A301" t="str">
            <v>Каша гречневая с говядиной "СПК" ж/б 0,340 кг.шт. термоус. пл. ЧМК  СПК</v>
          </cell>
          <cell r="B301">
            <v>67.79998779296875</v>
          </cell>
          <cell r="C301">
            <v>67.79998779296875</v>
          </cell>
          <cell r="D301">
            <v>5</v>
          </cell>
          <cell r="E301">
            <v>5</v>
          </cell>
          <cell r="F301">
            <v>5</v>
          </cell>
        </row>
        <row r="302">
          <cell r="A302" t="str">
            <v>Каша перловая с говядиной "СПК" ж/б 0,340 кг.шт. термоус. пл. ЧМК СПК</v>
          </cell>
          <cell r="B302">
            <v>5</v>
          </cell>
          <cell r="C302">
            <v>5</v>
          </cell>
          <cell r="D302">
            <v>5</v>
          </cell>
          <cell r="E302">
            <v>5</v>
          </cell>
          <cell r="F302">
            <v>5</v>
          </cell>
        </row>
        <row r="303">
          <cell r="A303" t="str">
            <v>Классическая вареная 400 гр.шт.  СПК</v>
          </cell>
          <cell r="B303">
            <v>5</v>
          </cell>
          <cell r="C303">
            <v>5</v>
          </cell>
          <cell r="D303">
            <v>30</v>
          </cell>
          <cell r="E303">
            <v>30</v>
          </cell>
          <cell r="F303">
            <v>30</v>
          </cell>
        </row>
        <row r="304">
          <cell r="A304" t="str">
            <v>Классическая с/к 80 гр.шт.нар. (лоток с ср.защ.атм.)  СПК</v>
          </cell>
          <cell r="B304">
            <v>30</v>
          </cell>
          <cell r="C304">
            <v>30</v>
          </cell>
          <cell r="D304">
            <v>2</v>
          </cell>
          <cell r="E304">
            <v>2</v>
          </cell>
          <cell r="F304">
            <v>2</v>
          </cell>
        </row>
        <row r="305">
          <cell r="A305" t="str">
            <v>Колбаски ПодПивасики оригинальные с/к 0,10 кг.шт. термофор.пак.  СПК</v>
          </cell>
          <cell r="B305">
            <v>2</v>
          </cell>
          <cell r="C305">
            <v>2</v>
          </cell>
          <cell r="D305">
            <v>848</v>
          </cell>
          <cell r="E305">
            <v>848</v>
          </cell>
          <cell r="F305">
            <v>848</v>
          </cell>
        </row>
        <row r="306">
          <cell r="A306" t="str">
            <v>Колбаски ПодПивасики острые с/к 0,10 кг.шт. термофор.пак.  СПК</v>
          </cell>
          <cell r="B306">
            <v>848</v>
          </cell>
          <cell r="C306">
            <v>848</v>
          </cell>
          <cell r="D306">
            <v>923</v>
          </cell>
          <cell r="E306">
            <v>923</v>
          </cell>
          <cell r="F306">
            <v>923</v>
          </cell>
        </row>
        <row r="307">
          <cell r="A307" t="str">
            <v>Колбаски ПодПивасики с сыром с/к 100 гр.шт. (в ср.защ.атм.)  СПК</v>
          </cell>
          <cell r="B307">
            <v>923</v>
          </cell>
          <cell r="C307">
            <v>923</v>
          </cell>
          <cell r="D307">
            <v>121</v>
          </cell>
          <cell r="E307">
            <v>121</v>
          </cell>
          <cell r="F307">
            <v>121</v>
          </cell>
        </row>
        <row r="308">
          <cell r="A308" t="str">
            <v>Круггетсы с сырным соусом ТМ Горячая штучка 0,25 кг зам  ПОКОМ</v>
          </cell>
          <cell r="B308">
            <v>121</v>
          </cell>
          <cell r="C308">
            <v>121</v>
          </cell>
          <cell r="D308">
            <v>10</v>
          </cell>
          <cell r="E308">
            <v>10</v>
          </cell>
          <cell r="F308">
            <v>952</v>
          </cell>
        </row>
        <row r="309">
          <cell r="A309" t="str">
            <v>Круггетсы сочные ТМ Горячая штучка ТС Круггетсы 0,25 кг зам  ПОКОМ</v>
          </cell>
          <cell r="B309">
            <v>952</v>
          </cell>
          <cell r="C309">
            <v>952</v>
          </cell>
          <cell r="D309">
            <v>2417</v>
          </cell>
          <cell r="E309">
            <v>2417</v>
          </cell>
          <cell r="F309">
            <v>3405</v>
          </cell>
        </row>
        <row r="310">
          <cell r="A310" t="str">
            <v>Купеческая п/к 0,38 кг.шт. термофор.пак.  СПК</v>
          </cell>
          <cell r="B310">
            <v>3405</v>
          </cell>
          <cell r="C310">
            <v>3405</v>
          </cell>
          <cell r="D310">
            <v>15</v>
          </cell>
          <cell r="E310">
            <v>15</v>
          </cell>
          <cell r="F310">
            <v>15</v>
          </cell>
        </row>
        <row r="311">
          <cell r="A311" t="str">
            <v>Ла Фаворте с/в "Эликатессе" 140 гр.шт.  СПК</v>
          </cell>
          <cell r="B311">
            <v>15</v>
          </cell>
          <cell r="C311">
            <v>15</v>
          </cell>
          <cell r="D311">
            <v>125</v>
          </cell>
          <cell r="E311">
            <v>125</v>
          </cell>
          <cell r="F311">
            <v>125</v>
          </cell>
        </row>
        <row r="312">
          <cell r="A312" t="str">
            <v>Ливерная Печеночная "Просто выгодно" 0,3 кг.шт.  СПК</v>
          </cell>
          <cell r="B312">
            <v>125</v>
          </cell>
          <cell r="C312">
            <v>125</v>
          </cell>
          <cell r="D312">
            <v>34</v>
          </cell>
          <cell r="E312">
            <v>34</v>
          </cell>
          <cell r="F312">
            <v>34</v>
          </cell>
        </row>
        <row r="313">
          <cell r="A313" t="str">
            <v>Любительская вареная термоус.пак. "Высокий вкус"  СПК</v>
          </cell>
          <cell r="B313">
            <v>34</v>
          </cell>
          <cell r="C313">
            <v>34</v>
          </cell>
          <cell r="D313">
            <v>140.4</v>
          </cell>
          <cell r="E313">
            <v>140.39990234375</v>
          </cell>
          <cell r="F313">
            <v>140.4</v>
          </cell>
        </row>
        <row r="314">
          <cell r="A314" t="str">
            <v>Мини-сосиски в тесте 3,7кг ВЕС заморож. ТМ Зареченские  ПОКОМ</v>
          </cell>
          <cell r="B314">
            <v>140.39990234375</v>
          </cell>
          <cell r="C314">
            <v>140.39990234375</v>
          </cell>
          <cell r="D314">
            <v>140.39990234375</v>
          </cell>
          <cell r="E314">
            <v>140.39990234375</v>
          </cell>
          <cell r="F314">
            <v>181.601</v>
          </cell>
        </row>
        <row r="315">
          <cell r="A315" t="str">
            <v>Мини-чебуречки с мясом ВЕС 5,5кг ТМ Зареченские  ПОКОМ</v>
          </cell>
          <cell r="B315">
            <v>181.6009521484375</v>
          </cell>
          <cell r="C315">
            <v>181.6009521484375</v>
          </cell>
          <cell r="D315">
            <v>11</v>
          </cell>
          <cell r="E315">
            <v>11</v>
          </cell>
          <cell r="F315">
            <v>104.5</v>
          </cell>
        </row>
        <row r="316">
          <cell r="A316" t="str">
            <v>Мини-шарики с курочкой и сыром ТМ Зареченские ВЕС  ПОКОМ</v>
          </cell>
          <cell r="B316">
            <v>104.5</v>
          </cell>
          <cell r="C316">
            <v>104.5</v>
          </cell>
          <cell r="D316">
            <v>15</v>
          </cell>
          <cell r="E316">
            <v>15</v>
          </cell>
          <cell r="F316">
            <v>178.4</v>
          </cell>
        </row>
        <row r="317">
          <cell r="A317" t="str">
            <v>Наггетсы из печи 0,25кг ТМ Вязанка ТС Няняггетсы Сливушки замор.  ПОКОМ</v>
          </cell>
          <cell r="B317">
            <v>178.39990234375</v>
          </cell>
          <cell r="C317">
            <v>178.39990234375</v>
          </cell>
          <cell r="D317">
            <v>2290</v>
          </cell>
          <cell r="E317">
            <v>2290</v>
          </cell>
          <cell r="F317">
            <v>4605</v>
          </cell>
        </row>
        <row r="318">
          <cell r="A318" t="str">
            <v>Наггетсы Нагетосы Сочная курочка в хрустящей панировке 0,25кг ТМ Горячая штучка   ПОКОМ</v>
          </cell>
          <cell r="B318">
            <v>4605</v>
          </cell>
          <cell r="C318">
            <v>4605</v>
          </cell>
          <cell r="D318">
            <v>1</v>
          </cell>
          <cell r="E318">
            <v>1</v>
          </cell>
          <cell r="F318">
            <v>1</v>
          </cell>
        </row>
        <row r="319">
          <cell r="A319" t="str">
            <v>Наггетсы Нагетосы Сочная курочка ТМ Горячая штучка 0,25 кг зам  ПОКОМ</v>
          </cell>
          <cell r="B319">
            <v>1</v>
          </cell>
          <cell r="C319">
            <v>1</v>
          </cell>
          <cell r="D319">
            <v>1156</v>
          </cell>
          <cell r="E319">
            <v>1156</v>
          </cell>
          <cell r="F319">
            <v>2728</v>
          </cell>
        </row>
        <row r="320">
          <cell r="A320" t="str">
            <v>Наггетсы с индейкой 0,25кг ТМ Вязанка ТС Няняггетсы Сливушки НД2 замор.  ПОКОМ</v>
          </cell>
          <cell r="B320">
            <v>2728</v>
          </cell>
          <cell r="C320">
            <v>2728</v>
          </cell>
          <cell r="D320">
            <v>2292</v>
          </cell>
          <cell r="E320">
            <v>2292</v>
          </cell>
          <cell r="F320">
            <v>4172</v>
          </cell>
        </row>
        <row r="321">
          <cell r="A321" t="str">
            <v>Наггетсы с куриным филе и сыром ТМ Вязанка 0,25 кг ПОКОМ</v>
          </cell>
          <cell r="B321">
            <v>4172</v>
          </cell>
          <cell r="C321">
            <v>4172</v>
          </cell>
          <cell r="D321">
            <v>2287</v>
          </cell>
          <cell r="E321">
            <v>2287</v>
          </cell>
          <cell r="F321">
            <v>4007</v>
          </cell>
        </row>
        <row r="322">
          <cell r="A322" t="str">
            <v>Наггетсы Хрустящие 0,3кг ТМ Зареченские  ПОКОМ</v>
          </cell>
          <cell r="B322">
            <v>4007</v>
          </cell>
          <cell r="C322">
            <v>4007</v>
          </cell>
          <cell r="D322">
            <v>4007</v>
          </cell>
          <cell r="E322">
            <v>4007</v>
          </cell>
          <cell r="F322">
            <v>30</v>
          </cell>
        </row>
        <row r="323">
          <cell r="A323" t="str">
            <v>Наггетсы Хрустящие ТМ Зареченские. ВЕС ПОКОМ</v>
          </cell>
          <cell r="B323">
            <v>30</v>
          </cell>
          <cell r="C323">
            <v>30</v>
          </cell>
          <cell r="D323">
            <v>18</v>
          </cell>
          <cell r="E323">
            <v>18</v>
          </cell>
          <cell r="F323">
            <v>1022</v>
          </cell>
        </row>
        <row r="324">
          <cell r="A324" t="str">
            <v>Оригинальная с перцем с/к  СПК</v>
          </cell>
          <cell r="B324">
            <v>1022</v>
          </cell>
          <cell r="C324">
            <v>1022</v>
          </cell>
          <cell r="D324">
            <v>129.75</v>
          </cell>
          <cell r="E324">
            <v>129.75</v>
          </cell>
          <cell r="F324">
            <v>130.34</v>
          </cell>
        </row>
        <row r="325">
          <cell r="A325" t="str">
            <v>Паштет печеночный 140 гр.шт.  СПК</v>
          </cell>
          <cell r="B325">
            <v>130.3399658203125</v>
          </cell>
          <cell r="C325">
            <v>130.3399658203125</v>
          </cell>
          <cell r="D325">
            <v>45</v>
          </cell>
          <cell r="E325">
            <v>45</v>
          </cell>
          <cell r="F325">
            <v>45</v>
          </cell>
        </row>
        <row r="326">
          <cell r="A326" t="str">
            <v>Пекерсы с индейкой в сливочном соусе ТМ Горячая штучка 0,25 кг зам  ПОКОМ</v>
          </cell>
          <cell r="B326">
            <v>45</v>
          </cell>
          <cell r="C326">
            <v>45</v>
          </cell>
          <cell r="D326">
            <v>5</v>
          </cell>
          <cell r="E326">
            <v>5</v>
          </cell>
          <cell r="F326">
            <v>334</v>
          </cell>
        </row>
        <row r="327">
          <cell r="A327" t="str">
            <v>Пельмени Grandmeni с говядиной и свининой 0,7кг ТМ Горячая штучка  ПОКОМ</v>
          </cell>
          <cell r="B327">
            <v>334</v>
          </cell>
          <cell r="C327">
            <v>334</v>
          </cell>
          <cell r="D327">
            <v>2</v>
          </cell>
          <cell r="E327">
            <v>2</v>
          </cell>
          <cell r="F327">
            <v>357</v>
          </cell>
        </row>
        <row r="328">
          <cell r="A328" t="str">
            <v>Пельмени Бигбули #МЕГАВКУСИЩЕ с сочной грудинкой 0,9 кг  ПОКОМ</v>
          </cell>
          <cell r="B328">
            <v>357</v>
          </cell>
          <cell r="C328">
            <v>357</v>
          </cell>
          <cell r="D328">
            <v>2</v>
          </cell>
          <cell r="E328">
            <v>2</v>
          </cell>
          <cell r="F328">
            <v>2</v>
          </cell>
        </row>
        <row r="329">
          <cell r="A329" t="str">
            <v>Пельмени Бигбули #МЕГАВКУСИЩЕ с сочной грудинкой ТМ Горячая штучка 0,4 кг. ПОКОМ</v>
          </cell>
          <cell r="B329">
            <v>2</v>
          </cell>
          <cell r="C329">
            <v>2</v>
          </cell>
          <cell r="D329">
            <v>2</v>
          </cell>
          <cell r="E329">
            <v>2</v>
          </cell>
          <cell r="F329">
            <v>109</v>
          </cell>
        </row>
        <row r="330">
          <cell r="A330" t="str">
            <v>Пельмени Бигбули #МЕГАВКУСИЩЕ с сочной грудинкой ТМ Горячая штучка 0,7 кг. ПОКОМ</v>
          </cell>
          <cell r="B330">
            <v>109</v>
          </cell>
          <cell r="C330">
            <v>109</v>
          </cell>
          <cell r="D330">
            <v>2</v>
          </cell>
          <cell r="E330">
            <v>2</v>
          </cell>
          <cell r="F330">
            <v>618</v>
          </cell>
        </row>
        <row r="331">
          <cell r="A331" t="str">
            <v>Пельмени Бигбули с мясом ТМ Горячая штучка. флоу-пак сфера 0,4 кг. ПОКОМ</v>
          </cell>
          <cell r="B331">
            <v>618</v>
          </cell>
          <cell r="C331">
            <v>618</v>
          </cell>
          <cell r="D331">
            <v>2</v>
          </cell>
          <cell r="E331">
            <v>2</v>
          </cell>
          <cell r="F331">
            <v>159</v>
          </cell>
        </row>
        <row r="332">
          <cell r="A332" t="str">
            <v>Пельмени Бигбули с мясом ТМ Горячая штучка. флоу-пак сфера 0,7 кг ПОКОМ</v>
          </cell>
          <cell r="B332">
            <v>159</v>
          </cell>
          <cell r="C332">
            <v>159</v>
          </cell>
          <cell r="D332">
            <v>1304</v>
          </cell>
          <cell r="E332">
            <v>1304</v>
          </cell>
          <cell r="F332">
            <v>3366</v>
          </cell>
        </row>
        <row r="333">
          <cell r="A333" t="str">
            <v>Пельмени Бигбули со сливочным маслом ТМ Горячая штучка, флоу-пак сфера 0,4. ПОКОМ</v>
          </cell>
          <cell r="B333">
            <v>3366</v>
          </cell>
          <cell r="C333">
            <v>3366</v>
          </cell>
          <cell r="D333">
            <v>2</v>
          </cell>
          <cell r="E333">
            <v>2</v>
          </cell>
          <cell r="F333">
            <v>114</v>
          </cell>
        </row>
        <row r="334">
          <cell r="A334" t="str">
            <v>Пельмени Бигбули со сливочным маслом ТМ Горячая штучка, флоу-пак сфера 0,7. ПОКОМ</v>
          </cell>
          <cell r="B334">
            <v>114</v>
          </cell>
          <cell r="C334">
            <v>114</v>
          </cell>
          <cell r="D334">
            <v>2</v>
          </cell>
          <cell r="E334">
            <v>2</v>
          </cell>
          <cell r="F334">
            <v>786</v>
          </cell>
        </row>
        <row r="335">
          <cell r="A335" t="str">
            <v>Пельмени Бульмени мини с мясом и оливковым маслом 0,7 кг ТМ Горячая штучка  ПОКОМ</v>
          </cell>
          <cell r="B335">
            <v>786</v>
          </cell>
          <cell r="C335">
            <v>786</v>
          </cell>
          <cell r="D335">
            <v>3</v>
          </cell>
          <cell r="E335">
            <v>3</v>
          </cell>
          <cell r="F335">
            <v>439</v>
          </cell>
        </row>
        <row r="336">
          <cell r="A336" t="str">
            <v>Пельмени Бульмени по-сибирски с говядиной и свининой ТМ Горячая штучка 0,8 кг ПОКОМ</v>
          </cell>
          <cell r="B336">
            <v>439</v>
          </cell>
          <cell r="C336">
            <v>439</v>
          </cell>
          <cell r="D336">
            <v>1</v>
          </cell>
          <cell r="E336">
            <v>1</v>
          </cell>
          <cell r="F336">
            <v>263</v>
          </cell>
        </row>
        <row r="337">
          <cell r="A337" t="str">
            <v>Пельмени Бульмени с говядиной и свининой Горячая шт. 0,9 кг  ПОКОМ</v>
          </cell>
          <cell r="B337">
            <v>263</v>
          </cell>
          <cell r="C337">
            <v>263</v>
          </cell>
          <cell r="D337">
            <v>1</v>
          </cell>
          <cell r="E337">
            <v>1</v>
          </cell>
          <cell r="F337">
            <v>1</v>
          </cell>
        </row>
        <row r="338">
          <cell r="A338" t="str">
            <v>Пельмени Бульмени с говядиной и свининой Горячая штучка 0,43  ПОКОМ</v>
          </cell>
          <cell r="B338">
            <v>1</v>
          </cell>
          <cell r="C338">
            <v>1</v>
          </cell>
          <cell r="D338">
            <v>1</v>
          </cell>
          <cell r="E338">
            <v>1</v>
          </cell>
          <cell r="F338">
            <v>1</v>
          </cell>
        </row>
        <row r="339">
          <cell r="A339" t="str">
            <v>Пельмени Бульмени с говядиной и свининой Наваристые 2,7кг Горячая штучка ВЕС  ПОКОМ</v>
          </cell>
          <cell r="B339">
            <v>1</v>
          </cell>
          <cell r="C339">
            <v>1</v>
          </cell>
          <cell r="D339">
            <v>1</v>
          </cell>
          <cell r="E339">
            <v>1</v>
          </cell>
          <cell r="F339">
            <v>96.001999999999995</v>
          </cell>
        </row>
        <row r="340">
          <cell r="A340" t="str">
            <v>Пельмени Бульмени с говядиной и свининой Наваристые 5кг Горячая штучка ВЕС  ПОКОМ</v>
          </cell>
          <cell r="B340">
            <v>96.001953125</v>
          </cell>
          <cell r="C340">
            <v>96.001953125</v>
          </cell>
          <cell r="D340">
            <v>5</v>
          </cell>
          <cell r="E340">
            <v>5</v>
          </cell>
          <cell r="F340">
            <v>1170</v>
          </cell>
        </row>
        <row r="341">
          <cell r="A341" t="str">
            <v>Пельмени Бульмени с говядиной и свининой ТМ Горячая штучка. флоу-пак сфера 0,4 кг ПОКОМ</v>
          </cell>
          <cell r="B341">
            <v>1170</v>
          </cell>
          <cell r="C341">
            <v>1170</v>
          </cell>
          <cell r="D341">
            <v>8</v>
          </cell>
          <cell r="E341">
            <v>8</v>
          </cell>
          <cell r="F341">
            <v>1058</v>
          </cell>
        </row>
        <row r="342">
          <cell r="A342" t="str">
            <v>Пельмени Бульмени с говядиной и свининой ТМ Горячая штучка. флоу-пак сфера 0,7 кг ПОКОМ</v>
          </cell>
          <cell r="B342">
            <v>1058</v>
          </cell>
          <cell r="C342">
            <v>1058</v>
          </cell>
          <cell r="D342">
            <v>1023</v>
          </cell>
          <cell r="E342">
            <v>1023</v>
          </cell>
          <cell r="F342">
            <v>2893</v>
          </cell>
        </row>
        <row r="343">
          <cell r="A343" t="str">
            <v>Пельмени Бульмени со сливочным маслом Горячая штучка 0,9 кг  ПОКОМ</v>
          </cell>
          <cell r="B343">
            <v>2893</v>
          </cell>
          <cell r="C343">
            <v>2893</v>
          </cell>
          <cell r="D343">
            <v>6</v>
          </cell>
          <cell r="E343">
            <v>6</v>
          </cell>
          <cell r="F343">
            <v>6</v>
          </cell>
        </row>
        <row r="344">
          <cell r="A344" t="str">
            <v>Пельмени Бульмени со сливочным маслом ТМ Горячая шт. 0,43 кг  ПОКОМ</v>
          </cell>
          <cell r="B344">
            <v>6</v>
          </cell>
          <cell r="C344">
            <v>6</v>
          </cell>
          <cell r="D344">
            <v>1</v>
          </cell>
          <cell r="E344">
            <v>1</v>
          </cell>
          <cell r="F344">
            <v>1</v>
          </cell>
        </row>
        <row r="345">
          <cell r="A345" t="str">
            <v>Пельмени Бульмени со сливочным маслом ТМ Горячая штучка. флоу-пак сфера 0,4 кг. ПОКОМ</v>
          </cell>
          <cell r="B345">
            <v>1</v>
          </cell>
          <cell r="C345">
            <v>1</v>
          </cell>
          <cell r="D345">
            <v>9</v>
          </cell>
          <cell r="E345">
            <v>9</v>
          </cell>
          <cell r="F345">
            <v>1146</v>
          </cell>
        </row>
        <row r="346">
          <cell r="A346" t="str">
            <v>Пельмени Бульмени со сливочным маслом ТМ Горячая штучка.флоу-пак сфера 0,7 кг. ПОКОМ</v>
          </cell>
          <cell r="B346">
            <v>1146</v>
          </cell>
          <cell r="C346">
            <v>1146</v>
          </cell>
          <cell r="D346">
            <v>1274</v>
          </cell>
          <cell r="E346">
            <v>1274</v>
          </cell>
          <cell r="F346">
            <v>4246</v>
          </cell>
        </row>
        <row r="347">
          <cell r="A347" t="str">
            <v>Пельмени Бульмени хрустящие с мясом 0,22 кг ТМ Горячая штучка  ПОКОМ</v>
          </cell>
          <cell r="B347">
            <v>4246</v>
          </cell>
          <cell r="C347">
            <v>4246</v>
          </cell>
          <cell r="D347">
            <v>4</v>
          </cell>
          <cell r="E347">
            <v>4</v>
          </cell>
          <cell r="F347">
            <v>374</v>
          </cell>
        </row>
        <row r="348">
          <cell r="A348" t="str">
            <v>Пельмени Домашние с говядиной и свининой 0,7кг, сфера ТМ Зареченские  ПОКОМ</v>
          </cell>
          <cell r="B348">
            <v>374</v>
          </cell>
          <cell r="C348">
            <v>374</v>
          </cell>
          <cell r="D348">
            <v>374</v>
          </cell>
          <cell r="E348">
            <v>374</v>
          </cell>
          <cell r="F348">
            <v>2</v>
          </cell>
        </row>
        <row r="349">
          <cell r="A349" t="str">
            <v>Пельмени Зареченские сфера 5 кг.  ПОКОМ</v>
          </cell>
          <cell r="B349">
            <v>2</v>
          </cell>
          <cell r="C349">
            <v>2</v>
          </cell>
          <cell r="D349">
            <v>2</v>
          </cell>
          <cell r="E349">
            <v>2</v>
          </cell>
          <cell r="F349">
            <v>55</v>
          </cell>
        </row>
        <row r="350">
          <cell r="A350" t="str">
            <v>Пельмени Медвежьи ушки с фермерскими сливками 0,7кг  ПОКОМ</v>
          </cell>
          <cell r="B350">
            <v>55</v>
          </cell>
          <cell r="C350">
            <v>55</v>
          </cell>
          <cell r="D350">
            <v>1</v>
          </cell>
          <cell r="E350">
            <v>1</v>
          </cell>
          <cell r="F350">
            <v>50</v>
          </cell>
        </row>
        <row r="351">
          <cell r="A351" t="str">
            <v>Пельмени Медвежьи ушки с фермерской свининой и говядиной Малые 0,7кг  ПОКОМ</v>
          </cell>
          <cell r="B351">
            <v>50</v>
          </cell>
          <cell r="C351">
            <v>50</v>
          </cell>
          <cell r="D351">
            <v>1</v>
          </cell>
          <cell r="E351">
            <v>1</v>
          </cell>
          <cell r="F351">
            <v>178</v>
          </cell>
        </row>
        <row r="352">
          <cell r="A352" t="str">
            <v>Пельмени Мясорубские с рубленой грудинкой ТМ Стародворье флоупак  0,7 кг. ПОКОМ</v>
          </cell>
          <cell r="B352">
            <v>178</v>
          </cell>
          <cell r="C352">
            <v>178</v>
          </cell>
          <cell r="D352">
            <v>178</v>
          </cell>
          <cell r="E352">
            <v>178</v>
          </cell>
          <cell r="F352">
            <v>84</v>
          </cell>
        </row>
        <row r="353">
          <cell r="A353" t="str">
            <v>Пельмени Мясорубские ТМ Стародворье фоупак равиоли 0,7 кг  ПОКОМ</v>
          </cell>
          <cell r="B353">
            <v>84</v>
          </cell>
          <cell r="C353">
            <v>84</v>
          </cell>
          <cell r="D353">
            <v>3</v>
          </cell>
          <cell r="E353">
            <v>3</v>
          </cell>
          <cell r="F353">
            <v>1126</v>
          </cell>
        </row>
        <row r="354">
          <cell r="A354" t="str">
            <v>Пельмени Отборные из свинины и говядины 0,9 кг ТМ Стародворье ТС Медвежье ушко  ПОКОМ</v>
          </cell>
          <cell r="B354">
            <v>1126</v>
          </cell>
          <cell r="C354">
            <v>1126</v>
          </cell>
          <cell r="D354">
            <v>5</v>
          </cell>
          <cell r="E354">
            <v>5</v>
          </cell>
          <cell r="F354">
            <v>490</v>
          </cell>
        </row>
        <row r="355">
          <cell r="A355" t="str">
            <v>Пельмени С говядиной и свининой, ВЕС, сфера пуговки Мясная Галерея  ПОКОМ</v>
          </cell>
          <cell r="B355">
            <v>490</v>
          </cell>
          <cell r="C355">
            <v>490</v>
          </cell>
          <cell r="D355">
            <v>5</v>
          </cell>
          <cell r="E355">
            <v>5</v>
          </cell>
          <cell r="F355">
            <v>530</v>
          </cell>
        </row>
        <row r="356">
          <cell r="A356" t="str">
            <v>Пельмени Со свининой и говядиной ТМ Особый рецепт Любимая ложка 1,0 кг  ПОКОМ</v>
          </cell>
          <cell r="B356">
            <v>530</v>
          </cell>
          <cell r="C356">
            <v>530</v>
          </cell>
          <cell r="D356">
            <v>5</v>
          </cell>
          <cell r="E356">
            <v>5</v>
          </cell>
          <cell r="F356">
            <v>625</v>
          </cell>
        </row>
        <row r="357">
          <cell r="A357" t="str">
            <v>Пельмени Сочные сфера 0,8 кг ТМ Стародворье  ПОКОМ</v>
          </cell>
          <cell r="B357">
            <v>625</v>
          </cell>
          <cell r="C357">
            <v>625</v>
          </cell>
          <cell r="D357">
            <v>1</v>
          </cell>
          <cell r="E357">
            <v>1</v>
          </cell>
          <cell r="F357">
            <v>135</v>
          </cell>
        </row>
        <row r="358">
          <cell r="A358" t="str">
            <v>Пирожки с мясом 3,7кг ВЕС ТМ Зареченские  ПОКОМ</v>
          </cell>
          <cell r="B358">
            <v>135</v>
          </cell>
          <cell r="C358">
            <v>135</v>
          </cell>
          <cell r="D358">
            <v>3.7</v>
          </cell>
          <cell r="E358">
            <v>3.6999988555908203</v>
          </cell>
          <cell r="F358">
            <v>107.303</v>
          </cell>
        </row>
        <row r="359">
          <cell r="A359" t="str">
            <v>Покровская вареная 0,47 кг шт.  СПК</v>
          </cell>
          <cell r="B359">
            <v>107.302978515625</v>
          </cell>
          <cell r="C359">
            <v>107.302978515625</v>
          </cell>
          <cell r="D359">
            <v>1</v>
          </cell>
          <cell r="E359">
            <v>1</v>
          </cell>
          <cell r="F359">
            <v>1</v>
          </cell>
        </row>
        <row r="360">
          <cell r="A360" t="str">
            <v>Ричеза с/к 230 гр.шт.  СПК</v>
          </cell>
          <cell r="B360">
            <v>1</v>
          </cell>
          <cell r="C360">
            <v>1</v>
          </cell>
          <cell r="D360">
            <v>112</v>
          </cell>
          <cell r="E360">
            <v>112</v>
          </cell>
          <cell r="F360">
            <v>112</v>
          </cell>
        </row>
        <row r="361">
          <cell r="A361" t="str">
            <v>Сальчетти с/к 230 гр.шт.  СПК</v>
          </cell>
          <cell r="B361">
            <v>112</v>
          </cell>
          <cell r="C361">
            <v>112</v>
          </cell>
          <cell r="D361">
            <v>184</v>
          </cell>
          <cell r="E361">
            <v>184</v>
          </cell>
          <cell r="F361">
            <v>184</v>
          </cell>
        </row>
        <row r="362">
          <cell r="A362" t="str">
            <v>Салями Русская с/к "Просто выгодно" 0,26 кг.шт. термофор.пак.  СПК</v>
          </cell>
          <cell r="B362">
            <v>184</v>
          </cell>
          <cell r="C362">
            <v>184</v>
          </cell>
          <cell r="D362">
            <v>20</v>
          </cell>
          <cell r="E362">
            <v>20</v>
          </cell>
          <cell r="F362">
            <v>20</v>
          </cell>
        </row>
        <row r="363">
          <cell r="A363" t="str">
            <v>Салями с перчиком с/к "КолбасГрад" 160 гр.шт. термоус. пак.  СПК</v>
          </cell>
          <cell r="B363">
            <v>20</v>
          </cell>
          <cell r="C363">
            <v>20</v>
          </cell>
          <cell r="D363">
            <v>193</v>
          </cell>
          <cell r="E363">
            <v>193</v>
          </cell>
          <cell r="F363">
            <v>193</v>
          </cell>
        </row>
        <row r="364">
          <cell r="A364" t="str">
            <v>Салями с/к 100 гр.шт.нар. (лоток с ср.защ.атм.)  СПК</v>
          </cell>
          <cell r="B364">
            <v>193</v>
          </cell>
          <cell r="C364">
            <v>193</v>
          </cell>
          <cell r="D364">
            <v>7</v>
          </cell>
          <cell r="E364">
            <v>7</v>
          </cell>
          <cell r="F364">
            <v>7</v>
          </cell>
        </row>
        <row r="365">
          <cell r="A365" t="str">
            <v>Салями Трюфель с/в "Эликатессе" 0,16 кг.шт.  СПК</v>
          </cell>
          <cell r="B365">
            <v>7</v>
          </cell>
          <cell r="C365">
            <v>7</v>
          </cell>
          <cell r="D365">
            <v>109</v>
          </cell>
          <cell r="E365">
            <v>109</v>
          </cell>
          <cell r="F365">
            <v>111</v>
          </cell>
        </row>
        <row r="366">
          <cell r="A366" t="str">
            <v>Сардельки "Докторские" (черева) ( в ср.защ.атм.) 1.0 кг. "Высокий вкус"  СПК</v>
          </cell>
          <cell r="B366">
            <v>111</v>
          </cell>
          <cell r="C366">
            <v>111</v>
          </cell>
          <cell r="D366">
            <v>74</v>
          </cell>
          <cell r="E366">
            <v>74</v>
          </cell>
          <cell r="F366">
            <v>74</v>
          </cell>
        </row>
        <row r="367">
          <cell r="A367" t="str">
            <v>Сардельки из говядины (черева) (в ср.защ.атм.) "Высокий вкус"  СПК</v>
          </cell>
          <cell r="B367">
            <v>74</v>
          </cell>
          <cell r="C367">
            <v>74</v>
          </cell>
          <cell r="D367">
            <v>44</v>
          </cell>
          <cell r="E367">
            <v>44</v>
          </cell>
          <cell r="F367">
            <v>47.828000000000003</v>
          </cell>
        </row>
        <row r="368">
          <cell r="A368" t="str">
            <v>Сервелат Европейский в/к, в/с 0,38 кг.шт.термофор.пак  СПК</v>
          </cell>
          <cell r="B368">
            <v>47.827972412109375</v>
          </cell>
          <cell r="C368">
            <v>47.827972412109375</v>
          </cell>
          <cell r="D368">
            <v>106</v>
          </cell>
          <cell r="E368">
            <v>106</v>
          </cell>
          <cell r="F368">
            <v>106</v>
          </cell>
        </row>
        <row r="369">
          <cell r="A369" t="str">
            <v>Сервелат мелкозернистый в/к 0,5 кг.шт. термоус.пак. "Высокий вкус"  СПК</v>
          </cell>
          <cell r="B369">
            <v>106</v>
          </cell>
          <cell r="C369">
            <v>106</v>
          </cell>
          <cell r="D369">
            <v>80</v>
          </cell>
          <cell r="E369">
            <v>80</v>
          </cell>
          <cell r="F369">
            <v>85</v>
          </cell>
        </row>
        <row r="370">
          <cell r="A370" t="str">
            <v>Сервелат Финский в/к 0,38 кг.шт. термофор.пак.  СПК</v>
          </cell>
          <cell r="B370">
            <v>85</v>
          </cell>
          <cell r="C370">
            <v>85</v>
          </cell>
          <cell r="D370">
            <v>49</v>
          </cell>
          <cell r="E370">
            <v>49</v>
          </cell>
          <cell r="F370">
            <v>49</v>
          </cell>
        </row>
        <row r="371">
          <cell r="A371" t="str">
            <v>Сервелат Фирменный в/к 0,10 кг.шт. нарезка (лоток с ср.защ.атм.)  СПК</v>
          </cell>
          <cell r="B371">
            <v>49</v>
          </cell>
          <cell r="C371">
            <v>49</v>
          </cell>
          <cell r="D371">
            <v>50</v>
          </cell>
          <cell r="E371">
            <v>50</v>
          </cell>
          <cell r="F371">
            <v>50</v>
          </cell>
        </row>
        <row r="372">
          <cell r="A372" t="str">
            <v>Сибирская особая с/к 0,10 кг.шт. нарезка (лоток с ср.защ.атм.)  СПК</v>
          </cell>
          <cell r="B372">
            <v>50</v>
          </cell>
          <cell r="C372">
            <v>50</v>
          </cell>
          <cell r="D372">
            <v>273</v>
          </cell>
          <cell r="E372">
            <v>273</v>
          </cell>
          <cell r="F372">
            <v>273</v>
          </cell>
        </row>
        <row r="373">
          <cell r="A373" t="str">
            <v>Сибирская особая с/к 0,235 кг шт.  СПК</v>
          </cell>
          <cell r="B373">
            <v>273</v>
          </cell>
          <cell r="C373">
            <v>273</v>
          </cell>
          <cell r="D373">
            <v>209</v>
          </cell>
          <cell r="E373">
            <v>209</v>
          </cell>
          <cell r="F373">
            <v>209</v>
          </cell>
        </row>
        <row r="374">
          <cell r="A374" t="str">
            <v>Сосиски "Баварские" 0,36 кг.шт. вак.упак.  СПК</v>
          </cell>
          <cell r="B374">
            <v>209</v>
          </cell>
          <cell r="C374">
            <v>209</v>
          </cell>
          <cell r="D374">
            <v>11</v>
          </cell>
          <cell r="E374">
            <v>11</v>
          </cell>
          <cell r="F374">
            <v>11</v>
          </cell>
        </row>
        <row r="375">
          <cell r="A375" t="str">
            <v>Сосиски "Молочные" 0,36 кг.шт. вак.упак.  СПК</v>
          </cell>
          <cell r="B375">
            <v>11</v>
          </cell>
          <cell r="C375">
            <v>11</v>
          </cell>
          <cell r="D375">
            <v>33</v>
          </cell>
          <cell r="E375">
            <v>33</v>
          </cell>
          <cell r="F375">
            <v>33</v>
          </cell>
        </row>
        <row r="376">
          <cell r="A376" t="str">
            <v>Сосиски Классические (в ср.защ.атм.) СПК</v>
          </cell>
          <cell r="B376">
            <v>33</v>
          </cell>
          <cell r="C376">
            <v>33</v>
          </cell>
          <cell r="D376">
            <v>40</v>
          </cell>
          <cell r="E376">
            <v>40</v>
          </cell>
          <cell r="F376">
            <v>40</v>
          </cell>
        </row>
        <row r="377">
          <cell r="A377" t="str">
            <v>Сосиски Мусульманские "Просто выгодно" (в ср.защ.атм.)  СПК</v>
          </cell>
          <cell r="B377">
            <v>40</v>
          </cell>
          <cell r="C377">
            <v>40</v>
          </cell>
          <cell r="D377">
            <v>18</v>
          </cell>
          <cell r="E377">
            <v>18</v>
          </cell>
          <cell r="F377">
            <v>18</v>
          </cell>
        </row>
        <row r="378">
          <cell r="A378" t="str">
            <v>Сосиски Хот-дог подкопченные (лоток с ср.защ.атм.)  СПК</v>
          </cell>
          <cell r="B378">
            <v>18</v>
          </cell>
          <cell r="C378">
            <v>18</v>
          </cell>
          <cell r="D378">
            <v>15</v>
          </cell>
          <cell r="E378">
            <v>15</v>
          </cell>
          <cell r="F378">
            <v>15</v>
          </cell>
        </row>
        <row r="379">
          <cell r="A379" t="str">
            <v>Сочный мегачебурек ТМ Зареченские ВЕС ПОКОМ</v>
          </cell>
          <cell r="B379">
            <v>15</v>
          </cell>
          <cell r="C379">
            <v>15</v>
          </cell>
          <cell r="D379">
            <v>4.4000000000000004</v>
          </cell>
          <cell r="E379">
            <v>4.3999977111816406</v>
          </cell>
          <cell r="F379">
            <v>197.14</v>
          </cell>
        </row>
        <row r="380">
          <cell r="A380" t="str">
            <v>Торо Неро с/в "Эликатессе" 140 гр.шт.  СПК</v>
          </cell>
          <cell r="B380">
            <v>197.139892578125</v>
          </cell>
          <cell r="C380">
            <v>197.139892578125</v>
          </cell>
          <cell r="D380">
            <v>59</v>
          </cell>
          <cell r="E380">
            <v>59</v>
          </cell>
          <cell r="F380">
            <v>59</v>
          </cell>
        </row>
        <row r="381">
          <cell r="A381" t="str">
            <v>Утренняя вареная ВЕС СПК</v>
          </cell>
          <cell r="B381">
            <v>59</v>
          </cell>
          <cell r="C381">
            <v>59</v>
          </cell>
          <cell r="D381">
            <v>40</v>
          </cell>
          <cell r="E381">
            <v>40</v>
          </cell>
          <cell r="F381">
            <v>40</v>
          </cell>
        </row>
        <row r="382">
          <cell r="A382" t="str">
            <v>Уши свиные копченые к пиву 0,15кг нар. д/ф шт.  СПК</v>
          </cell>
          <cell r="B382">
            <v>40</v>
          </cell>
          <cell r="C382">
            <v>40</v>
          </cell>
          <cell r="D382">
            <v>45</v>
          </cell>
          <cell r="E382">
            <v>45</v>
          </cell>
          <cell r="F382">
            <v>45</v>
          </cell>
        </row>
        <row r="383">
          <cell r="A383" t="str">
            <v>Фестивальная пора с/к 100 гр.шт.нар. (лоток с ср.защ.атм.)  СПК</v>
          </cell>
          <cell r="B383">
            <v>45</v>
          </cell>
          <cell r="C383">
            <v>45</v>
          </cell>
          <cell r="D383">
            <v>325</v>
          </cell>
          <cell r="E383">
            <v>325</v>
          </cell>
          <cell r="F383">
            <v>325</v>
          </cell>
        </row>
        <row r="384">
          <cell r="A384" t="str">
            <v>Фестивальная пора с/к 235 гр.шт.  СПК</v>
          </cell>
          <cell r="B384">
            <v>325</v>
          </cell>
          <cell r="C384">
            <v>325</v>
          </cell>
          <cell r="D384">
            <v>397</v>
          </cell>
          <cell r="E384">
            <v>397</v>
          </cell>
          <cell r="F384">
            <v>397</v>
          </cell>
        </row>
        <row r="385">
          <cell r="A385" t="str">
            <v>Фестивальная пора с/к термоус.пак  СПК</v>
          </cell>
          <cell r="B385">
            <v>397</v>
          </cell>
          <cell r="C385">
            <v>397</v>
          </cell>
          <cell r="D385">
            <v>52.6</v>
          </cell>
          <cell r="E385">
            <v>52.5999755859375</v>
          </cell>
          <cell r="F385">
            <v>52.6</v>
          </cell>
        </row>
        <row r="386">
          <cell r="A386" t="str">
            <v>Фирменная с/к 200 гр. срез "Эликатессе" термоформ.пак.  СПК</v>
          </cell>
          <cell r="B386">
            <v>52.5999755859375</v>
          </cell>
          <cell r="C386">
            <v>52.5999755859375</v>
          </cell>
          <cell r="D386">
            <v>81</v>
          </cell>
          <cell r="E386">
            <v>81</v>
          </cell>
          <cell r="F386">
            <v>81</v>
          </cell>
        </row>
        <row r="387">
          <cell r="A387" t="str">
            <v>Фуэт с/в "Эликатессе" 160 гр.шт.  СПК</v>
          </cell>
          <cell r="B387">
            <v>81</v>
          </cell>
          <cell r="C387">
            <v>81</v>
          </cell>
          <cell r="D387">
            <v>175</v>
          </cell>
          <cell r="E387">
            <v>175</v>
          </cell>
          <cell r="F387">
            <v>176</v>
          </cell>
        </row>
        <row r="388">
          <cell r="A388" t="str">
            <v>Хинкали Классические ТМ Зареченские ВЕС ПОКОМ</v>
          </cell>
          <cell r="B388">
            <v>176</v>
          </cell>
          <cell r="C388">
            <v>176</v>
          </cell>
          <cell r="D388">
            <v>176</v>
          </cell>
          <cell r="E388">
            <v>176</v>
          </cell>
          <cell r="F388">
            <v>153</v>
          </cell>
        </row>
        <row r="389">
          <cell r="A389" t="str">
            <v>Хот-догстер ТМ Горячая штучка ТС Хот-Догстер флоу-пак 0,09 кг. ПОКОМ</v>
          </cell>
          <cell r="B389">
            <v>153</v>
          </cell>
          <cell r="C389">
            <v>153</v>
          </cell>
          <cell r="D389">
            <v>153</v>
          </cell>
          <cell r="E389">
            <v>153</v>
          </cell>
          <cell r="F389">
            <v>404</v>
          </cell>
        </row>
        <row r="390">
          <cell r="A390" t="str">
            <v>Хотстеры с сыром 0,25кг ТМ Горячая штучка  ПОКОМ</v>
          </cell>
          <cell r="B390">
            <v>404</v>
          </cell>
          <cell r="C390">
            <v>404</v>
          </cell>
          <cell r="D390">
            <v>404</v>
          </cell>
          <cell r="E390">
            <v>404</v>
          </cell>
          <cell r="F390">
            <v>554</v>
          </cell>
        </row>
        <row r="391">
          <cell r="A391" t="str">
            <v>Хотстеры ТМ Горячая штучка ТС Хотстеры 0,25 кг зам  ПОКОМ</v>
          </cell>
          <cell r="B391">
            <v>554</v>
          </cell>
          <cell r="C391">
            <v>554</v>
          </cell>
          <cell r="D391">
            <v>670</v>
          </cell>
          <cell r="E391">
            <v>670</v>
          </cell>
          <cell r="F391">
            <v>2148</v>
          </cell>
        </row>
        <row r="392">
          <cell r="A392" t="str">
            <v>Хрустящие крылышки острые к пиву ТМ Горячая штучка 0,3кг зам  ПОКОМ</v>
          </cell>
          <cell r="B392">
            <v>2148</v>
          </cell>
          <cell r="C392">
            <v>2148</v>
          </cell>
          <cell r="D392">
            <v>13</v>
          </cell>
          <cell r="E392">
            <v>13</v>
          </cell>
          <cell r="F392">
            <v>470</v>
          </cell>
        </row>
        <row r="393">
          <cell r="A393" t="str">
            <v>Хрустящие крылышки ТМ Горячая штучка 0,3 кг зам  ПОКОМ</v>
          </cell>
          <cell r="B393">
            <v>470</v>
          </cell>
          <cell r="C393">
            <v>470</v>
          </cell>
          <cell r="D393">
            <v>13</v>
          </cell>
          <cell r="E393">
            <v>13</v>
          </cell>
          <cell r="F393">
            <v>538</v>
          </cell>
        </row>
        <row r="394">
          <cell r="A394" t="str">
            <v>Чебупели Курочка гриль ТМ Горячая штучка, 0,3 кг зам  ПОКОМ</v>
          </cell>
          <cell r="B394">
            <v>538</v>
          </cell>
          <cell r="C394">
            <v>538</v>
          </cell>
          <cell r="D394">
            <v>538</v>
          </cell>
          <cell r="E394">
            <v>538</v>
          </cell>
          <cell r="F394">
            <v>322</v>
          </cell>
        </row>
        <row r="395">
          <cell r="A395" t="str">
            <v>Чебупицца курочка по-итальянски Горячая штучка 0,25 кг зам  ПОКОМ</v>
          </cell>
          <cell r="B395">
            <v>322</v>
          </cell>
          <cell r="C395">
            <v>322</v>
          </cell>
          <cell r="D395">
            <v>911</v>
          </cell>
          <cell r="E395">
            <v>911</v>
          </cell>
          <cell r="F395">
            <v>2770</v>
          </cell>
        </row>
        <row r="396">
          <cell r="A396" t="str">
            <v>Чебупицца Маргарита 0,2кг ТМ Горячая штучка ТС Foodgital  ПОКОМ</v>
          </cell>
          <cell r="B396">
            <v>2770</v>
          </cell>
          <cell r="C396">
            <v>2770</v>
          </cell>
          <cell r="D396">
            <v>2770</v>
          </cell>
          <cell r="E396">
            <v>2770</v>
          </cell>
          <cell r="F396">
            <v>311</v>
          </cell>
        </row>
        <row r="397">
          <cell r="A397" t="str">
            <v>Чебупицца Пепперони ТМ Горячая штучка ТС Чебупицца 0.25кг зам  ПОКОМ</v>
          </cell>
          <cell r="B397">
            <v>311</v>
          </cell>
          <cell r="C397">
            <v>311</v>
          </cell>
          <cell r="D397">
            <v>1017</v>
          </cell>
          <cell r="E397">
            <v>1017</v>
          </cell>
          <cell r="F397">
            <v>4766</v>
          </cell>
        </row>
        <row r="398">
          <cell r="A398" t="str">
            <v>Чебупицца со вкусом 4 сыра 0,2кг ТМ Горячая штучка ТС Foodgital  ПОКОМ</v>
          </cell>
          <cell r="B398">
            <v>4766</v>
          </cell>
          <cell r="C398">
            <v>4766</v>
          </cell>
          <cell r="D398">
            <v>1</v>
          </cell>
          <cell r="E398">
            <v>1</v>
          </cell>
          <cell r="F398">
            <v>296</v>
          </cell>
        </row>
        <row r="399">
          <cell r="A399" t="str">
            <v>Чебуреки Мясные вес 2,7 кг ТМ Зареченские ВЕС ПОКОМ</v>
          </cell>
          <cell r="B399">
            <v>296</v>
          </cell>
          <cell r="C399">
            <v>296</v>
          </cell>
          <cell r="D399">
            <v>296</v>
          </cell>
          <cell r="E399">
            <v>296</v>
          </cell>
          <cell r="F399">
            <v>5.4</v>
          </cell>
        </row>
        <row r="400">
          <cell r="A400" t="str">
            <v>Чебуреки сочные ВЕС ТМ Зареченские  ПОКОМ</v>
          </cell>
          <cell r="B400">
            <v>5.3999977111816406</v>
          </cell>
          <cell r="C400">
            <v>5.3999977111816406</v>
          </cell>
          <cell r="D400">
            <v>10</v>
          </cell>
          <cell r="E400">
            <v>10</v>
          </cell>
          <cell r="F400">
            <v>550</v>
          </cell>
        </row>
        <row r="401">
          <cell r="A401" t="str">
            <v>Шпикачки Русские (черева) (в ср.защ.атм.) "Высокий вкус"  СПК</v>
          </cell>
          <cell r="B401">
            <v>550</v>
          </cell>
          <cell r="C401">
            <v>550</v>
          </cell>
          <cell r="D401">
            <v>60</v>
          </cell>
          <cell r="E401">
            <v>60</v>
          </cell>
          <cell r="F401">
            <v>60</v>
          </cell>
        </row>
        <row r="402">
          <cell r="A402" t="str">
            <v>Эликапреза с/в "Эликатессе" 85 гр.шт. нарезка (лоток с ср.защ.атм.)  СПК</v>
          </cell>
          <cell r="B402">
            <v>60</v>
          </cell>
          <cell r="C402">
            <v>60</v>
          </cell>
          <cell r="D402">
            <v>14</v>
          </cell>
          <cell r="E402">
            <v>14</v>
          </cell>
          <cell r="F402">
            <v>14</v>
          </cell>
        </row>
        <row r="403">
          <cell r="A403" t="str">
            <v>Юбилейная с/к 0,10 кг.шт. нарезка (лоток с ср.защ.атм.)  СПК</v>
          </cell>
          <cell r="B403">
            <v>14</v>
          </cell>
          <cell r="C403">
            <v>14</v>
          </cell>
          <cell r="D403">
            <v>5</v>
          </cell>
          <cell r="E403">
            <v>5</v>
          </cell>
          <cell r="F403">
            <v>5</v>
          </cell>
        </row>
        <row r="404">
          <cell r="A404" t="str">
            <v>Юбилейная с/к 0,235 кг.шт.  СПК</v>
          </cell>
          <cell r="B404">
            <v>5</v>
          </cell>
          <cell r="C404">
            <v>5</v>
          </cell>
          <cell r="D404">
            <v>554</v>
          </cell>
          <cell r="E404">
            <v>554</v>
          </cell>
          <cell r="F404">
            <v>554</v>
          </cell>
        </row>
        <row r="405">
          <cell r="A405" t="str">
            <v>Итого</v>
          </cell>
          <cell r="B405">
            <v>554</v>
          </cell>
          <cell r="C405">
            <v>554</v>
          </cell>
          <cell r="D405">
            <v>138333.802</v>
          </cell>
          <cell r="E405">
            <v>138333.75</v>
          </cell>
          <cell r="F405">
            <v>302007.35200000001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30.05.2025 - 30.05.2025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127.65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175.51300000000001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444.49400000000003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400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922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736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197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111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93.372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1287.1849999999999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84.724999999999994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178.86199999999999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80.156999999999996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22.491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44.915999999999997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127.80500000000001</v>
          </cell>
        </row>
        <row r="29">
          <cell r="A29" t="str">
            <v xml:space="preserve"> 247  Сардельки Нежные, ВЕС.  ПОКОМ</v>
          </cell>
          <cell r="D29">
            <v>16.268000000000001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38.927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460.05099999999999</v>
          </cell>
        </row>
        <row r="32">
          <cell r="A32" t="str">
            <v xml:space="preserve"> 251  Сосиски Баварские, ВЕС.  ПОКОМ</v>
          </cell>
          <cell r="D32">
            <v>4.3499999999999996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15.724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27.882000000000001</v>
          </cell>
        </row>
        <row r="35">
          <cell r="A35" t="str">
            <v xml:space="preserve"> 263  Шпикачки Стародворские, ВЕС.  ПОКОМ</v>
          </cell>
          <cell r="D35">
            <v>19.047999999999998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4.5179999999999998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0.92200000000000004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457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463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918</v>
          </cell>
        </row>
        <row r="41">
          <cell r="A41" t="str">
            <v xml:space="preserve"> 283  Сосиски Сочинки, ВЕС, ТМ Стародворье ПОКОМ</v>
          </cell>
          <cell r="D41">
            <v>70.8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92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185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45.472000000000001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218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503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20.286999999999999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93.307000000000002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232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320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173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55.649000000000001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111.77500000000001</v>
          </cell>
        </row>
        <row r="54">
          <cell r="A54" t="str">
            <v xml:space="preserve"> 316  Колбаса Нежная ТМ Зареченские ВЕС  ПОКОМ</v>
          </cell>
          <cell r="D54">
            <v>4.5039999999999996</v>
          </cell>
        </row>
        <row r="55">
          <cell r="A55" t="str">
            <v xml:space="preserve"> 318  Сосиски Датские ТМ Зареченские, ВЕС  ПОКОМ</v>
          </cell>
          <cell r="D55">
            <v>820.21600000000001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783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462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178</v>
          </cell>
        </row>
        <row r="59">
          <cell r="A59" t="str">
            <v xml:space="preserve"> 328  Сардельки Сочинки Стародворье ТМ  0,4 кг ПОКОМ</v>
          </cell>
          <cell r="D59">
            <v>55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34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198.505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34</v>
          </cell>
        </row>
        <row r="63">
          <cell r="A63" t="str">
            <v xml:space="preserve"> 335  Колбаса Сливушка ТМ Вязанка. ВЕС.  ПОКОМ </v>
          </cell>
          <cell r="D63">
            <v>38.020000000000003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573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477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79.064999999999998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53.58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139.30600000000001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58.12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13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35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50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21.498999999999999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116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291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75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142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88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61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606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2235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114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73.302000000000007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D84">
            <v>1.444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50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15.731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4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123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158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125.26300000000001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718.84199999999998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1579.3720000000001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687.30100000000004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26.75</v>
          </cell>
        </row>
        <row r="95">
          <cell r="A95" t="str">
            <v xml:space="preserve"> 467  Колбаса Филейная 0,5кг ТМ Особый рецепт  ПОКОМ</v>
          </cell>
          <cell r="D95">
            <v>19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175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114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164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100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D100">
            <v>1.329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10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5</v>
          </cell>
        </row>
        <row r="103">
          <cell r="A103" t="str">
            <v xml:space="preserve"> 526  Корейка вяленая выдержанная нарезка 0,05кг ТМ Стародворье  ПОКОМ</v>
          </cell>
          <cell r="D103">
            <v>3</v>
          </cell>
        </row>
        <row r="104">
          <cell r="A104" t="str">
            <v xml:space="preserve"> 527  Окорок Прошутто выдержанный нарезка 0,055кг ТМ Стародворье  ПОКОМ</v>
          </cell>
          <cell r="D104">
            <v>3</v>
          </cell>
        </row>
        <row r="105">
          <cell r="A105" t="str">
            <v>3215 ВЕТЧ.МЯСНАЯ Папа может п/о 0.4кг 8шт.    ОСТАНКИНО</v>
          </cell>
          <cell r="D105">
            <v>125</v>
          </cell>
        </row>
        <row r="106">
          <cell r="A106" t="str">
            <v>3684 ПРЕСИЖН с/к в/у 1/250 8шт.   ОСТАНКИНО</v>
          </cell>
          <cell r="D106">
            <v>11</v>
          </cell>
        </row>
        <row r="107">
          <cell r="A107" t="str">
            <v>4063 МЯСНАЯ Папа может вар п/о_Л   ОСТАНКИНО</v>
          </cell>
          <cell r="D107">
            <v>389.065</v>
          </cell>
        </row>
        <row r="108">
          <cell r="A108" t="str">
            <v>4117 ЭКСТРА Папа может с/к в/у_Л   ОСТАНКИНО</v>
          </cell>
          <cell r="D108">
            <v>49.457999999999998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14.625999999999999</v>
          </cell>
        </row>
        <row r="110">
          <cell r="A110" t="str">
            <v>4813 ФИЛЕЙНАЯ Папа может вар п/о_Л   ОСТАНКИНО</v>
          </cell>
          <cell r="D110">
            <v>110.643</v>
          </cell>
        </row>
        <row r="111">
          <cell r="A111" t="str">
            <v>4993 САЛЯМИ ИТАЛЬЯНСКАЯ с/к в/у 1/250*8_120c ОСТАНКИНО</v>
          </cell>
          <cell r="D111">
            <v>83</v>
          </cell>
        </row>
        <row r="112">
          <cell r="A112" t="str">
            <v>5246 ДОКТОРСКАЯ ПРЕМИУМ вар б/о мгс_30с ОСТАНКИНО</v>
          </cell>
          <cell r="D112">
            <v>2.9710000000000001</v>
          </cell>
        </row>
        <row r="113">
          <cell r="A113" t="str">
            <v>5247 РУССКАЯ ПРЕМИУМ вар б/о мгс_30с ОСТАНКИНО</v>
          </cell>
          <cell r="D113">
            <v>1.5</v>
          </cell>
        </row>
        <row r="114">
          <cell r="A114" t="str">
            <v>5483 ЭКСТРА Папа может с/к в/у 1/250 8шт.   ОСТАНКИНО</v>
          </cell>
          <cell r="D114">
            <v>156</v>
          </cell>
        </row>
        <row r="115">
          <cell r="A115" t="str">
            <v>5544 Сервелат Финский в/к в/у_45с НОВАЯ ОСТАНКИНО</v>
          </cell>
          <cell r="D115">
            <v>234</v>
          </cell>
        </row>
        <row r="116">
          <cell r="A116" t="str">
            <v>5679 САЛЯМИ ИТАЛЬЯНСКАЯ с/к в/у 1/150_60с ОСТАНКИНО</v>
          </cell>
          <cell r="D116">
            <v>46</v>
          </cell>
        </row>
        <row r="117">
          <cell r="A117" t="str">
            <v>5682 САЛЯМИ МЕЛКОЗЕРНЕНАЯ с/к в/у 1/120_60с   ОСТАНКИНО</v>
          </cell>
          <cell r="D117">
            <v>337</v>
          </cell>
        </row>
        <row r="118">
          <cell r="A118" t="str">
            <v>5706 АРОМАТНАЯ Папа может с/к в/у 1/250 8шт.  ОСТАНКИНО</v>
          </cell>
          <cell r="D118">
            <v>101</v>
          </cell>
        </row>
        <row r="119">
          <cell r="A119" t="str">
            <v>5708 ПОСОЛЬСКАЯ Папа может с/к в/у ОСТАНКИНО</v>
          </cell>
          <cell r="D119">
            <v>4.4779999999999998</v>
          </cell>
        </row>
        <row r="120">
          <cell r="A120" t="str">
            <v>5851 ЭКСТРА Папа может вар п/о   ОСТАНКИНО</v>
          </cell>
          <cell r="D120">
            <v>102.724</v>
          </cell>
        </row>
        <row r="121">
          <cell r="A121" t="str">
            <v>5931 ОХОТНИЧЬЯ Папа может с/к в/у 1/220 8шт.   ОСТАНКИНО</v>
          </cell>
          <cell r="D121">
            <v>192</v>
          </cell>
        </row>
        <row r="122">
          <cell r="A122" t="str">
            <v>5992 ВРЕМЯ ОКРОШКИ Папа может вар п/о 0.4кг   ОСТАНКИНО</v>
          </cell>
          <cell r="D122">
            <v>398</v>
          </cell>
        </row>
        <row r="123">
          <cell r="A123" t="str">
            <v>6004 РАГУ СВИНОЕ 1кг 8шт.зам_120с ОСТАНКИНО</v>
          </cell>
          <cell r="D123">
            <v>16</v>
          </cell>
        </row>
        <row r="124">
          <cell r="A124" t="str">
            <v>6221 НЕАПОЛИТАНСКИЙ ДУЭТ с/к с/н мгс 1/90  ОСТАНКИНО</v>
          </cell>
          <cell r="D124">
            <v>35</v>
          </cell>
        </row>
        <row r="125">
          <cell r="A125" t="str">
            <v>6228 МЯСНОЕ АССОРТИ к/з с/н мгс 1/90 10шт.  ОСТАНКИНО</v>
          </cell>
          <cell r="D125">
            <v>56</v>
          </cell>
        </row>
        <row r="126">
          <cell r="A126" t="str">
            <v>6247 ДОМАШНЯЯ Папа может вар п/о 0,4кг 8шт.  ОСТАНКИНО</v>
          </cell>
          <cell r="D126">
            <v>39</v>
          </cell>
        </row>
        <row r="127">
          <cell r="A127" t="str">
            <v>6268 ГОВЯЖЬЯ Папа может вар п/о 0,4кг 8 шт.  ОСТАНКИНО</v>
          </cell>
          <cell r="D127">
            <v>115</v>
          </cell>
        </row>
        <row r="128">
          <cell r="A128" t="str">
            <v>6279 КОРЕЙКА ПО-ОСТ.к/в в/с с/н в/у 1/150_45с  ОСТАНКИНО</v>
          </cell>
          <cell r="D128">
            <v>51</v>
          </cell>
        </row>
        <row r="129">
          <cell r="A129" t="str">
            <v>6303 МЯСНЫЕ Папа может сос п/о мгс 1.5*3  ОСТАНКИНО</v>
          </cell>
          <cell r="D129">
            <v>76.736999999999995</v>
          </cell>
        </row>
        <row r="130">
          <cell r="A130" t="str">
            <v>6324 ДОКТОРСКАЯ ГОСТ вар п/о 0.4кг 8шт.  ОСТАНКИНО</v>
          </cell>
          <cell r="D130">
            <v>16</v>
          </cell>
        </row>
        <row r="131">
          <cell r="A131" t="str">
            <v>6325 ДОКТОРСКАЯ ПРЕМИУМ вар п/о 0.4кг 8шт.  ОСТАНКИНО</v>
          </cell>
          <cell r="D131">
            <v>336</v>
          </cell>
        </row>
        <row r="132">
          <cell r="A132" t="str">
            <v>6333 МЯСНАЯ Папа может вар п/о 0.4кг 8шт.  ОСТАНКИНО</v>
          </cell>
          <cell r="D132">
            <v>1192</v>
          </cell>
        </row>
        <row r="133">
          <cell r="A133" t="str">
            <v>6340 ДОМАШНИЙ РЕЦЕПТ Коровино 0.5кг 8шт.  ОСТАНКИНО</v>
          </cell>
          <cell r="D133">
            <v>175</v>
          </cell>
        </row>
        <row r="134">
          <cell r="A134" t="str">
            <v>6353 ЭКСТРА Папа может вар п/о 0.4кг 8шт.  ОСТАНКИНО</v>
          </cell>
          <cell r="D134">
            <v>408</v>
          </cell>
        </row>
        <row r="135">
          <cell r="A135" t="str">
            <v>6392 ФИЛЕЙНАЯ Папа может вар п/о 0.4кг. ОСТАНКИНО</v>
          </cell>
          <cell r="D135">
            <v>949</v>
          </cell>
        </row>
        <row r="136">
          <cell r="A136" t="str">
            <v>6448 СВИНИНА МАДЕРА с/к с/н в/у 1/100 10шт.   ОСТАНКИНО</v>
          </cell>
          <cell r="D136">
            <v>27</v>
          </cell>
        </row>
        <row r="137">
          <cell r="A137" t="str">
            <v>6453 ЭКСТРА Папа может с/к с/н в/у 1/100 14шт.   ОСТАНКИНО</v>
          </cell>
          <cell r="D137">
            <v>353</v>
          </cell>
        </row>
        <row r="138">
          <cell r="A138" t="str">
            <v>6454 АРОМАТНАЯ с/к с/н в/у 1/100 14шт.  ОСТАНКИНО</v>
          </cell>
          <cell r="D138">
            <v>342</v>
          </cell>
        </row>
        <row r="139">
          <cell r="A139" t="str">
            <v>6459 СЕРВЕЛАТ ШВЕЙЦАРСК. в/к с/н в/у 1/100*10  ОСТАНКИНО</v>
          </cell>
          <cell r="D139">
            <v>89</v>
          </cell>
        </row>
        <row r="140">
          <cell r="A140" t="str">
            <v>6470 ВЕТЧ.МРАМОРНАЯ в/у_45с  ОСТАНКИНО</v>
          </cell>
          <cell r="D140">
            <v>3.62</v>
          </cell>
        </row>
        <row r="141">
          <cell r="A141" t="str">
            <v>6495 ВЕТЧ.МРАМОРНАЯ в/у срез 0.3кг 6шт_45с  ОСТАНКИНО</v>
          </cell>
          <cell r="D141">
            <v>42</v>
          </cell>
        </row>
        <row r="142">
          <cell r="A142" t="str">
            <v>6527 ШПИКАЧКИ СОЧНЫЕ ПМ сар б/о мгс 1*3 45с ОСТАНКИНО</v>
          </cell>
          <cell r="D142">
            <v>85.537999999999997</v>
          </cell>
        </row>
        <row r="143">
          <cell r="A143" t="str">
            <v>6528 ШПИКАЧКИ СОЧНЫЕ ПМ сар б/о мгс 0.4кг 45с  ОСТАНКИНО</v>
          </cell>
          <cell r="D143">
            <v>4</v>
          </cell>
        </row>
        <row r="144">
          <cell r="A144" t="str">
            <v>6586 МРАМОРНАЯ И БАЛЫКОВАЯ в/к с/н мгс 1/90 ОСТАНКИНО</v>
          </cell>
          <cell r="D144">
            <v>14</v>
          </cell>
        </row>
        <row r="145">
          <cell r="A145" t="str">
            <v>6609 С ГОВЯДИНОЙ ПМ сар б/о мгс 0.4кг_45с ОСТАНКИНО</v>
          </cell>
          <cell r="D145">
            <v>12</v>
          </cell>
        </row>
        <row r="146">
          <cell r="A146" t="str">
            <v>6616 МОЛОЧНЫЕ КЛАССИЧЕСКИЕ сос п/о в/у 0.3кг  ОСТАНКИНО</v>
          </cell>
          <cell r="D146">
            <v>389</v>
          </cell>
        </row>
        <row r="147">
          <cell r="A147" t="str">
            <v>6697 СЕРВЕЛАТ ФИНСКИЙ ПМ в/к в/у 0,35кг 8шт.  ОСТАНКИНО</v>
          </cell>
          <cell r="D147">
            <v>1112</v>
          </cell>
        </row>
        <row r="148">
          <cell r="A148" t="str">
            <v>6713 СОЧНЫЙ ГРИЛЬ ПМ сос п/о мгс 0.41кг 8шт.  ОСТАНКИНО</v>
          </cell>
          <cell r="D148">
            <v>491</v>
          </cell>
        </row>
        <row r="149">
          <cell r="A149" t="str">
            <v>6724 МОЛОЧНЫЕ ПМ сос п/о мгс 0.41кг 10шт.  ОСТАНКИНО</v>
          </cell>
          <cell r="D149">
            <v>82</v>
          </cell>
        </row>
        <row r="150">
          <cell r="A150" t="str">
            <v>6762 СЛИВОЧНЫЕ сос ц/о мгс 0.41кг 8шт.  ОСТАНКИНО</v>
          </cell>
          <cell r="D150">
            <v>11</v>
          </cell>
        </row>
        <row r="151">
          <cell r="A151" t="str">
            <v>6765 РУБЛЕНЫЕ сос ц/о мгс 0.36кг 6шт.  ОСТАНКИНО</v>
          </cell>
          <cell r="D151">
            <v>60</v>
          </cell>
        </row>
        <row r="152">
          <cell r="A152" t="str">
            <v>6785 ВЕНСКАЯ САЛЯМИ п/к в/у 0.33кг 8шт.  ОСТАНКИНО</v>
          </cell>
          <cell r="D152">
            <v>48</v>
          </cell>
        </row>
        <row r="153">
          <cell r="A153" t="str">
            <v>6787 СЕРВЕЛАТ КРЕМЛЕВСКИЙ в/к в/у 0,33кг 8шт.  ОСТАНКИНО</v>
          </cell>
          <cell r="D153">
            <v>84</v>
          </cell>
        </row>
        <row r="154">
          <cell r="A154" t="str">
            <v>6793 БАЛЫКОВАЯ в/к в/у 0,33кг 8шт.  ОСТАНКИНО</v>
          </cell>
          <cell r="D154">
            <v>152</v>
          </cell>
        </row>
        <row r="155">
          <cell r="A155" t="str">
            <v>6829 МОЛОЧНЫЕ КЛАССИЧЕСКИЕ сос п/о мгс 2*4_С  ОСТАНКИНО</v>
          </cell>
          <cell r="D155">
            <v>190.602</v>
          </cell>
        </row>
        <row r="156">
          <cell r="A156" t="str">
            <v>6837 ФИЛЕЙНЫЕ Папа Может сос ц/о мгс 0.4кг  ОСТАНКИНО</v>
          </cell>
          <cell r="D156">
            <v>300</v>
          </cell>
        </row>
        <row r="157">
          <cell r="A157" t="str">
            <v>6842 ДЫМОВИЦА ИЗ ОКОРОКА к/в мл/к в/у 0,3кг  ОСТАНКИНО</v>
          </cell>
          <cell r="D157">
            <v>21</v>
          </cell>
        </row>
        <row r="158">
          <cell r="A158" t="str">
            <v>6861 ДОМАШНИЙ РЕЦЕПТ Коровино вар п/о  ОСТАНКИНО</v>
          </cell>
          <cell r="D158">
            <v>17.963000000000001</v>
          </cell>
        </row>
        <row r="159">
          <cell r="A159" t="str">
            <v>6866 ВЕТЧ.НЕЖНАЯ Коровино п/о_Маяк  ОСТАНКИНО</v>
          </cell>
          <cell r="D159">
            <v>117.6</v>
          </cell>
        </row>
        <row r="160">
          <cell r="A160" t="str">
            <v>6909 ДЛЯ ДЕТЕЙ сос п/о мгс 0.33кг 8шт.  ОСТАНКИНО</v>
          </cell>
          <cell r="D160">
            <v>22</v>
          </cell>
        </row>
        <row r="161">
          <cell r="A161" t="str">
            <v>7001 КЛАССИЧЕСКИЕ Папа может сар б/о мгс 1*3  ОСТАНКИНО</v>
          </cell>
          <cell r="D161">
            <v>42.241999999999997</v>
          </cell>
        </row>
        <row r="162">
          <cell r="A162" t="str">
            <v>7038 С ГОВЯДИНОЙ ПМ сос п/о мгс 1.5*4  ОСТАНКИНО</v>
          </cell>
          <cell r="D162">
            <v>13.82</v>
          </cell>
        </row>
        <row r="163">
          <cell r="A163" t="str">
            <v>7040 С ИНДЕЙКОЙ ПМ сос ц/о в/у 1/270 8шт.  ОСТАНКИНО</v>
          </cell>
          <cell r="D163">
            <v>26</v>
          </cell>
        </row>
        <row r="164">
          <cell r="A164" t="str">
            <v>7059 ШПИКАЧКИ СОЧНЫЕ С БЕК. п/о мгс 0.3кг_60с  ОСТАНКИНО</v>
          </cell>
          <cell r="D164">
            <v>83</v>
          </cell>
        </row>
        <row r="165">
          <cell r="A165" t="str">
            <v>7066 СОЧНЫЕ ПМ сос п/о мгс 0.41кг 10шт_50с  ОСТАНКИНО</v>
          </cell>
          <cell r="D165">
            <v>1890</v>
          </cell>
        </row>
        <row r="166">
          <cell r="A166" t="str">
            <v>7070 СОЧНЫЕ ПМ сос п/о мгс 1.5*4_А_50с  ОСТАНКИНО</v>
          </cell>
          <cell r="D166">
            <v>989.64400000000001</v>
          </cell>
        </row>
        <row r="167">
          <cell r="A167" t="str">
            <v>7073 МОЛОЧ.ПРЕМИУМ ПМ сос п/о в/у 1/350_50с  ОСТАНКИНО</v>
          </cell>
          <cell r="D167">
            <v>581</v>
          </cell>
        </row>
        <row r="168">
          <cell r="A168" t="str">
            <v>7074 МОЛОЧ.ПРЕМИУМ ПМ сос п/о мгс 0.6кг_50с  ОСТАНКИНО</v>
          </cell>
          <cell r="D168">
            <v>5</v>
          </cell>
        </row>
        <row r="169">
          <cell r="A169" t="str">
            <v>7075 МОЛОЧ.ПРЕМИУМ ПМ сос п/о мгс 1.5*4_О_50с  ОСТАНКИНО</v>
          </cell>
          <cell r="D169">
            <v>31.378</v>
          </cell>
        </row>
        <row r="170">
          <cell r="A170" t="str">
            <v>7077 МЯСНЫЕ С ГОВЯД.ПМ сос п/о мгс 0.4кг_50с  ОСТАНКИНО</v>
          </cell>
          <cell r="D170">
            <v>368</v>
          </cell>
        </row>
        <row r="171">
          <cell r="A171" t="str">
            <v>7080 СЛИВОЧНЫЕ ПМ сос п/о мгс 0.41кг 10шт. 50с  ОСТАНКИНО</v>
          </cell>
          <cell r="D171">
            <v>899</v>
          </cell>
        </row>
        <row r="172">
          <cell r="A172" t="str">
            <v>7082 СЛИВОЧНЫЕ ПМ сос п/о мгс 1.5*4_50с  ОСТАНКИНО</v>
          </cell>
          <cell r="D172">
            <v>25.106000000000002</v>
          </cell>
        </row>
        <row r="173">
          <cell r="A173" t="str">
            <v>7087 ШПИК С ЧЕСНОК.И ПЕРЦЕМ к/в в/у 0.3кг_50с  ОСТАНКИНО</v>
          </cell>
          <cell r="D173">
            <v>30</v>
          </cell>
        </row>
        <row r="174">
          <cell r="A174" t="str">
            <v>7090 СВИНИНА ПО-ДОМ. к/в мл/к в/у 0.3кг_50с  ОСТАНКИНО</v>
          </cell>
          <cell r="D174">
            <v>204</v>
          </cell>
        </row>
        <row r="175">
          <cell r="A175" t="str">
            <v>7092 БЕКОН Папа может с/к с/н в/у 1/140_50с  ОСТАНКИНО</v>
          </cell>
          <cell r="D175">
            <v>143</v>
          </cell>
        </row>
        <row r="176">
          <cell r="A176" t="str">
            <v>7105 МИЛАНО с/к с/н мгс 1/90 12шт.  ОСТАНКИНО</v>
          </cell>
          <cell r="D176">
            <v>5</v>
          </cell>
        </row>
        <row r="177">
          <cell r="A177" t="str">
            <v>7106 ТОСКАНО с/к с/н мгс 1/90 12шт.  ОСТАНКИНО</v>
          </cell>
          <cell r="D177">
            <v>48</v>
          </cell>
        </row>
        <row r="178">
          <cell r="A178" t="str">
            <v>7107 САН-РЕМО с/в с/н мгс 1/90 12шт.  ОСТАНКИНО</v>
          </cell>
          <cell r="D178">
            <v>29</v>
          </cell>
        </row>
        <row r="179">
          <cell r="A179" t="str">
            <v>7143 БРАУНШВЕЙГСКАЯ ГОСТ с/к в/у 1/220 8шт. ОСТАНКИНО</v>
          </cell>
          <cell r="D179">
            <v>1</v>
          </cell>
        </row>
        <row r="180">
          <cell r="A180" t="str">
            <v>7147 САЛЬЧИЧОН Останкино с/к в/у 1/220 8шт.  ОСТАНКИНО</v>
          </cell>
          <cell r="D180">
            <v>6</v>
          </cell>
        </row>
        <row r="181">
          <cell r="A181" t="str">
            <v>7149 БАЛЫКОВАЯ Коровино п/к в/у 0.84кг_50с  ОСТАНКИНО</v>
          </cell>
          <cell r="D181">
            <v>7</v>
          </cell>
        </row>
        <row r="182">
          <cell r="A182" t="str">
            <v>7154 СЕРВЕЛАТ ЗЕРНИСТЫЙ ПМ в/к в/у 0.35кг_50с  ОСТАНКИНО</v>
          </cell>
          <cell r="D182">
            <v>677</v>
          </cell>
        </row>
        <row r="183">
          <cell r="A183" t="str">
            <v>7166 СЕРВЕЛТ ОХОТНИЧИЙ ПМ в/к в/у_50с  ОСТАНКИНО</v>
          </cell>
          <cell r="D183">
            <v>145.96299999999999</v>
          </cell>
        </row>
        <row r="184">
          <cell r="A184" t="str">
            <v>7169 СЕРВЕЛАТ ОХОТНИЧИЙ ПМ в/к в/у 0.35кг_50с  ОСТАНКИНО</v>
          </cell>
          <cell r="D184">
            <v>828</v>
          </cell>
        </row>
        <row r="185">
          <cell r="A185" t="str">
            <v>7187 ГРУДИНКА ПРЕМИУМ к/в мл/к в/у 0,3кг_50с ОСТАНКИНО</v>
          </cell>
          <cell r="D185">
            <v>55</v>
          </cell>
        </row>
        <row r="186">
          <cell r="A186" t="str">
            <v>7225 ТОСКАНО ПРЕМИУМ Останкино с/к в/у 1/180  ОСТАНКИНО</v>
          </cell>
          <cell r="D186">
            <v>6</v>
          </cell>
        </row>
        <row r="187">
          <cell r="A187" t="str">
            <v>7226 ЧОРИЗО ПРЕМИУМ Останкино с/к в/у 1/180  ОСТАНКИНО</v>
          </cell>
          <cell r="D187">
            <v>4</v>
          </cell>
        </row>
        <row r="188">
          <cell r="A188" t="str">
            <v>7227 САЛЯМИ ФИНСКАЯ Папа может с/к в/у 1/180  ОСТАНКИНО</v>
          </cell>
          <cell r="D188">
            <v>11</v>
          </cell>
        </row>
        <row r="189">
          <cell r="A189" t="str">
            <v>7231 КЛАССИЧЕСКАЯ ПМ вар п/о 0,3кг 8шт_209к ОСТАНКИНО</v>
          </cell>
          <cell r="D189">
            <v>527</v>
          </cell>
        </row>
        <row r="190">
          <cell r="A190" t="str">
            <v>7232 БОЯNСКАЯ ПМ п/к в/у 0,28кг 8шт_209к ОСТАНКИНО</v>
          </cell>
          <cell r="D190">
            <v>258</v>
          </cell>
        </row>
        <row r="191">
          <cell r="A191" t="str">
            <v>7234 ФИЛЕЙНЫЕ ПМ сос ц/о в/у 1/495 8шт.  ОСТАНКИНО</v>
          </cell>
          <cell r="D191">
            <v>-1</v>
          </cell>
        </row>
        <row r="192">
          <cell r="A192" t="str">
            <v>7235 ВЕТЧ.КЛАССИЧЕСКАЯ ПМ п/о 0,35кг 8шт_209к ОСТАНКИНО</v>
          </cell>
          <cell r="D192">
            <v>3</v>
          </cell>
        </row>
        <row r="193">
          <cell r="A193" t="str">
            <v>7236 СЕРВЕЛАТ КАРЕЛЬСКИЙ в/к в/у 0,28кг_209к ОСТАНКИНО</v>
          </cell>
          <cell r="D193">
            <v>1051</v>
          </cell>
        </row>
        <row r="194">
          <cell r="A194" t="str">
            <v>7241 САЛЯМИ Папа может п/к в/у 0,28кг_209к ОСТАНКИНО</v>
          </cell>
          <cell r="D194">
            <v>298</v>
          </cell>
        </row>
        <row r="195">
          <cell r="A195" t="str">
            <v>7244 ФИЛЕЙНЫЕ Папа может сос ц/о мгс 0,72*4 ОСТАНКИНО</v>
          </cell>
          <cell r="D195">
            <v>2.2189999999999999</v>
          </cell>
        </row>
        <row r="196">
          <cell r="A196" t="str">
            <v>7245 ВЕТЧ.ФИЛЕЙНАЯ ПМ п/о 0,4кг 8шт ОСТАНКИНО</v>
          </cell>
          <cell r="D196">
            <v>7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79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34</v>
          </cell>
        </row>
        <row r="199">
          <cell r="A199" t="str">
            <v>Балыковая с/к 200 гр. срез "Эликатессе" термоформ.пак.  СПК</v>
          </cell>
          <cell r="D199">
            <v>34</v>
          </cell>
        </row>
        <row r="200">
          <cell r="A200" t="str">
            <v>БОНУС МОЛОЧНЫЕ КЛАССИЧЕСКИЕ сос п/о в/у 0.3кг (6084)  ОСТАНКИНО</v>
          </cell>
          <cell r="D200">
            <v>6</v>
          </cell>
        </row>
        <row r="201">
          <cell r="A201" t="str">
            <v>БОНУС МОЛОЧНЫЕ КЛАССИЧЕСКИЕ сос п/о мгс 2*4_С (4980)  ОСТАНКИНО</v>
          </cell>
          <cell r="D201">
            <v>6.2889999999999997</v>
          </cell>
        </row>
        <row r="202">
          <cell r="A202" t="str">
            <v>БОНУС СОЧНЫЕ Папа может сос п/о мгс 1.5*4 (6954)  ОСТАНКИНО</v>
          </cell>
          <cell r="D202">
            <v>115.526</v>
          </cell>
        </row>
        <row r="203">
          <cell r="A203" t="str">
            <v>БОНУС СОЧНЫЕ сос п/о мгс 0.41кг_UZ (6087)  ОСТАНКИНО</v>
          </cell>
          <cell r="D203">
            <v>40</v>
          </cell>
        </row>
        <row r="204">
          <cell r="A204" t="str">
            <v>БОНУС_ 017  Сосиски Вязанка Сливочные, Вязанка амицел ВЕС.ПОКОМ</v>
          </cell>
          <cell r="D204">
            <v>108.104</v>
          </cell>
        </row>
        <row r="205">
          <cell r="A205" t="str">
            <v>БОНУС_ 456  Колбаса Филейная ТМ Особый рецепт ВЕС большой батон  ПОКОМ</v>
          </cell>
          <cell r="D205">
            <v>332.11700000000002</v>
          </cell>
        </row>
        <row r="206">
          <cell r="A206" t="str">
            <v>БОНУС_307 Колбаса Сервелат Мясорубский с мелкорубленным окороком 0,35 кг срез ТМ Стародворье   Поком</v>
          </cell>
          <cell r="D206">
            <v>68</v>
          </cell>
        </row>
        <row r="207">
          <cell r="A207" t="str">
            <v>БОНУС_319  Колбаса вареная Филейская ТМ Вязанка ТС Классическая, 0,45 кг. ПОКОМ</v>
          </cell>
          <cell r="D207">
            <v>242</v>
          </cell>
        </row>
        <row r="208">
          <cell r="A208" t="str">
            <v>БОНУС_Готовые чебупели с ветчиной и сыром Горячая штучка 0,3кг зам  ПОКОМ</v>
          </cell>
          <cell r="D208">
            <v>2</v>
          </cell>
        </row>
        <row r="209">
          <cell r="A209" t="str">
            <v>БОНУС_Готовые чебупели сочные с мясом ТМ Горячая штучка  0,3кг зам    ПОКОМ</v>
          </cell>
          <cell r="D209">
            <v>70</v>
          </cell>
        </row>
        <row r="210">
          <cell r="A210" t="str">
            <v>БОНУС_Пельмени Бульмени с говядиной и свининой ТМ Горячая штучка. флоу-пак сфера 0,4 кг ПОКОМ</v>
          </cell>
          <cell r="D210">
            <v>1</v>
          </cell>
        </row>
        <row r="211">
          <cell r="A211" t="str">
            <v>БОНУС_Пельмени Бульмени с говядиной и свининой ТМ Горячая штучка. флоу-пак сфера 0,7 кг ПОКОМ</v>
          </cell>
          <cell r="D211">
            <v>9</v>
          </cell>
        </row>
        <row r="212">
          <cell r="A212" t="str">
            <v>Бутербродная вареная 0,47 кг шт.  СПК</v>
          </cell>
          <cell r="D212">
            <v>-5</v>
          </cell>
        </row>
        <row r="213">
          <cell r="A213" t="str">
            <v>Ветчина Альтаирская Столовая (для ХОРЕКА)  СПК</v>
          </cell>
          <cell r="D213">
            <v>-1.24</v>
          </cell>
        </row>
        <row r="214">
          <cell r="A214" t="str">
            <v>ВЫВЕДЕНА.Наггетсы из печи 0,25кг ТМ Вязанка ТС Наггетсы замор.  ПОКОМ</v>
          </cell>
          <cell r="D214">
            <v>1</v>
          </cell>
        </row>
        <row r="215">
          <cell r="A215" t="str">
            <v>Готовые бельмеши сочные с мясом ТМ Горячая штучка 0,3кг зам  ПОКОМ</v>
          </cell>
          <cell r="D215">
            <v>32</v>
          </cell>
        </row>
        <row r="216">
          <cell r="A216" t="str">
            <v>Готовые чебупели острые с мясом 0,24кг ТМ Горячая штучка  ПОКОМ</v>
          </cell>
          <cell r="D216">
            <v>33</v>
          </cell>
        </row>
        <row r="217">
          <cell r="A217" t="str">
            <v>Готовые чебупели острые с мясом Горячая штучка 0,3 кг зам  ПОКОМ</v>
          </cell>
          <cell r="D217">
            <v>5</v>
          </cell>
        </row>
        <row r="218">
          <cell r="A218" t="str">
            <v>Готовые чебупели с ветчиной и сыром Горячая штучка 0,3кг зам  ПОКОМ</v>
          </cell>
          <cell r="D218">
            <v>472</v>
          </cell>
        </row>
        <row r="219">
          <cell r="A219" t="str">
            <v>Готовые чебупели сочные с мясом ТМ Горячая штучка  0,3кг зам  ПОКОМ</v>
          </cell>
          <cell r="D219">
            <v>137</v>
          </cell>
        </row>
        <row r="220">
          <cell r="A220" t="str">
            <v>Готовые чебуреки с мясом ТМ Горячая штучка 0,09 кг флоу-пак ПОКОМ</v>
          </cell>
          <cell r="D220">
            <v>45</v>
          </cell>
        </row>
        <row r="221">
          <cell r="A221" t="str">
            <v>Грудинка "По-московски" в/к термоус.пак.  СПК</v>
          </cell>
          <cell r="D221">
            <v>-1.008</v>
          </cell>
        </row>
        <row r="222">
          <cell r="A222" t="str">
            <v>Гуцульская с/к "КолбасГрад" 160 гр.шт. термоус. пак  СПК</v>
          </cell>
          <cell r="D222">
            <v>21</v>
          </cell>
        </row>
        <row r="223">
          <cell r="A223" t="str">
            <v>Дельгаро с/в "Эликатессе" 140 гр.шт.  СПК</v>
          </cell>
          <cell r="D223">
            <v>19</v>
          </cell>
        </row>
        <row r="224">
          <cell r="A224" t="str">
            <v>Докторская вареная термоус.пак. "Высокий вкус"  СПК</v>
          </cell>
          <cell r="D224">
            <v>-3.6110000000000002</v>
          </cell>
        </row>
        <row r="225">
          <cell r="A225" t="str">
            <v>ЖАР-ладушки с клубникой и вишней ТМ Стародворье 0,2 кг ПОКОМ</v>
          </cell>
          <cell r="D225">
            <v>8</v>
          </cell>
        </row>
        <row r="226">
          <cell r="A226" t="str">
            <v>ЖАР-ладушки с мясом 0,2кг ТМ Стародворье  ПОКОМ</v>
          </cell>
          <cell r="D226">
            <v>26</v>
          </cell>
        </row>
        <row r="227">
          <cell r="A227" t="str">
            <v>ЖАР-ладушки с яблоком и грушей ТМ Стародворье 0,2 кг. ПОКОМ</v>
          </cell>
          <cell r="D227">
            <v>2</v>
          </cell>
        </row>
        <row r="228">
          <cell r="A228" t="str">
            <v>Карбонад Юбилейный термоус.пак.  СПК</v>
          </cell>
          <cell r="D228">
            <v>12.98</v>
          </cell>
        </row>
        <row r="229">
          <cell r="A229" t="str">
            <v>Классическая вареная 400 гр.шт.  СПК</v>
          </cell>
          <cell r="D229">
            <v>10</v>
          </cell>
        </row>
        <row r="230">
          <cell r="A230" t="str">
            <v>Колбаски ПодПивасики оригинальные с/к 0,10 кг.шт. термофор.пак.  СПК</v>
          </cell>
          <cell r="D230">
            <v>178</v>
          </cell>
        </row>
        <row r="231">
          <cell r="A231" t="str">
            <v>Колбаски ПодПивасики острые с/к 0,10 кг.шт. термофор.пак.  СПК</v>
          </cell>
          <cell r="D231">
            <v>140</v>
          </cell>
        </row>
        <row r="232">
          <cell r="A232" t="str">
            <v>Колбаски ПодПивасики с сыром с/к 100 гр.шт. (в ср.защ.атм.)  СПК</v>
          </cell>
          <cell r="D232">
            <v>5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216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184</v>
          </cell>
        </row>
        <row r="235">
          <cell r="A235" t="str">
            <v>Ливерная Печеночная "Просто выгодно" 0,3 кг.шт.  СПК</v>
          </cell>
          <cell r="D235">
            <v>-2</v>
          </cell>
        </row>
        <row r="236">
          <cell r="A236" t="str">
            <v>Любительская вареная термоус.пак. "Высокий вкус"  СПК</v>
          </cell>
          <cell r="D236">
            <v>-3.7120000000000002</v>
          </cell>
        </row>
        <row r="237">
          <cell r="A237" t="str">
            <v>Мини-сосиски в тесте 3,7кг ВЕС заморож. ТМ Зареченские  ПОКОМ</v>
          </cell>
          <cell r="D237">
            <v>25.9</v>
          </cell>
        </row>
        <row r="238">
          <cell r="A238" t="str">
            <v>Мини-чебуречки с мясом ВЕС 5,5кг ТМ Зареченские  ПОКОМ</v>
          </cell>
          <cell r="D238">
            <v>22</v>
          </cell>
        </row>
        <row r="239">
          <cell r="A239" t="str">
            <v>Мини-шарики с курочкой и сыром ТМ Зареченские ВЕС  ПОКОМ</v>
          </cell>
          <cell r="D239">
            <v>18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399</v>
          </cell>
        </row>
        <row r="241">
          <cell r="A241" t="str">
            <v>Наггетсы Нагетосы Сочная курочка в хрустящей панировке 0,25кг ТМ Горячая штучка   ПОКОМ</v>
          </cell>
          <cell r="D241">
            <v>1</v>
          </cell>
        </row>
        <row r="242">
          <cell r="A242" t="str">
            <v>Наггетсы Нагетосы Сочная курочка ТМ Горячая штучка 0,25 кг зам  ПОКОМ</v>
          </cell>
          <cell r="D242">
            <v>337</v>
          </cell>
        </row>
        <row r="243">
          <cell r="A243" t="str">
            <v>Наггетсы с индейкой 0,25кг ТМ Вязанка ТС Няняггетсы Сливушки НД2 замор.  ПОКОМ</v>
          </cell>
          <cell r="D243">
            <v>445</v>
          </cell>
        </row>
        <row r="244">
          <cell r="A244" t="str">
            <v>Наггетсы с куриным филе и сыром ТМ Вязанка 0,25 кг ПОКОМ</v>
          </cell>
          <cell r="D244">
            <v>362</v>
          </cell>
        </row>
        <row r="245">
          <cell r="A245" t="str">
            <v>Наггетсы Хрустящие 0,3кг ТМ Зареченские  ПОКОМ</v>
          </cell>
          <cell r="D245">
            <v>1</v>
          </cell>
        </row>
        <row r="246">
          <cell r="A246" t="str">
            <v>Наггетсы Хрустящие ТМ Зареченские. ВЕС ПОКОМ</v>
          </cell>
          <cell r="D246">
            <v>132</v>
          </cell>
        </row>
        <row r="247">
          <cell r="A247" t="str">
            <v>Оригинальная с перцем с/к  СПК</v>
          </cell>
          <cell r="D247">
            <v>29.896999999999998</v>
          </cell>
        </row>
        <row r="248">
          <cell r="A248" t="str">
            <v>Пекерсы с индейкой в сливочном соусе ТМ Горячая штучка 0,25 кг зам  ПОКОМ</v>
          </cell>
          <cell r="D248">
            <v>55</v>
          </cell>
        </row>
        <row r="249">
          <cell r="A249" t="str">
            <v>Пельмени Grandmeni с говядиной и свининой 0,7кг ТМ Горячая штучка  ПОКОМ</v>
          </cell>
          <cell r="D249">
            <v>81</v>
          </cell>
        </row>
        <row r="250">
          <cell r="A250" t="str">
            <v>Пельмени Бигбули #МЕГАВКУСИЩЕ с сочной грудинкой 0,9 кг  ПОКОМ</v>
          </cell>
          <cell r="D250">
            <v>1</v>
          </cell>
        </row>
        <row r="251">
          <cell r="A251" t="str">
            <v>Пельмени Бигбули #МЕГАВКУСИЩЕ с сочной грудинкой ТМ Горячая штучка 0,4 кг. ПОКОМ</v>
          </cell>
          <cell r="D251">
            <v>12</v>
          </cell>
        </row>
        <row r="252">
          <cell r="A252" t="str">
            <v>Пельмени Бигбули #МЕГАВКУСИЩЕ с сочной грудинкой ТМ Горячая штучка 0,7 кг. ПОКОМ</v>
          </cell>
          <cell r="D252">
            <v>210</v>
          </cell>
        </row>
        <row r="253">
          <cell r="A253" t="str">
            <v>Пельмени Бигбули с мясом ТМ Горячая штучка. флоу-пак сфера 0,4 кг. ПОКОМ</v>
          </cell>
          <cell r="D253">
            <v>16</v>
          </cell>
        </row>
        <row r="254">
          <cell r="A254" t="str">
            <v>Пельмени Бигбули с мясом ТМ Горячая штучка. флоу-пак сфера 0,7 кг ПОКОМ</v>
          </cell>
          <cell r="D254">
            <v>550</v>
          </cell>
        </row>
        <row r="255">
          <cell r="A255" t="str">
            <v>Пельмени Бигбули со сливочным маслом ТМ Горячая штучка, флоу-пак сфера 0,4. ПОКОМ</v>
          </cell>
          <cell r="D255">
            <v>16</v>
          </cell>
        </row>
        <row r="256">
          <cell r="A256" t="str">
            <v>Пельмени Бигбули со сливочным маслом ТМ Горячая штучка, флоу-пак сфера 0,7. ПОКОМ</v>
          </cell>
          <cell r="D256">
            <v>217</v>
          </cell>
        </row>
        <row r="257">
          <cell r="A257" t="str">
            <v>Пельмени Бульмени мини с мясом и оливковым маслом 0,7 кг ТМ Горячая штучка  ПОКОМ</v>
          </cell>
          <cell r="D257">
            <v>62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220</v>
          </cell>
        </row>
        <row r="259">
          <cell r="A259" t="str">
            <v>Пельмени Бульмени с говядиной и свининой Наваристые 2,7кг Горячая штучка ВЕС  ПОКОМ</v>
          </cell>
          <cell r="D259">
            <v>21.6</v>
          </cell>
        </row>
        <row r="260">
          <cell r="A260" t="str">
            <v>Пельмени Бульмени с говядиной и свининой Наваристые 5кг Горячая штучка ВЕС  ПОКОМ</v>
          </cell>
          <cell r="D260">
            <v>220</v>
          </cell>
        </row>
        <row r="261">
          <cell r="A261" t="str">
            <v>Пельмени Бульмени с говядиной и свининой ТМ Горячая штучка. флоу-пак сфера 0,4 кг ПОКОМ</v>
          </cell>
          <cell r="D261">
            <v>128</v>
          </cell>
        </row>
        <row r="262">
          <cell r="A262" t="str">
            <v>Пельмени Бульмени с говядиной и свининой ТМ Горячая штучка. флоу-пак сфера 0,7 кг ПОКОМ</v>
          </cell>
          <cell r="D262">
            <v>14</v>
          </cell>
        </row>
        <row r="263">
          <cell r="A263" t="str">
            <v>Пельмени Бульмени со сливочным маслом ТМ Горячая шт. 0,43 кг  ПОКОМ</v>
          </cell>
          <cell r="D263">
            <v>1</v>
          </cell>
        </row>
        <row r="264">
          <cell r="A264" t="str">
            <v>Пельмени Бульмени со сливочным маслом ТМ Горячая штучка. флоу-пак сфера 0,4 кг. ПОКОМ</v>
          </cell>
          <cell r="D264">
            <v>174</v>
          </cell>
        </row>
        <row r="265">
          <cell r="A265" t="str">
            <v>Пельмени Бульмени со сливочным маслом ТМ Горячая штучка.флоу-пак сфера 0,7 кг. ПОКОМ</v>
          </cell>
          <cell r="D265">
            <v>647</v>
          </cell>
        </row>
        <row r="266">
          <cell r="A266" t="str">
            <v>Пельмени Бульмени хрустящие с мясом 0,22 кг ТМ Горячая штучка  ПОКОМ</v>
          </cell>
          <cell r="D266">
            <v>40</v>
          </cell>
        </row>
        <row r="267">
          <cell r="A267" t="str">
            <v>Пельмени Зареченские сфера 5 кг.  ПОКОМ</v>
          </cell>
          <cell r="D267">
            <v>10</v>
          </cell>
        </row>
        <row r="268">
          <cell r="A268" t="str">
            <v>Пельмени Медвежьи ушки с фермерской свининой и говядиной Малые 0,7кг  ПОКОМ</v>
          </cell>
          <cell r="D268">
            <v>37</v>
          </cell>
        </row>
        <row r="269">
          <cell r="A269" t="str">
            <v>Пельмени Мясорубские с рубленой грудинкой ТМ Стародворье флоупак  0,7 кг. ПОКОМ</v>
          </cell>
          <cell r="D269">
            <v>10</v>
          </cell>
        </row>
        <row r="270">
          <cell r="A270" t="str">
            <v>Пельмени Мясорубские ТМ Стародворье фоупак равиоли 0,7 кг  ПОКОМ</v>
          </cell>
          <cell r="D270">
            <v>241</v>
          </cell>
        </row>
        <row r="271">
          <cell r="A271" t="str">
            <v>Пельмени Отборные из свинины и говядины 0,9 кг ТМ Стародворье ТС Медвежье ушко  ПОКОМ</v>
          </cell>
          <cell r="D271">
            <v>2</v>
          </cell>
        </row>
        <row r="272">
          <cell r="A272" t="str">
            <v>Пельмени С говядиной и свининой, ВЕС, сфера пуговки Мясная Галерея  ПОКОМ</v>
          </cell>
          <cell r="D272">
            <v>155</v>
          </cell>
        </row>
        <row r="273">
          <cell r="A273" t="str">
            <v>Пельмени Со свининой и говядиной ТМ Особый рецепт Любимая ложка 1,0 кг  ПОКОМ</v>
          </cell>
          <cell r="D273">
            <v>106</v>
          </cell>
        </row>
        <row r="274">
          <cell r="A274" t="str">
            <v>Пельмени Сочные сфера 0,8 кг ТМ Стародворье  ПОКОМ</v>
          </cell>
          <cell r="D274">
            <v>6</v>
          </cell>
        </row>
        <row r="275">
          <cell r="A275" t="str">
            <v>Пирожки с мясом 3,7кг ВЕС ТМ Зареченские  ПОКОМ</v>
          </cell>
          <cell r="D275">
            <v>37</v>
          </cell>
        </row>
        <row r="276">
          <cell r="A276" t="str">
            <v>Ричеза с/к 230 гр.шт.  СПК</v>
          </cell>
          <cell r="D276">
            <v>42</v>
          </cell>
        </row>
        <row r="277">
          <cell r="A277" t="str">
            <v>Салями Русская с/к "Просто выгодно" 0,26 кг.шт. термофор.пак.  СПК</v>
          </cell>
          <cell r="D277">
            <v>4</v>
          </cell>
        </row>
        <row r="278">
          <cell r="A278" t="str">
            <v>Салями с перчиком с/к "КолбасГрад" 160 гр.шт. термоус. пак.  СПК</v>
          </cell>
          <cell r="D278">
            <v>29</v>
          </cell>
        </row>
        <row r="279">
          <cell r="A279" t="str">
            <v>Салями Трюфель с/в "Эликатессе" 0,16 кг.шт.  СПК</v>
          </cell>
          <cell r="D279">
            <v>32</v>
          </cell>
        </row>
        <row r="280">
          <cell r="A280" t="str">
            <v>Сардельки "Докторские" (черева) ( в ср.защ.атм.) 1.0 кг. "Высокий вкус"  СПК</v>
          </cell>
          <cell r="D280">
            <v>-1.42</v>
          </cell>
        </row>
        <row r="281">
          <cell r="A281" t="str">
            <v>Сардельки из говядины (черева) (в ср.защ.атм.) "Высокий вкус"  СПК</v>
          </cell>
          <cell r="D281">
            <v>1.9450000000000001</v>
          </cell>
        </row>
        <row r="282">
          <cell r="A282" t="str">
            <v>Сервелат Фирменный в/к 0,10 кг.шт. нарезка (лоток с ср.защ.атм.)  СПК</v>
          </cell>
          <cell r="D282">
            <v>3</v>
          </cell>
        </row>
        <row r="283">
          <cell r="A283" t="str">
            <v>Сибирская особая с/к 0,10 кг.шт. нарезка (лоток с ср.защ.атм.)  СПК</v>
          </cell>
          <cell r="D283">
            <v>32</v>
          </cell>
        </row>
        <row r="284">
          <cell r="A284" t="str">
            <v>Сибирская особая с/к 0,235 кг шт.  СПК</v>
          </cell>
          <cell r="D284">
            <v>43</v>
          </cell>
        </row>
        <row r="285">
          <cell r="A285" t="str">
            <v>Сосиски "Баварские" 0,36 кг.шт. вак.упак.  СПК</v>
          </cell>
          <cell r="D285">
            <v>1</v>
          </cell>
        </row>
        <row r="286">
          <cell r="A286" t="str">
            <v>Сосиски "Молочные" 0,36 кг.шт. вак.упак.  СПК</v>
          </cell>
          <cell r="D286">
            <v>3</v>
          </cell>
        </row>
        <row r="287">
          <cell r="A287" t="str">
            <v>Сосиски Классические (в ср.защ.атм.) СПК</v>
          </cell>
          <cell r="D287">
            <v>8.5169999999999995</v>
          </cell>
        </row>
        <row r="288">
          <cell r="A288" t="str">
            <v>Сосиски Мусульманские "Просто выгодно" (в ср.защ.атм.)  СПК</v>
          </cell>
          <cell r="D288">
            <v>5.8959999999999999</v>
          </cell>
        </row>
        <row r="289">
          <cell r="A289" t="str">
            <v>Сочный мегачебурек ТМ Зареченские ВЕС ПОКОМ</v>
          </cell>
          <cell r="D289">
            <v>13.44</v>
          </cell>
        </row>
        <row r="290">
          <cell r="A290" t="str">
            <v>Торо Неро с/в "Эликатессе" 140 гр.шт.  СПК</v>
          </cell>
          <cell r="D290">
            <v>21</v>
          </cell>
        </row>
        <row r="291">
          <cell r="A291" t="str">
            <v>Утренняя вареная ВЕС СПК</v>
          </cell>
          <cell r="D291">
            <v>12.291</v>
          </cell>
        </row>
        <row r="292">
          <cell r="A292" t="str">
            <v>Уши свиные копченые к пиву 0,15кг нар. д/ф шт.  СПК</v>
          </cell>
          <cell r="D292">
            <v>13</v>
          </cell>
        </row>
        <row r="293">
          <cell r="A293" t="str">
            <v>Фестивальная пора с/к 235 гр.шт.  СПК</v>
          </cell>
          <cell r="D293">
            <v>64</v>
          </cell>
        </row>
        <row r="294">
          <cell r="A294" t="str">
            <v>Фестивальная пора с/к термоус.пак  СПК</v>
          </cell>
          <cell r="D294">
            <v>12.815</v>
          </cell>
        </row>
        <row r="295">
          <cell r="A295" t="str">
            <v>Фирменная с/к 200 гр. срез "Эликатессе" термоформ.пак.  СПК</v>
          </cell>
          <cell r="D295">
            <v>27</v>
          </cell>
        </row>
        <row r="296">
          <cell r="A296" t="str">
            <v>Фуэт с/в "Эликатессе" 160 гр.шт.  СПК</v>
          </cell>
          <cell r="D296">
            <v>39</v>
          </cell>
        </row>
        <row r="297">
          <cell r="A297" t="str">
            <v>Хинкали Классические ТМ Зареченские ВЕС ПОКОМ</v>
          </cell>
          <cell r="D297">
            <v>35</v>
          </cell>
        </row>
        <row r="298">
          <cell r="A298" t="str">
            <v>Хот-догстер ТМ Горячая штучка ТС Хот-Догстер флоу-пак 0,09 кг. ПОКОМ</v>
          </cell>
          <cell r="D298">
            <v>28</v>
          </cell>
        </row>
        <row r="299">
          <cell r="A299" t="str">
            <v>Хотстеры с сыром 0,25кг ТМ Горячая штучка  ПОКОМ</v>
          </cell>
          <cell r="D299">
            <v>77</v>
          </cell>
        </row>
        <row r="300">
          <cell r="A300" t="str">
            <v>Хотстеры ТМ Горячая штучка ТС Хотстеры 0,25 кг зам  ПОКОМ</v>
          </cell>
          <cell r="D300">
            <v>322</v>
          </cell>
        </row>
        <row r="301">
          <cell r="A301" t="str">
            <v>Хрустящие крылышки острые к пиву ТМ Горячая штучка 0,3кг зам  ПОКОМ</v>
          </cell>
          <cell r="D301">
            <v>76</v>
          </cell>
        </row>
        <row r="302">
          <cell r="A302" t="str">
            <v>Хрустящие крылышки ТМ Горячая штучка 0,3 кг зам  ПОКОМ</v>
          </cell>
          <cell r="D302">
            <v>52</v>
          </cell>
        </row>
        <row r="303">
          <cell r="A303" t="str">
            <v>Чебупели Курочка гриль ТМ Горячая штучка, 0,3 кг зам  ПОКОМ</v>
          </cell>
          <cell r="D303">
            <v>75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242</v>
          </cell>
        </row>
        <row r="305">
          <cell r="A305" t="str">
            <v>Чебупицца Маргарита 0,2кг ТМ Горячая штучка ТС Foodgital  ПОКОМ</v>
          </cell>
          <cell r="D305">
            <v>79</v>
          </cell>
        </row>
        <row r="306">
          <cell r="A306" t="str">
            <v>Чебупицца Пепперони ТМ Горячая штучка ТС Чебупицца 0.25кг зам  ПОКОМ</v>
          </cell>
          <cell r="D306">
            <v>632</v>
          </cell>
        </row>
        <row r="307">
          <cell r="A307" t="str">
            <v>Чебупицца со вкусом 4 сыра 0,2кг ТМ Горячая штучка ТС Foodgital  ПОКОМ</v>
          </cell>
          <cell r="D307">
            <v>79</v>
          </cell>
        </row>
        <row r="308">
          <cell r="A308" t="str">
            <v>Чебуреки сочные ВЕС ТМ Зареченские  ПОКОМ</v>
          </cell>
          <cell r="D308">
            <v>70</v>
          </cell>
        </row>
        <row r="309">
          <cell r="A309" t="str">
            <v>Шпикачки Русские (черева) (в ср.защ.атм.) "Высокий вкус"  СПК</v>
          </cell>
          <cell r="D309">
            <v>4.5650000000000004</v>
          </cell>
        </row>
        <row r="310">
          <cell r="A310" t="str">
            <v>Юбилейная с/к 0,235 кг.шт.  СПК</v>
          </cell>
          <cell r="D310">
            <v>106</v>
          </cell>
        </row>
        <row r="311">
          <cell r="A311" t="str">
            <v>Итого</v>
          </cell>
          <cell r="D311">
            <v>51044.087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Q13" sqref="AQ13"/>
    </sheetView>
  </sheetViews>
  <sheetFormatPr defaultColWidth="10.5" defaultRowHeight="11.45" customHeight="1" outlineLevelRow="1" x14ac:dyDescent="0.2"/>
  <cols>
    <col min="1" max="1" width="62.33203125" style="1" customWidth="1"/>
    <col min="2" max="2" width="4.6640625" style="1" customWidth="1"/>
    <col min="3" max="4" width="7.1640625" style="1" customWidth="1"/>
    <col min="5" max="5" width="8.6640625" style="1" bestFit="1" customWidth="1"/>
    <col min="6" max="6" width="7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1" width="0.66406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5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9" style="5" customWidth="1"/>
    <col min="36" max="37" width="6.6640625" style="5" bestFit="1" customWidth="1"/>
    <col min="38" max="39" width="1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122</v>
      </c>
      <c r="H4" s="10" t="s">
        <v>123</v>
      </c>
      <c r="I4" s="9" t="s">
        <v>124</v>
      </c>
      <c r="J4" s="9" t="s">
        <v>125</v>
      </c>
      <c r="K4" s="9" t="s">
        <v>126</v>
      </c>
      <c r="L4" s="9" t="s">
        <v>127</v>
      </c>
      <c r="M4" s="9" t="s">
        <v>127</v>
      </c>
      <c r="N4" s="9" t="s">
        <v>127</v>
      </c>
      <c r="O4" s="9" t="s">
        <v>127</v>
      </c>
      <c r="P4" s="9" t="s">
        <v>127</v>
      </c>
      <c r="Q4" s="9" t="s">
        <v>127</v>
      </c>
      <c r="R4" s="9" t="s">
        <v>127</v>
      </c>
      <c r="S4" s="11" t="s">
        <v>127</v>
      </c>
      <c r="T4" s="9" t="s">
        <v>128</v>
      </c>
      <c r="U4" s="11" t="s">
        <v>127</v>
      </c>
      <c r="V4" s="11" t="s">
        <v>127</v>
      </c>
      <c r="W4" s="9" t="s">
        <v>124</v>
      </c>
      <c r="X4" s="11" t="s">
        <v>127</v>
      </c>
      <c r="Y4" s="9" t="s">
        <v>129</v>
      </c>
      <c r="Z4" s="11" t="s">
        <v>130</v>
      </c>
      <c r="AA4" s="9" t="s">
        <v>131</v>
      </c>
      <c r="AB4" s="9" t="s">
        <v>132</v>
      </c>
      <c r="AC4" s="9" t="s">
        <v>133</v>
      </c>
      <c r="AD4" s="9" t="s">
        <v>134</v>
      </c>
      <c r="AE4" s="9" t="s">
        <v>124</v>
      </c>
      <c r="AF4" s="9" t="s">
        <v>124</v>
      </c>
      <c r="AG4" s="9" t="s">
        <v>124</v>
      </c>
      <c r="AH4" s="9" t="s">
        <v>135</v>
      </c>
      <c r="AI4" s="9" t="s">
        <v>136</v>
      </c>
      <c r="AJ4" s="11" t="s">
        <v>137</v>
      </c>
      <c r="AK4" s="11" t="s">
        <v>137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138</v>
      </c>
      <c r="M5" s="14" t="s">
        <v>139</v>
      </c>
      <c r="N5" s="14" t="s">
        <v>140</v>
      </c>
      <c r="V5" s="14" t="s">
        <v>141</v>
      </c>
      <c r="X5" s="14" t="s">
        <v>142</v>
      </c>
      <c r="AE5" s="14" t="s">
        <v>144</v>
      </c>
      <c r="AF5" s="14" t="s">
        <v>145</v>
      </c>
      <c r="AG5" s="14" t="s">
        <v>146</v>
      </c>
      <c r="AH5" s="14" t="s">
        <v>147</v>
      </c>
      <c r="AJ5" s="14" t="s">
        <v>141</v>
      </c>
      <c r="AK5" s="14" t="s">
        <v>142</v>
      </c>
    </row>
    <row r="6" spans="1:39" ht="11.1" customHeight="1" x14ac:dyDescent="0.2">
      <c r="A6" s="6"/>
      <c r="B6" s="6"/>
      <c r="C6" s="3"/>
      <c r="D6" s="3"/>
      <c r="E6" s="12">
        <f>SUM(E7:E157)</f>
        <v>127936.71899999998</v>
      </c>
      <c r="F6" s="12">
        <f>SUM(F7:F157)</f>
        <v>59381.667000000001</v>
      </c>
      <c r="J6" s="12">
        <f>SUM(J7:J157)</f>
        <v>130848.62699999998</v>
      </c>
      <c r="K6" s="12">
        <f t="shared" ref="K6:X6" si="0">SUM(K7:K157)</f>
        <v>-2911.9080000000013</v>
      </c>
      <c r="L6" s="12">
        <f t="shared" si="0"/>
        <v>25020</v>
      </c>
      <c r="M6" s="12">
        <f t="shared" si="0"/>
        <v>29620</v>
      </c>
      <c r="N6" s="12">
        <f t="shared" si="0"/>
        <v>28370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29460</v>
      </c>
      <c r="W6" s="12">
        <f t="shared" si="0"/>
        <v>23436.543800000003</v>
      </c>
      <c r="X6" s="12">
        <f t="shared" si="0"/>
        <v>29330</v>
      </c>
      <c r="AA6" s="12">
        <f t="shared" ref="AA6" si="1">SUM(AA7:AA157)</f>
        <v>0</v>
      </c>
      <c r="AB6" s="12">
        <f t="shared" ref="AB6" si="2">SUM(AB7:AB157)</f>
        <v>0</v>
      </c>
      <c r="AC6" s="12">
        <f t="shared" ref="AC6" si="3">SUM(AC7:AC157)</f>
        <v>0</v>
      </c>
      <c r="AD6" s="12">
        <f t="shared" ref="AD6" si="4">SUM(AD7:AD157)</f>
        <v>10754</v>
      </c>
      <c r="AE6" s="12">
        <f t="shared" ref="AE6" si="5">SUM(AE7:AE157)</f>
        <v>26664.646999999994</v>
      </c>
      <c r="AF6" s="12">
        <f t="shared" ref="AF6" si="6">SUM(AF7:AF157)</f>
        <v>26695.898000000001</v>
      </c>
      <c r="AG6" s="12">
        <f t="shared" ref="AG6" si="7">SUM(AG7:AG157)</f>
        <v>23482.624599999996</v>
      </c>
      <c r="AH6" s="12">
        <f t="shared" ref="AH6" si="8">SUM(AH7:AH157)</f>
        <v>22573.17</v>
      </c>
      <c r="AI6" s="12"/>
      <c r="AJ6" s="12">
        <f t="shared" ref="AJ6" si="9">SUM(AJ7:AJ157)</f>
        <v>17403.099999999999</v>
      </c>
      <c r="AK6" s="12">
        <f t="shared" ref="AK6" si="10">SUM(AK7:AK157)</f>
        <v>17393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197.316</v>
      </c>
      <c r="D7" s="8">
        <v>1678.318</v>
      </c>
      <c r="E7" s="8">
        <v>598.00599999999997</v>
      </c>
      <c r="F7" s="8">
        <v>332.05200000000002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619.37300000000005</v>
      </c>
      <c r="K7" s="13">
        <f>E7-J7</f>
        <v>-21.367000000000075</v>
      </c>
      <c r="L7" s="13">
        <f>VLOOKUP(A:A,[1]TDSheet!$A:$V,22,0)</f>
        <v>150</v>
      </c>
      <c r="M7" s="13">
        <f>VLOOKUP(A:A,[1]TDSheet!$A:$X,24,0)</f>
        <v>150</v>
      </c>
      <c r="N7" s="13">
        <f>VLOOKUP(A:A,[1]TDSheet!$A:$N,14,0)</f>
        <v>180</v>
      </c>
      <c r="O7" s="13"/>
      <c r="P7" s="13"/>
      <c r="Q7" s="13"/>
      <c r="R7" s="13"/>
      <c r="S7" s="13"/>
      <c r="T7" s="13"/>
      <c r="U7" s="13"/>
      <c r="V7" s="15">
        <v>100</v>
      </c>
      <c r="W7" s="13">
        <f>(E7-AD7)/5</f>
        <v>119.60119999999999</v>
      </c>
      <c r="X7" s="15">
        <v>120</v>
      </c>
      <c r="Y7" s="16">
        <f>(F7+L7+M7+N7+V7+X7)/W7</f>
        <v>8.6291107447082496</v>
      </c>
      <c r="Z7" s="13">
        <f>F7/W7</f>
        <v>2.7763266589298441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136.14619999999999</v>
      </c>
      <c r="AF7" s="13">
        <f>VLOOKUP(A:A,[1]TDSheet!$A:$AF,32,0)</f>
        <v>106.48875</v>
      </c>
      <c r="AG7" s="13">
        <f>VLOOKUP(A:A,[1]TDSheet!$A:$AG,33,0)</f>
        <v>120.4768</v>
      </c>
      <c r="AH7" s="13">
        <f>VLOOKUP(A:A,[3]TDSheet!$A:$D,4,0)</f>
        <v>127.65</v>
      </c>
      <c r="AI7" s="13" t="str">
        <f>VLOOKUP(A:A,[1]TDSheet!$A:$AI,35,0)</f>
        <v>оконч</v>
      </c>
      <c r="AJ7" s="13">
        <f>V7*H7</f>
        <v>100</v>
      </c>
      <c r="AK7" s="13">
        <f>X7*H7</f>
        <v>120</v>
      </c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383.858</v>
      </c>
      <c r="D8" s="8">
        <v>605.38199999999995</v>
      </c>
      <c r="E8" s="8">
        <v>693.07500000000005</v>
      </c>
      <c r="F8" s="8">
        <v>259.06099999999998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724.30499999999995</v>
      </c>
      <c r="K8" s="13">
        <f t="shared" ref="K8:K71" si="11">E8-J8</f>
        <v>-31.229999999999905</v>
      </c>
      <c r="L8" s="13">
        <f>VLOOKUP(A:A,[1]TDSheet!$A:$V,22,0)</f>
        <v>150</v>
      </c>
      <c r="M8" s="13">
        <f>VLOOKUP(A:A,[1]TDSheet!$A:$X,24,0)</f>
        <v>180</v>
      </c>
      <c r="N8" s="13">
        <f>VLOOKUP(A:A,[1]TDSheet!$A:$N,14,0)</f>
        <v>200</v>
      </c>
      <c r="O8" s="13"/>
      <c r="P8" s="13"/>
      <c r="Q8" s="13"/>
      <c r="R8" s="13"/>
      <c r="S8" s="13"/>
      <c r="T8" s="13"/>
      <c r="U8" s="13"/>
      <c r="V8" s="15">
        <v>220</v>
      </c>
      <c r="W8" s="13">
        <f t="shared" ref="W8:W71" si="12">(E8-AD8)/5</f>
        <v>138.61500000000001</v>
      </c>
      <c r="X8" s="15">
        <v>180</v>
      </c>
      <c r="Y8" s="16">
        <f t="shared" ref="Y8:Y71" si="13">(F8+L8+M8+N8+V8+X8)/W8</f>
        <v>8.5781553222955651</v>
      </c>
      <c r="Z8" s="13">
        <f t="shared" ref="Z8:Z71" si="14">F8/W8</f>
        <v>1.8689247195469463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165.56459999999998</v>
      </c>
      <c r="AF8" s="13">
        <f>VLOOKUP(A:A,[1]TDSheet!$A:$AF,32,0)</f>
        <v>161.79300000000001</v>
      </c>
      <c r="AG8" s="13">
        <f>VLOOKUP(A:A,[1]TDSheet!$A:$AG,33,0)</f>
        <v>118.6396</v>
      </c>
      <c r="AH8" s="13">
        <f>VLOOKUP(A:A,[3]TDSheet!$A:$D,4,0)</f>
        <v>175.51300000000001</v>
      </c>
      <c r="AI8" s="13">
        <f>VLOOKUP(A:A,[1]TDSheet!$A:$AI,35,0)</f>
        <v>0</v>
      </c>
      <c r="AJ8" s="13">
        <f t="shared" ref="AJ8:AJ71" si="15">V8*H8</f>
        <v>220</v>
      </c>
      <c r="AK8" s="13">
        <f t="shared" ref="AK8:AK71" si="16">X8*H8</f>
        <v>180</v>
      </c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692.40300000000002</v>
      </c>
      <c r="D9" s="8">
        <v>3693.4749999999999</v>
      </c>
      <c r="E9" s="8">
        <v>2003.0509999999999</v>
      </c>
      <c r="F9" s="17">
        <v>1590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1998.6610000000001</v>
      </c>
      <c r="K9" s="13">
        <f t="shared" si="11"/>
        <v>4.3899999999998727</v>
      </c>
      <c r="L9" s="13">
        <f>VLOOKUP(A:A,[1]TDSheet!$A:$V,22,0)</f>
        <v>0</v>
      </c>
      <c r="M9" s="13">
        <f>VLOOKUP(A:A,[1]TDSheet!$A:$X,24,0)</f>
        <v>200</v>
      </c>
      <c r="N9" s="13">
        <f>VLOOKUP(A:A,[1]TDSheet!$A:$N,14,0)</f>
        <v>600</v>
      </c>
      <c r="O9" s="13"/>
      <c r="P9" s="13"/>
      <c r="Q9" s="13"/>
      <c r="R9" s="13"/>
      <c r="S9" s="13"/>
      <c r="T9" s="13"/>
      <c r="U9" s="13"/>
      <c r="V9" s="15">
        <v>550</v>
      </c>
      <c r="W9" s="13">
        <f t="shared" si="12"/>
        <v>400.61019999999996</v>
      </c>
      <c r="X9" s="15">
        <v>500</v>
      </c>
      <c r="Y9" s="16">
        <f t="shared" si="13"/>
        <v>8.5869006830080714</v>
      </c>
      <c r="Z9" s="13">
        <f t="shared" si="14"/>
        <v>3.9689453738322191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590.79999999999995</v>
      </c>
      <c r="AF9" s="13">
        <f>VLOOKUP(A:A,[1]TDSheet!$A:$AF,32,0)</f>
        <v>614</v>
      </c>
      <c r="AG9" s="13">
        <f>VLOOKUP(A:A,[1]TDSheet!$A:$AG,33,0)</f>
        <v>543.6</v>
      </c>
      <c r="AH9" s="13">
        <f>VLOOKUP(A:A,[3]TDSheet!$A:$D,4,0)</f>
        <v>444.49400000000003</v>
      </c>
      <c r="AI9" s="13" t="str">
        <f>VLOOKUP(A:A,[1]TDSheet!$A:$AI,35,0)</f>
        <v>продиюнь</v>
      </c>
      <c r="AJ9" s="13">
        <f t="shared" si="15"/>
        <v>550</v>
      </c>
      <c r="AK9" s="13">
        <f t="shared" si="16"/>
        <v>500</v>
      </c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651</v>
      </c>
      <c r="D10" s="8">
        <v>2665</v>
      </c>
      <c r="E10" s="8">
        <v>2412</v>
      </c>
      <c r="F10" s="8">
        <v>845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2491</v>
      </c>
      <c r="K10" s="13">
        <f t="shared" si="11"/>
        <v>-79</v>
      </c>
      <c r="L10" s="13">
        <f>VLOOKUP(A:A,[1]TDSheet!$A:$V,22,0)</f>
        <v>900</v>
      </c>
      <c r="M10" s="13">
        <f>VLOOKUP(A:A,[1]TDSheet!$A:$X,24,0)</f>
        <v>900</v>
      </c>
      <c r="N10" s="13">
        <f>VLOOKUP(A:A,[1]TDSheet!$A:$N,14,0)</f>
        <v>400</v>
      </c>
      <c r="O10" s="13"/>
      <c r="P10" s="13"/>
      <c r="Q10" s="13"/>
      <c r="R10" s="13"/>
      <c r="S10" s="13"/>
      <c r="T10" s="13"/>
      <c r="U10" s="13"/>
      <c r="V10" s="15">
        <v>600</v>
      </c>
      <c r="W10" s="13">
        <f t="shared" si="12"/>
        <v>404.4</v>
      </c>
      <c r="X10" s="15">
        <v>500</v>
      </c>
      <c r="Y10" s="16">
        <f t="shared" si="13"/>
        <v>10.24975272007913</v>
      </c>
      <c r="Z10" s="13">
        <f t="shared" si="14"/>
        <v>2.089515331355094</v>
      </c>
      <c r="AA10" s="13"/>
      <c r="AB10" s="13"/>
      <c r="AC10" s="13"/>
      <c r="AD10" s="13">
        <f>VLOOKUP(A:A,[1]TDSheet!$A:$AD,30,0)</f>
        <v>390</v>
      </c>
      <c r="AE10" s="13">
        <f>VLOOKUP(A:A,[1]TDSheet!$A:$AE,31,0)</f>
        <v>603.79999999999995</v>
      </c>
      <c r="AF10" s="13">
        <f>VLOOKUP(A:A,[1]TDSheet!$A:$AF,32,0)</f>
        <v>439.25</v>
      </c>
      <c r="AG10" s="13">
        <f>VLOOKUP(A:A,[1]TDSheet!$A:$AG,33,0)</f>
        <v>390.8</v>
      </c>
      <c r="AH10" s="13">
        <f>VLOOKUP(A:A,[3]TDSheet!$A:$D,4,0)</f>
        <v>400</v>
      </c>
      <c r="AI10" s="13" t="str">
        <f>VLOOKUP(A:A,[1]TDSheet!$A:$AI,35,0)</f>
        <v>июньяб</v>
      </c>
      <c r="AJ10" s="13">
        <f t="shared" si="15"/>
        <v>240</v>
      </c>
      <c r="AK10" s="13">
        <f t="shared" si="16"/>
        <v>200</v>
      </c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1713</v>
      </c>
      <c r="D11" s="8">
        <v>5533</v>
      </c>
      <c r="E11" s="8">
        <v>5175</v>
      </c>
      <c r="F11" s="8">
        <v>2009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5214</v>
      </c>
      <c r="K11" s="13">
        <f t="shared" si="11"/>
        <v>-39</v>
      </c>
      <c r="L11" s="13">
        <f>VLOOKUP(A:A,[1]TDSheet!$A:$V,22,0)</f>
        <v>800</v>
      </c>
      <c r="M11" s="13">
        <f>VLOOKUP(A:A,[1]TDSheet!$A:$X,24,0)</f>
        <v>1100</v>
      </c>
      <c r="N11" s="13">
        <f>VLOOKUP(A:A,[1]TDSheet!$A:$N,14,0)</f>
        <v>1200</v>
      </c>
      <c r="O11" s="13"/>
      <c r="P11" s="13"/>
      <c r="Q11" s="13"/>
      <c r="R11" s="13"/>
      <c r="S11" s="13"/>
      <c r="T11" s="13"/>
      <c r="U11" s="13"/>
      <c r="V11" s="15">
        <v>800</v>
      </c>
      <c r="W11" s="13">
        <f t="shared" si="12"/>
        <v>805.8</v>
      </c>
      <c r="X11" s="15">
        <v>1000</v>
      </c>
      <c r="Y11" s="16">
        <f t="shared" si="13"/>
        <v>8.5740878629932986</v>
      </c>
      <c r="Z11" s="13">
        <f t="shared" si="14"/>
        <v>2.4931744849838671</v>
      </c>
      <c r="AA11" s="13"/>
      <c r="AB11" s="13"/>
      <c r="AC11" s="13"/>
      <c r="AD11" s="13">
        <f>VLOOKUP(A:A,[1]TDSheet!$A:$AD,30,0)</f>
        <v>1146</v>
      </c>
      <c r="AE11" s="13">
        <f>VLOOKUP(A:A,[1]TDSheet!$A:$AE,31,0)</f>
        <v>1103.8</v>
      </c>
      <c r="AF11" s="13">
        <f>VLOOKUP(A:A,[1]TDSheet!$A:$AF,32,0)</f>
        <v>1002.5</v>
      </c>
      <c r="AG11" s="13">
        <f>VLOOKUP(A:A,[1]TDSheet!$A:$AG,33,0)</f>
        <v>817</v>
      </c>
      <c r="AH11" s="13">
        <f>VLOOKUP(A:A,[3]TDSheet!$A:$D,4,0)</f>
        <v>922</v>
      </c>
      <c r="AI11" s="13" t="str">
        <f>VLOOKUP(A:A,[1]TDSheet!$A:$AI,35,0)</f>
        <v>оконч</v>
      </c>
      <c r="AJ11" s="13">
        <f t="shared" si="15"/>
        <v>360</v>
      </c>
      <c r="AK11" s="13">
        <f t="shared" si="16"/>
        <v>450</v>
      </c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1602</v>
      </c>
      <c r="D12" s="8">
        <v>4878</v>
      </c>
      <c r="E12" s="8">
        <v>4547</v>
      </c>
      <c r="F12" s="8">
        <v>1854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4610</v>
      </c>
      <c r="K12" s="13">
        <f t="shared" si="11"/>
        <v>-63</v>
      </c>
      <c r="L12" s="13">
        <f>VLOOKUP(A:A,[1]TDSheet!$A:$V,22,0)</f>
        <v>900</v>
      </c>
      <c r="M12" s="13">
        <f>VLOOKUP(A:A,[1]TDSheet!$A:$X,24,0)</f>
        <v>1100</v>
      </c>
      <c r="N12" s="13">
        <f>VLOOKUP(A:A,[1]TDSheet!$A:$N,14,0)</f>
        <v>1200</v>
      </c>
      <c r="O12" s="13"/>
      <c r="P12" s="13"/>
      <c r="Q12" s="13"/>
      <c r="R12" s="13"/>
      <c r="S12" s="13"/>
      <c r="T12" s="13"/>
      <c r="U12" s="13"/>
      <c r="V12" s="15">
        <v>900</v>
      </c>
      <c r="W12" s="13">
        <f t="shared" si="12"/>
        <v>815.8</v>
      </c>
      <c r="X12" s="15">
        <v>1000</v>
      </c>
      <c r="Y12" s="16">
        <f t="shared" si="13"/>
        <v>8.5241480755087036</v>
      </c>
      <c r="Z12" s="13">
        <f t="shared" si="14"/>
        <v>2.2726158372150036</v>
      </c>
      <c r="AA12" s="13"/>
      <c r="AB12" s="13"/>
      <c r="AC12" s="13"/>
      <c r="AD12" s="13">
        <f>VLOOKUP(A:A,[1]TDSheet!$A:$AD,30,0)</f>
        <v>468</v>
      </c>
      <c r="AE12" s="13">
        <f>VLOOKUP(A:A,[1]TDSheet!$A:$AE,31,0)</f>
        <v>950</v>
      </c>
      <c r="AF12" s="13">
        <f>VLOOKUP(A:A,[1]TDSheet!$A:$AF,32,0)</f>
        <v>1060.5</v>
      </c>
      <c r="AG12" s="13">
        <f>VLOOKUP(A:A,[1]TDSheet!$A:$AG,33,0)</f>
        <v>803.2</v>
      </c>
      <c r="AH12" s="13">
        <f>VLOOKUP(A:A,[3]TDSheet!$A:$D,4,0)</f>
        <v>736</v>
      </c>
      <c r="AI12" s="13">
        <f>VLOOKUP(A:A,[1]TDSheet!$A:$AI,35,0)</f>
        <v>0</v>
      </c>
      <c r="AJ12" s="13">
        <f t="shared" si="15"/>
        <v>405</v>
      </c>
      <c r="AK12" s="13">
        <f t="shared" si="16"/>
        <v>450</v>
      </c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48</v>
      </c>
      <c r="D13" s="8">
        <v>10</v>
      </c>
      <c r="E13" s="8">
        <v>37</v>
      </c>
      <c r="F13" s="8">
        <v>21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44</v>
      </c>
      <c r="K13" s="13">
        <f t="shared" si="11"/>
        <v>-7</v>
      </c>
      <c r="L13" s="13">
        <f>VLOOKUP(A:A,[1]TDSheet!$A:$V,22,0)</f>
        <v>10</v>
      </c>
      <c r="M13" s="13">
        <f>VLOOKUP(A:A,[1]TDSheet!$A:$X,24,0)</f>
        <v>0</v>
      </c>
      <c r="N13" s="13">
        <f>VLOOKUP(A:A,[1]TDSheet!$A:$N,14,0)</f>
        <v>10</v>
      </c>
      <c r="O13" s="13"/>
      <c r="P13" s="13"/>
      <c r="Q13" s="13"/>
      <c r="R13" s="13"/>
      <c r="S13" s="13"/>
      <c r="T13" s="13"/>
      <c r="U13" s="13"/>
      <c r="V13" s="15">
        <v>20</v>
      </c>
      <c r="W13" s="13">
        <f t="shared" si="12"/>
        <v>7.4</v>
      </c>
      <c r="X13" s="15">
        <v>10</v>
      </c>
      <c r="Y13" s="16">
        <f t="shared" si="13"/>
        <v>9.5945945945945947</v>
      </c>
      <c r="Z13" s="13">
        <f t="shared" si="14"/>
        <v>2.8378378378378377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8.1999999999999993</v>
      </c>
      <c r="AF13" s="13">
        <f>VLOOKUP(A:A,[1]TDSheet!$A:$AF,32,0)</f>
        <v>9.75</v>
      </c>
      <c r="AG13" s="13">
        <f>VLOOKUP(A:A,[1]TDSheet!$A:$AG,33,0)</f>
        <v>6.6</v>
      </c>
      <c r="AH13" s="13">
        <f>VLOOKUP(A:A,[3]TDSheet!$A:$D,4,0)</f>
        <v>3</v>
      </c>
      <c r="AI13" s="13">
        <f>VLOOKUP(A:A,[1]TDSheet!$A:$AI,35,0)</f>
        <v>0</v>
      </c>
      <c r="AJ13" s="13">
        <f t="shared" si="15"/>
        <v>8</v>
      </c>
      <c r="AK13" s="13">
        <f t="shared" si="16"/>
        <v>4</v>
      </c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212</v>
      </c>
      <c r="D14" s="8">
        <v>309</v>
      </c>
      <c r="E14" s="8">
        <v>242</v>
      </c>
      <c r="F14" s="8">
        <v>270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268</v>
      </c>
      <c r="K14" s="13">
        <f t="shared" si="11"/>
        <v>-26</v>
      </c>
      <c r="L14" s="13">
        <f>VLOOKUP(A:A,[1]TDSheet!$A:$V,22,0)</f>
        <v>100</v>
      </c>
      <c r="M14" s="13">
        <f>VLOOKUP(A:A,[1]TDSheet!$A:$X,24,0)</f>
        <v>100</v>
      </c>
      <c r="N14" s="13">
        <f>VLOOKUP(A:A,[1]TDSheet!$A:$N,14,0)</f>
        <v>0</v>
      </c>
      <c r="O14" s="13"/>
      <c r="P14" s="13"/>
      <c r="Q14" s="13"/>
      <c r="R14" s="13"/>
      <c r="S14" s="13"/>
      <c r="T14" s="13"/>
      <c r="U14" s="13"/>
      <c r="V14" s="15"/>
      <c r="W14" s="13">
        <f t="shared" si="12"/>
        <v>48.4</v>
      </c>
      <c r="X14" s="15">
        <v>200</v>
      </c>
      <c r="Y14" s="16">
        <f t="shared" si="13"/>
        <v>13.842975206611571</v>
      </c>
      <c r="Z14" s="13">
        <f t="shared" si="14"/>
        <v>5.5785123966942152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68.400000000000006</v>
      </c>
      <c r="AF14" s="13">
        <f>VLOOKUP(A:A,[1]TDSheet!$A:$AF,32,0)</f>
        <v>52.5</v>
      </c>
      <c r="AG14" s="13">
        <f>VLOOKUP(A:A,[1]TDSheet!$A:$AG,33,0)</f>
        <v>56.2</v>
      </c>
      <c r="AH14" s="13">
        <f>VLOOKUP(A:A,[3]TDSheet!$A:$D,4,0)</f>
        <v>32</v>
      </c>
      <c r="AI14" s="13" t="str">
        <f>VLOOKUP(A:A,[1]TDSheet!$A:$AI,35,0)</f>
        <v>склад</v>
      </c>
      <c r="AJ14" s="13">
        <f t="shared" si="15"/>
        <v>0</v>
      </c>
      <c r="AK14" s="13">
        <f t="shared" si="16"/>
        <v>34</v>
      </c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110</v>
      </c>
      <c r="D15" s="8">
        <v>299</v>
      </c>
      <c r="E15" s="8">
        <v>243</v>
      </c>
      <c r="F15" s="8">
        <v>149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319</v>
      </c>
      <c r="K15" s="13">
        <f t="shared" si="11"/>
        <v>-76</v>
      </c>
      <c r="L15" s="13">
        <f>VLOOKUP(A:A,[1]TDSheet!$A:$V,22,0)</f>
        <v>0</v>
      </c>
      <c r="M15" s="13">
        <f>VLOOKUP(A:A,[1]TDSheet!$A:$X,24,0)</f>
        <v>50</v>
      </c>
      <c r="N15" s="13">
        <f>VLOOKUP(A:A,[1]TDSheet!$A:$N,14,0)</f>
        <v>30</v>
      </c>
      <c r="O15" s="13"/>
      <c r="P15" s="13"/>
      <c r="Q15" s="13"/>
      <c r="R15" s="13"/>
      <c r="S15" s="13"/>
      <c r="T15" s="13"/>
      <c r="U15" s="13"/>
      <c r="V15" s="15">
        <v>120</v>
      </c>
      <c r="W15" s="13">
        <f t="shared" si="12"/>
        <v>48.6</v>
      </c>
      <c r="X15" s="15">
        <v>70</v>
      </c>
      <c r="Y15" s="16">
        <f t="shared" si="13"/>
        <v>8.621399176954732</v>
      </c>
      <c r="Z15" s="13">
        <f t="shared" si="14"/>
        <v>3.0658436213991767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67.599999999999994</v>
      </c>
      <c r="AF15" s="13">
        <f>VLOOKUP(A:A,[1]TDSheet!$A:$AF,32,0)</f>
        <v>51.25</v>
      </c>
      <c r="AG15" s="13">
        <f>VLOOKUP(A:A,[1]TDSheet!$A:$AG,33,0)</f>
        <v>50.6</v>
      </c>
      <c r="AH15" s="13">
        <f>VLOOKUP(A:A,[3]TDSheet!$A:$D,4,0)</f>
        <v>43</v>
      </c>
      <c r="AI15" s="13">
        <f>VLOOKUP(A:A,[1]TDSheet!$A:$AI,35,0)</f>
        <v>0</v>
      </c>
      <c r="AJ15" s="13">
        <f t="shared" si="15"/>
        <v>36</v>
      </c>
      <c r="AK15" s="13">
        <f t="shared" si="16"/>
        <v>21</v>
      </c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951</v>
      </c>
      <c r="D16" s="8">
        <v>1554</v>
      </c>
      <c r="E16" s="8">
        <v>1204</v>
      </c>
      <c r="F16" s="8">
        <v>1263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1244</v>
      </c>
      <c r="K16" s="13">
        <f t="shared" si="11"/>
        <v>-40</v>
      </c>
      <c r="L16" s="13">
        <f>VLOOKUP(A:A,[1]TDSheet!$A:$V,22,0)</f>
        <v>0</v>
      </c>
      <c r="M16" s="13">
        <f>VLOOKUP(A:A,[1]TDSheet!$A:$X,24,0)</f>
        <v>500</v>
      </c>
      <c r="N16" s="13">
        <f>VLOOKUP(A:A,[1]TDSheet!$A:$N,14,0)</f>
        <v>300</v>
      </c>
      <c r="O16" s="13"/>
      <c r="P16" s="13"/>
      <c r="Q16" s="13"/>
      <c r="R16" s="13"/>
      <c r="S16" s="13"/>
      <c r="T16" s="13"/>
      <c r="U16" s="13"/>
      <c r="V16" s="15"/>
      <c r="W16" s="13">
        <f t="shared" si="12"/>
        <v>240.8</v>
      </c>
      <c r="X16" s="15">
        <v>1200</v>
      </c>
      <c r="Y16" s="16">
        <f t="shared" si="13"/>
        <v>13.550664451827242</v>
      </c>
      <c r="Z16" s="13">
        <f t="shared" si="14"/>
        <v>5.2450166112956804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337.4</v>
      </c>
      <c r="AF16" s="13">
        <f>VLOOKUP(A:A,[1]TDSheet!$A:$AF,32,0)</f>
        <v>263.75</v>
      </c>
      <c r="AG16" s="13">
        <f>VLOOKUP(A:A,[1]TDSheet!$A:$AG,33,0)</f>
        <v>265.2</v>
      </c>
      <c r="AH16" s="13">
        <f>VLOOKUP(A:A,[3]TDSheet!$A:$D,4,0)</f>
        <v>197</v>
      </c>
      <c r="AI16" s="13">
        <f>VLOOKUP(A:A,[1]TDSheet!$A:$AI,35,0)</f>
        <v>0</v>
      </c>
      <c r="AJ16" s="13">
        <f t="shared" si="15"/>
        <v>0</v>
      </c>
      <c r="AK16" s="13">
        <f t="shared" si="16"/>
        <v>204.00000000000003</v>
      </c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575</v>
      </c>
      <c r="D17" s="8">
        <v>215</v>
      </c>
      <c r="E17" s="8">
        <v>406</v>
      </c>
      <c r="F17" s="8">
        <v>381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405</v>
      </c>
      <c r="K17" s="13">
        <f t="shared" si="11"/>
        <v>1</v>
      </c>
      <c r="L17" s="13">
        <f>VLOOKUP(A:A,[1]TDSheet!$A:$V,22,0)</f>
        <v>50</v>
      </c>
      <c r="M17" s="13">
        <f>VLOOKUP(A:A,[1]TDSheet!$A:$X,24,0)</f>
        <v>50</v>
      </c>
      <c r="N17" s="13">
        <f>VLOOKUP(A:A,[1]TDSheet!$A:$N,14,0)</f>
        <v>50</v>
      </c>
      <c r="O17" s="13"/>
      <c r="P17" s="13"/>
      <c r="Q17" s="13"/>
      <c r="R17" s="13"/>
      <c r="S17" s="13"/>
      <c r="T17" s="13"/>
      <c r="U17" s="13"/>
      <c r="V17" s="15">
        <v>100</v>
      </c>
      <c r="W17" s="13">
        <f t="shared" si="12"/>
        <v>81.2</v>
      </c>
      <c r="X17" s="15">
        <v>120</v>
      </c>
      <c r="Y17" s="16">
        <f t="shared" si="13"/>
        <v>9.2487684729064039</v>
      </c>
      <c r="Z17" s="13">
        <f t="shared" si="14"/>
        <v>4.6921182266009849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157.19999999999999</v>
      </c>
      <c r="AF17" s="13">
        <f>VLOOKUP(A:A,[1]TDSheet!$A:$AF,32,0)</f>
        <v>97.75</v>
      </c>
      <c r="AG17" s="13">
        <f>VLOOKUP(A:A,[1]TDSheet!$A:$AG,33,0)</f>
        <v>81.599999999999994</v>
      </c>
      <c r="AH17" s="13">
        <f>VLOOKUP(A:A,[3]TDSheet!$A:$D,4,0)</f>
        <v>119</v>
      </c>
      <c r="AI17" s="13" t="str">
        <f>VLOOKUP(A:A,[1]TDSheet!$A:$AI,35,0)</f>
        <v>продиюнь</v>
      </c>
      <c r="AJ17" s="13">
        <f t="shared" si="15"/>
        <v>35</v>
      </c>
      <c r="AK17" s="13">
        <f t="shared" si="16"/>
        <v>42</v>
      </c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73</v>
      </c>
      <c r="D18" s="8">
        <v>340</v>
      </c>
      <c r="E18" s="8">
        <v>342</v>
      </c>
      <c r="F18" s="8">
        <v>61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364</v>
      </c>
      <c r="K18" s="13">
        <f t="shared" si="11"/>
        <v>-22</v>
      </c>
      <c r="L18" s="13">
        <f>VLOOKUP(A:A,[1]TDSheet!$A:$V,22,0)</f>
        <v>80</v>
      </c>
      <c r="M18" s="13">
        <f>VLOOKUP(A:A,[1]TDSheet!$A:$X,24,0)</f>
        <v>30</v>
      </c>
      <c r="N18" s="13">
        <f>VLOOKUP(A:A,[1]TDSheet!$A:$N,14,0)</f>
        <v>50</v>
      </c>
      <c r="O18" s="13"/>
      <c r="P18" s="13"/>
      <c r="Q18" s="13"/>
      <c r="R18" s="13"/>
      <c r="S18" s="13"/>
      <c r="T18" s="13"/>
      <c r="U18" s="13"/>
      <c r="V18" s="15"/>
      <c r="W18" s="13">
        <f t="shared" si="12"/>
        <v>26.4</v>
      </c>
      <c r="X18" s="15">
        <v>20</v>
      </c>
      <c r="Y18" s="16">
        <f t="shared" si="13"/>
        <v>9.1287878787878789</v>
      </c>
      <c r="Z18" s="13">
        <f t="shared" si="14"/>
        <v>2.3106060606060606</v>
      </c>
      <c r="AA18" s="13"/>
      <c r="AB18" s="13"/>
      <c r="AC18" s="13"/>
      <c r="AD18" s="13">
        <f>VLOOKUP(A:A,[1]TDSheet!$A:$AD,30,0)</f>
        <v>210</v>
      </c>
      <c r="AE18" s="13">
        <f>VLOOKUP(A:A,[1]TDSheet!$A:$AE,31,0)</f>
        <v>25</v>
      </c>
      <c r="AF18" s="13">
        <f>VLOOKUP(A:A,[1]TDSheet!$A:$AF,32,0)</f>
        <v>22.25</v>
      </c>
      <c r="AG18" s="13">
        <f>VLOOKUP(A:A,[1]TDSheet!$A:$AG,33,0)</f>
        <v>22.2</v>
      </c>
      <c r="AH18" s="13">
        <f>VLOOKUP(A:A,[3]TDSheet!$A:$D,4,0)</f>
        <v>20</v>
      </c>
      <c r="AI18" s="13">
        <f>VLOOKUP(A:A,[1]TDSheet!$A:$AI,35,0)</f>
        <v>0</v>
      </c>
      <c r="AJ18" s="13">
        <f t="shared" si="15"/>
        <v>0</v>
      </c>
      <c r="AK18" s="13">
        <f t="shared" si="16"/>
        <v>7</v>
      </c>
      <c r="AL18" s="13"/>
      <c r="AM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103</v>
      </c>
      <c r="D19" s="8">
        <v>124</v>
      </c>
      <c r="E19" s="8">
        <v>153</v>
      </c>
      <c r="F19" s="8">
        <v>69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171</v>
      </c>
      <c r="K19" s="13">
        <f t="shared" si="11"/>
        <v>-18</v>
      </c>
      <c r="L19" s="13">
        <f>VLOOKUP(A:A,[1]TDSheet!$A:$V,22,0)</f>
        <v>100</v>
      </c>
      <c r="M19" s="13">
        <f>VLOOKUP(A:A,[1]TDSheet!$A:$X,24,0)</f>
        <v>100</v>
      </c>
      <c r="N19" s="13">
        <f>VLOOKUP(A:A,[1]TDSheet!$A:$N,14,0)</f>
        <v>30</v>
      </c>
      <c r="O19" s="13"/>
      <c r="P19" s="13"/>
      <c r="Q19" s="13"/>
      <c r="R19" s="13"/>
      <c r="S19" s="13"/>
      <c r="T19" s="13"/>
      <c r="U19" s="13"/>
      <c r="V19" s="15">
        <v>80</v>
      </c>
      <c r="W19" s="13">
        <f t="shared" si="12"/>
        <v>25.8</v>
      </c>
      <c r="X19" s="15">
        <v>80</v>
      </c>
      <c r="Y19" s="16">
        <f t="shared" si="13"/>
        <v>17.790697674418603</v>
      </c>
      <c r="Z19" s="13">
        <f t="shared" si="14"/>
        <v>2.6744186046511627</v>
      </c>
      <c r="AA19" s="13"/>
      <c r="AB19" s="13"/>
      <c r="AC19" s="13"/>
      <c r="AD19" s="13">
        <f>VLOOKUP(A:A,[1]TDSheet!$A:$AD,30,0)</f>
        <v>24</v>
      </c>
      <c r="AE19" s="13">
        <f>VLOOKUP(A:A,[1]TDSheet!$A:$AE,31,0)</f>
        <v>35.200000000000003</v>
      </c>
      <c r="AF19" s="13">
        <f>VLOOKUP(A:A,[1]TDSheet!$A:$AF,32,0)</f>
        <v>25.5</v>
      </c>
      <c r="AG19" s="13">
        <f>VLOOKUP(A:A,[1]TDSheet!$A:$AG,33,0)</f>
        <v>21.8</v>
      </c>
      <c r="AH19" s="13">
        <f>VLOOKUP(A:A,[3]TDSheet!$A:$D,4,0)</f>
        <v>39</v>
      </c>
      <c r="AI19" s="13" t="str">
        <f>VLOOKUP(A:A,[1]TDSheet!$A:$AI,35,0)</f>
        <v>акц3сети</v>
      </c>
      <c r="AJ19" s="13">
        <f t="shared" si="15"/>
        <v>28</v>
      </c>
      <c r="AK19" s="13">
        <f t="shared" si="16"/>
        <v>28</v>
      </c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391</v>
      </c>
      <c r="D20" s="8">
        <v>536</v>
      </c>
      <c r="E20" s="8">
        <v>494</v>
      </c>
      <c r="F20" s="8">
        <v>426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498</v>
      </c>
      <c r="K20" s="13">
        <f t="shared" si="11"/>
        <v>-4</v>
      </c>
      <c r="L20" s="13">
        <f>VLOOKUP(A:A,[1]TDSheet!$A:$V,22,0)</f>
        <v>100</v>
      </c>
      <c r="M20" s="13">
        <f>VLOOKUP(A:A,[1]TDSheet!$A:$X,24,0)</f>
        <v>100</v>
      </c>
      <c r="N20" s="13">
        <f>VLOOKUP(A:A,[1]TDSheet!$A:$N,14,0)</f>
        <v>100</v>
      </c>
      <c r="O20" s="13"/>
      <c r="P20" s="13"/>
      <c r="Q20" s="13"/>
      <c r="R20" s="13"/>
      <c r="S20" s="13"/>
      <c r="T20" s="13"/>
      <c r="U20" s="13"/>
      <c r="V20" s="15">
        <v>120</v>
      </c>
      <c r="W20" s="13">
        <f t="shared" si="12"/>
        <v>98.8</v>
      </c>
      <c r="X20" s="15">
        <v>120</v>
      </c>
      <c r="Y20" s="16">
        <f t="shared" si="13"/>
        <v>9.7773279352226723</v>
      </c>
      <c r="Z20" s="13">
        <f t="shared" si="14"/>
        <v>4.3117408906882595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152.4</v>
      </c>
      <c r="AF20" s="13">
        <f>VLOOKUP(A:A,[1]TDSheet!$A:$AF,32,0)</f>
        <v>103.25</v>
      </c>
      <c r="AG20" s="13">
        <f>VLOOKUP(A:A,[1]TDSheet!$A:$AG,33,0)</f>
        <v>105.8</v>
      </c>
      <c r="AH20" s="13">
        <f>VLOOKUP(A:A,[3]TDSheet!$A:$D,4,0)</f>
        <v>111</v>
      </c>
      <c r="AI20" s="13" t="str">
        <f>VLOOKUP(A:A,[1]TDSheet!$A:$AI,35,0)</f>
        <v>продиюнь</v>
      </c>
      <c r="AJ20" s="13">
        <f t="shared" si="15"/>
        <v>42</v>
      </c>
      <c r="AK20" s="13">
        <f t="shared" si="16"/>
        <v>42</v>
      </c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174.44499999999999</v>
      </c>
      <c r="D21" s="8">
        <v>563.33600000000001</v>
      </c>
      <c r="E21" s="8">
        <v>526.18399999999997</v>
      </c>
      <c r="F21" s="8">
        <v>199.21700000000001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522.85699999999997</v>
      </c>
      <c r="K21" s="13">
        <f t="shared" si="11"/>
        <v>3.3269999999999982</v>
      </c>
      <c r="L21" s="13">
        <f>VLOOKUP(A:A,[1]TDSheet!$A:$V,22,0)</f>
        <v>200</v>
      </c>
      <c r="M21" s="13">
        <f>VLOOKUP(A:A,[1]TDSheet!$A:$X,24,0)</f>
        <v>120</v>
      </c>
      <c r="N21" s="13">
        <f>VLOOKUP(A:A,[1]TDSheet!$A:$N,14,0)</f>
        <v>160</v>
      </c>
      <c r="O21" s="13"/>
      <c r="P21" s="13"/>
      <c r="Q21" s="13"/>
      <c r="R21" s="13"/>
      <c r="S21" s="13"/>
      <c r="T21" s="13"/>
      <c r="U21" s="13"/>
      <c r="V21" s="15">
        <v>100</v>
      </c>
      <c r="W21" s="13">
        <f t="shared" si="12"/>
        <v>105.23679999999999</v>
      </c>
      <c r="X21" s="15">
        <v>120</v>
      </c>
      <c r="Y21" s="16">
        <f t="shared" si="13"/>
        <v>8.5447010931537264</v>
      </c>
      <c r="Z21" s="13">
        <f t="shared" si="14"/>
        <v>1.8930355160932302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116.7192</v>
      </c>
      <c r="AF21" s="13">
        <f>VLOOKUP(A:A,[1]TDSheet!$A:$AF,32,0)</f>
        <v>110.399</v>
      </c>
      <c r="AG21" s="13">
        <f>VLOOKUP(A:A,[1]TDSheet!$A:$AG,33,0)</f>
        <v>95.92</v>
      </c>
      <c r="AH21" s="13">
        <f>VLOOKUP(A:A,[3]TDSheet!$A:$D,4,0)</f>
        <v>93.372</v>
      </c>
      <c r="AI21" s="13">
        <f>VLOOKUP(A:A,[1]TDSheet!$A:$AI,35,0)</f>
        <v>0</v>
      </c>
      <c r="AJ21" s="13">
        <f t="shared" si="15"/>
        <v>100</v>
      </c>
      <c r="AK21" s="13">
        <f t="shared" si="16"/>
        <v>120</v>
      </c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1575.1110000000001</v>
      </c>
      <c r="D22" s="8">
        <v>7363.69</v>
      </c>
      <c r="E22" s="8">
        <v>5532.7169999999996</v>
      </c>
      <c r="F22" s="8">
        <v>3305.4140000000002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5617.2939999999999</v>
      </c>
      <c r="K22" s="13">
        <f t="shared" si="11"/>
        <v>-84.577000000000226</v>
      </c>
      <c r="L22" s="13">
        <f>VLOOKUP(A:A,[1]TDSheet!$A:$V,22,0)</f>
        <v>800</v>
      </c>
      <c r="M22" s="13">
        <f>VLOOKUP(A:A,[1]TDSheet!$A:$X,24,0)</f>
        <v>1100</v>
      </c>
      <c r="N22" s="13">
        <f>VLOOKUP(A:A,[1]TDSheet!$A:$N,14,0)</f>
        <v>1700</v>
      </c>
      <c r="O22" s="13"/>
      <c r="P22" s="13"/>
      <c r="Q22" s="13"/>
      <c r="R22" s="13"/>
      <c r="S22" s="13"/>
      <c r="T22" s="13"/>
      <c r="U22" s="13"/>
      <c r="V22" s="15">
        <v>1200</v>
      </c>
      <c r="W22" s="13">
        <f t="shared" si="12"/>
        <v>1106.5434</v>
      </c>
      <c r="X22" s="15">
        <v>1500</v>
      </c>
      <c r="Y22" s="16">
        <f t="shared" si="13"/>
        <v>8.6805578524981488</v>
      </c>
      <c r="Z22" s="13">
        <f t="shared" si="14"/>
        <v>2.9871526051305355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1215.4490000000001</v>
      </c>
      <c r="AF22" s="13">
        <f>VLOOKUP(A:A,[1]TDSheet!$A:$AF,32,0)</f>
        <v>1165.24125</v>
      </c>
      <c r="AG22" s="13">
        <f>VLOOKUP(A:A,[1]TDSheet!$A:$AG,33,0)</f>
        <v>1172.2646</v>
      </c>
      <c r="AH22" s="13">
        <f>VLOOKUP(A:A,[3]TDSheet!$A:$D,4,0)</f>
        <v>1287.1849999999999</v>
      </c>
      <c r="AI22" s="13" t="str">
        <f>VLOOKUP(A:A,[1]TDSheet!$A:$AI,35,0)</f>
        <v>оконч</v>
      </c>
      <c r="AJ22" s="13">
        <f t="shared" si="15"/>
        <v>1200</v>
      </c>
      <c r="AK22" s="13">
        <f t="shared" si="16"/>
        <v>1500</v>
      </c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66.058999999999997</v>
      </c>
      <c r="D23" s="8">
        <v>639.73699999999997</v>
      </c>
      <c r="E23" s="8">
        <v>440.45499999999998</v>
      </c>
      <c r="F23" s="8">
        <v>252.77600000000001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440.303</v>
      </c>
      <c r="K23" s="13">
        <f t="shared" si="11"/>
        <v>0.15199999999998681</v>
      </c>
      <c r="L23" s="13">
        <f>VLOOKUP(A:A,[1]TDSheet!$A:$V,22,0)</f>
        <v>0</v>
      </c>
      <c r="M23" s="13">
        <f>VLOOKUP(A:A,[1]TDSheet!$A:$X,24,0)</f>
        <v>60</v>
      </c>
      <c r="N23" s="13">
        <f>VLOOKUP(A:A,[1]TDSheet!$A:$N,14,0)</f>
        <v>110</v>
      </c>
      <c r="O23" s="13"/>
      <c r="P23" s="13"/>
      <c r="Q23" s="13"/>
      <c r="R23" s="13"/>
      <c r="S23" s="13"/>
      <c r="T23" s="13"/>
      <c r="U23" s="13"/>
      <c r="V23" s="15">
        <v>220</v>
      </c>
      <c r="W23" s="13">
        <f t="shared" si="12"/>
        <v>88.090999999999994</v>
      </c>
      <c r="X23" s="15">
        <v>120</v>
      </c>
      <c r="Y23" s="16">
        <f t="shared" si="13"/>
        <v>8.6589549443189444</v>
      </c>
      <c r="Z23" s="13">
        <f t="shared" si="14"/>
        <v>2.8694872347912956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92.89500000000001</v>
      </c>
      <c r="AF23" s="13">
        <f>VLOOKUP(A:A,[1]TDSheet!$A:$AF,32,0)</f>
        <v>84.777500000000003</v>
      </c>
      <c r="AG23" s="13">
        <f>VLOOKUP(A:A,[1]TDSheet!$A:$AG,33,0)</f>
        <v>86.724999999999994</v>
      </c>
      <c r="AH23" s="13">
        <f>VLOOKUP(A:A,[3]TDSheet!$A:$D,4,0)</f>
        <v>84.724999999999994</v>
      </c>
      <c r="AI23" s="13">
        <f>VLOOKUP(A:A,[1]TDSheet!$A:$AI,35,0)</f>
        <v>0</v>
      </c>
      <c r="AJ23" s="13">
        <f t="shared" si="15"/>
        <v>220</v>
      </c>
      <c r="AK23" s="13">
        <f t="shared" si="16"/>
        <v>120</v>
      </c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264.61900000000003</v>
      </c>
      <c r="D24" s="8">
        <v>1285.777</v>
      </c>
      <c r="E24" s="8">
        <v>1005.386</v>
      </c>
      <c r="F24" s="8">
        <v>521.90200000000004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1027.5170000000001</v>
      </c>
      <c r="K24" s="13">
        <f t="shared" si="11"/>
        <v>-22.131000000000085</v>
      </c>
      <c r="L24" s="13">
        <f>VLOOKUP(A:A,[1]TDSheet!$A:$V,22,0)</f>
        <v>220</v>
      </c>
      <c r="M24" s="13">
        <f>VLOOKUP(A:A,[1]TDSheet!$A:$X,24,0)</f>
        <v>220</v>
      </c>
      <c r="N24" s="13">
        <f>VLOOKUP(A:A,[1]TDSheet!$A:$N,14,0)</f>
        <v>300</v>
      </c>
      <c r="O24" s="13"/>
      <c r="P24" s="13"/>
      <c r="Q24" s="13"/>
      <c r="R24" s="13"/>
      <c r="S24" s="13"/>
      <c r="T24" s="13"/>
      <c r="U24" s="13"/>
      <c r="V24" s="15">
        <v>220</v>
      </c>
      <c r="W24" s="13">
        <f t="shared" si="12"/>
        <v>201.0772</v>
      </c>
      <c r="X24" s="15">
        <v>250</v>
      </c>
      <c r="Y24" s="16">
        <f t="shared" si="13"/>
        <v>8.6131197370960013</v>
      </c>
      <c r="Z24" s="13">
        <f t="shared" si="14"/>
        <v>2.5955304728731057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196.62979999999999</v>
      </c>
      <c r="AF24" s="13">
        <f>VLOOKUP(A:A,[1]TDSheet!$A:$AF,32,0)</f>
        <v>235.38575</v>
      </c>
      <c r="AG24" s="13">
        <f>VLOOKUP(A:A,[1]TDSheet!$A:$AG,33,0)</f>
        <v>199.35239999999999</v>
      </c>
      <c r="AH24" s="13">
        <f>VLOOKUP(A:A,[3]TDSheet!$A:$D,4,0)</f>
        <v>178.86199999999999</v>
      </c>
      <c r="AI24" s="13">
        <f>VLOOKUP(A:A,[1]TDSheet!$A:$AI,35,0)</f>
        <v>0</v>
      </c>
      <c r="AJ24" s="13">
        <f t="shared" si="15"/>
        <v>220</v>
      </c>
      <c r="AK24" s="13">
        <f t="shared" si="16"/>
        <v>250</v>
      </c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229.19399999999999</v>
      </c>
      <c r="D25" s="8">
        <v>658.98900000000003</v>
      </c>
      <c r="E25" s="8">
        <v>556.76499999999999</v>
      </c>
      <c r="F25" s="8">
        <v>319.96199999999999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571.553</v>
      </c>
      <c r="K25" s="13">
        <f t="shared" si="11"/>
        <v>-14.788000000000011</v>
      </c>
      <c r="L25" s="13">
        <f>VLOOKUP(A:A,[1]TDSheet!$A:$V,22,0)</f>
        <v>180</v>
      </c>
      <c r="M25" s="13">
        <f>VLOOKUP(A:A,[1]TDSheet!$A:$X,24,0)</f>
        <v>120</v>
      </c>
      <c r="N25" s="13">
        <f>VLOOKUP(A:A,[1]TDSheet!$A:$N,14,0)</f>
        <v>180</v>
      </c>
      <c r="O25" s="13"/>
      <c r="P25" s="13"/>
      <c r="Q25" s="13"/>
      <c r="R25" s="13"/>
      <c r="S25" s="13"/>
      <c r="T25" s="13"/>
      <c r="U25" s="13"/>
      <c r="V25" s="15">
        <v>50</v>
      </c>
      <c r="W25" s="13">
        <f t="shared" si="12"/>
        <v>111.35299999999999</v>
      </c>
      <c r="X25" s="15">
        <v>120</v>
      </c>
      <c r="Y25" s="16">
        <f t="shared" si="13"/>
        <v>8.7106948173825582</v>
      </c>
      <c r="Z25" s="13">
        <f t="shared" si="14"/>
        <v>2.8734026025342829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149.9194</v>
      </c>
      <c r="AF25" s="13">
        <f>VLOOKUP(A:A,[1]TDSheet!$A:$AF,32,0)</f>
        <v>135.01349999999999</v>
      </c>
      <c r="AG25" s="13">
        <f>VLOOKUP(A:A,[1]TDSheet!$A:$AG,33,0)</f>
        <v>116.07039999999999</v>
      </c>
      <c r="AH25" s="13">
        <f>VLOOKUP(A:A,[3]TDSheet!$A:$D,4,0)</f>
        <v>80.156999999999996</v>
      </c>
      <c r="AI25" s="13">
        <f>VLOOKUP(A:A,[1]TDSheet!$A:$AI,35,0)</f>
        <v>0</v>
      </c>
      <c r="AJ25" s="13">
        <f t="shared" si="15"/>
        <v>50</v>
      </c>
      <c r="AK25" s="13">
        <f t="shared" si="16"/>
        <v>120</v>
      </c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41.14</v>
      </c>
      <c r="D26" s="8">
        <v>171.98699999999999</v>
      </c>
      <c r="E26" s="8">
        <v>165.26300000000001</v>
      </c>
      <c r="F26" s="8">
        <v>38.244999999999997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261.39499999999998</v>
      </c>
      <c r="K26" s="13">
        <f t="shared" si="11"/>
        <v>-96.131999999999977</v>
      </c>
      <c r="L26" s="13">
        <f>VLOOKUP(A:A,[1]TDSheet!$A:$V,22,0)</f>
        <v>100</v>
      </c>
      <c r="M26" s="13">
        <f>VLOOKUP(A:A,[1]TDSheet!$A:$X,24,0)</f>
        <v>50</v>
      </c>
      <c r="N26" s="13">
        <f>VLOOKUP(A:A,[1]TDSheet!$A:$N,14,0)</f>
        <v>50</v>
      </c>
      <c r="O26" s="13"/>
      <c r="P26" s="13"/>
      <c r="Q26" s="13"/>
      <c r="R26" s="13"/>
      <c r="S26" s="13"/>
      <c r="T26" s="13"/>
      <c r="U26" s="13"/>
      <c r="V26" s="15">
        <v>20</v>
      </c>
      <c r="W26" s="13">
        <f t="shared" si="12"/>
        <v>33.052599999999998</v>
      </c>
      <c r="X26" s="15">
        <v>30</v>
      </c>
      <c r="Y26" s="16">
        <f t="shared" si="13"/>
        <v>8.7207965485317356</v>
      </c>
      <c r="Z26" s="13">
        <f t="shared" si="14"/>
        <v>1.1570950545494152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37.101600000000005</v>
      </c>
      <c r="AF26" s="13">
        <f>VLOOKUP(A:A,[1]TDSheet!$A:$AF,32,0)</f>
        <v>34.41375</v>
      </c>
      <c r="AG26" s="13">
        <f>VLOOKUP(A:A,[1]TDSheet!$A:$AG,33,0)</f>
        <v>25.740600000000001</v>
      </c>
      <c r="AH26" s="13">
        <f>VLOOKUP(A:A,[3]TDSheet!$A:$D,4,0)</f>
        <v>22.491</v>
      </c>
      <c r="AI26" s="13">
        <f>VLOOKUP(A:A,[1]TDSheet!$A:$AI,35,0)</f>
        <v>0</v>
      </c>
      <c r="AJ26" s="13">
        <f t="shared" si="15"/>
        <v>20</v>
      </c>
      <c r="AK26" s="13">
        <f t="shared" si="16"/>
        <v>30</v>
      </c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8</v>
      </c>
      <c r="C27" s="8">
        <v>24.37</v>
      </c>
      <c r="D27" s="8">
        <v>285.5</v>
      </c>
      <c r="E27" s="8">
        <v>201.99100000000001</v>
      </c>
      <c r="F27" s="8">
        <v>99.034999999999997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235.971</v>
      </c>
      <c r="K27" s="13">
        <f t="shared" si="11"/>
        <v>-33.97999999999999</v>
      </c>
      <c r="L27" s="13">
        <f>VLOOKUP(A:A,[1]TDSheet!$A:$V,22,0)</f>
        <v>30</v>
      </c>
      <c r="M27" s="13">
        <f>VLOOKUP(A:A,[1]TDSheet!$A:$X,24,0)</f>
        <v>40</v>
      </c>
      <c r="N27" s="13">
        <f>VLOOKUP(A:A,[1]TDSheet!$A:$N,14,0)</f>
        <v>50</v>
      </c>
      <c r="O27" s="13"/>
      <c r="P27" s="13"/>
      <c r="Q27" s="13"/>
      <c r="R27" s="13"/>
      <c r="S27" s="13"/>
      <c r="T27" s="13"/>
      <c r="U27" s="13"/>
      <c r="V27" s="15">
        <v>80</v>
      </c>
      <c r="W27" s="13">
        <f t="shared" si="12"/>
        <v>40.398200000000003</v>
      </c>
      <c r="X27" s="15">
        <v>50</v>
      </c>
      <c r="Y27" s="16">
        <f t="shared" si="13"/>
        <v>8.6398651425063484</v>
      </c>
      <c r="Z27" s="13">
        <f t="shared" si="14"/>
        <v>2.4514706100766865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43.4084</v>
      </c>
      <c r="AF27" s="13">
        <f>VLOOKUP(A:A,[1]TDSheet!$A:$AF,32,0)</f>
        <v>42.831000000000003</v>
      </c>
      <c r="AG27" s="13">
        <f>VLOOKUP(A:A,[1]TDSheet!$A:$AG,33,0)</f>
        <v>39.126199999999997</v>
      </c>
      <c r="AH27" s="13">
        <f>VLOOKUP(A:A,[3]TDSheet!$A:$D,4,0)</f>
        <v>44.915999999999997</v>
      </c>
      <c r="AI27" s="13">
        <f>VLOOKUP(A:A,[1]TDSheet!$A:$AI,35,0)</f>
        <v>0</v>
      </c>
      <c r="AJ27" s="13">
        <f t="shared" si="15"/>
        <v>80</v>
      </c>
      <c r="AK27" s="13">
        <f t="shared" si="16"/>
        <v>50</v>
      </c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120.61799999999999</v>
      </c>
      <c r="D28" s="8">
        <v>646.24199999999996</v>
      </c>
      <c r="E28" s="8">
        <v>551.95399999999995</v>
      </c>
      <c r="F28" s="8">
        <v>199.97800000000001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559.52200000000005</v>
      </c>
      <c r="K28" s="13">
        <f t="shared" si="11"/>
        <v>-7.5680000000000973</v>
      </c>
      <c r="L28" s="13">
        <f>VLOOKUP(A:A,[1]TDSheet!$A:$V,22,0)</f>
        <v>120</v>
      </c>
      <c r="M28" s="13">
        <f>VLOOKUP(A:A,[1]TDSheet!$A:$X,24,0)</f>
        <v>100</v>
      </c>
      <c r="N28" s="13">
        <f>VLOOKUP(A:A,[1]TDSheet!$A:$N,14,0)</f>
        <v>130</v>
      </c>
      <c r="O28" s="13"/>
      <c r="P28" s="13"/>
      <c r="Q28" s="13"/>
      <c r="R28" s="13"/>
      <c r="S28" s="13"/>
      <c r="T28" s="13"/>
      <c r="U28" s="13"/>
      <c r="V28" s="15">
        <v>260</v>
      </c>
      <c r="W28" s="13">
        <f t="shared" si="12"/>
        <v>110.39079999999998</v>
      </c>
      <c r="X28" s="15">
        <v>140</v>
      </c>
      <c r="Y28" s="16">
        <f t="shared" si="13"/>
        <v>8.6055903209325439</v>
      </c>
      <c r="Z28" s="13">
        <f t="shared" si="14"/>
        <v>1.8115458896937067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129.5788</v>
      </c>
      <c r="AF28" s="13">
        <f>VLOOKUP(A:A,[1]TDSheet!$A:$AF,32,0)</f>
        <v>118.72150000000001</v>
      </c>
      <c r="AG28" s="13">
        <f>VLOOKUP(A:A,[1]TDSheet!$A:$AG,33,0)</f>
        <v>94.692399999999992</v>
      </c>
      <c r="AH28" s="13">
        <f>VLOOKUP(A:A,[3]TDSheet!$A:$D,4,0)</f>
        <v>127.80500000000001</v>
      </c>
      <c r="AI28" s="13" t="str">
        <f>VLOOKUP(A:A,[1]TDSheet!$A:$AI,35,0)</f>
        <v>увел</v>
      </c>
      <c r="AJ28" s="13">
        <f t="shared" si="15"/>
        <v>260</v>
      </c>
      <c r="AK28" s="13">
        <f t="shared" si="16"/>
        <v>140</v>
      </c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60.991999999999997</v>
      </c>
      <c r="D29" s="8">
        <v>149.91999999999999</v>
      </c>
      <c r="E29" s="8">
        <v>119.319</v>
      </c>
      <c r="F29" s="8">
        <v>87.539000000000001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131.05799999999999</v>
      </c>
      <c r="K29" s="13">
        <f t="shared" si="11"/>
        <v>-11.73899999999999</v>
      </c>
      <c r="L29" s="13">
        <f>VLOOKUP(A:A,[1]TDSheet!$A:$V,22,0)</f>
        <v>20</v>
      </c>
      <c r="M29" s="13">
        <f>VLOOKUP(A:A,[1]TDSheet!$A:$X,24,0)</f>
        <v>20</v>
      </c>
      <c r="N29" s="13">
        <f>VLOOKUP(A:A,[1]TDSheet!$A:$N,14,0)</f>
        <v>20</v>
      </c>
      <c r="O29" s="13"/>
      <c r="P29" s="13"/>
      <c r="Q29" s="13"/>
      <c r="R29" s="13"/>
      <c r="S29" s="13"/>
      <c r="T29" s="13"/>
      <c r="U29" s="13"/>
      <c r="V29" s="15">
        <v>30</v>
      </c>
      <c r="W29" s="13">
        <f t="shared" si="12"/>
        <v>23.863800000000001</v>
      </c>
      <c r="X29" s="15">
        <v>30</v>
      </c>
      <c r="Y29" s="16">
        <f t="shared" si="13"/>
        <v>8.6968127456649817</v>
      </c>
      <c r="Z29" s="13">
        <f t="shared" si="14"/>
        <v>3.6682757984897627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38.305599999999998</v>
      </c>
      <c r="AF29" s="13">
        <f>VLOOKUP(A:A,[1]TDSheet!$A:$AF,32,0)</f>
        <v>24.7455</v>
      </c>
      <c r="AG29" s="13">
        <f>VLOOKUP(A:A,[1]TDSheet!$A:$AG,33,0)</f>
        <v>25.220599999999997</v>
      </c>
      <c r="AH29" s="13">
        <f>VLOOKUP(A:A,[3]TDSheet!$A:$D,4,0)</f>
        <v>16.268000000000001</v>
      </c>
      <c r="AI29" s="13">
        <f>VLOOKUP(A:A,[1]TDSheet!$A:$AI,35,0)</f>
        <v>0</v>
      </c>
      <c r="AJ29" s="13">
        <f t="shared" si="15"/>
        <v>30</v>
      </c>
      <c r="AK29" s="13">
        <f t="shared" si="16"/>
        <v>30</v>
      </c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88.105999999999995</v>
      </c>
      <c r="D30" s="8">
        <v>189.905</v>
      </c>
      <c r="E30" s="8">
        <v>208.047</v>
      </c>
      <c r="F30" s="8">
        <v>59.463999999999999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235.541</v>
      </c>
      <c r="K30" s="13">
        <f t="shared" si="11"/>
        <v>-27.494</v>
      </c>
      <c r="L30" s="13">
        <f>VLOOKUP(A:A,[1]TDSheet!$A:$V,22,0)</f>
        <v>20</v>
      </c>
      <c r="M30" s="13">
        <f>VLOOKUP(A:A,[1]TDSheet!$A:$X,24,0)</f>
        <v>20</v>
      </c>
      <c r="N30" s="13">
        <f>VLOOKUP(A:A,[1]TDSheet!$A:$N,14,0)</f>
        <v>40</v>
      </c>
      <c r="O30" s="13"/>
      <c r="P30" s="13"/>
      <c r="Q30" s="13"/>
      <c r="R30" s="13"/>
      <c r="S30" s="13"/>
      <c r="T30" s="13"/>
      <c r="U30" s="13"/>
      <c r="V30" s="15">
        <v>90</v>
      </c>
      <c r="W30" s="13">
        <f t="shared" si="12"/>
        <v>41.609400000000001</v>
      </c>
      <c r="X30" s="15">
        <v>80</v>
      </c>
      <c r="Y30" s="16">
        <f t="shared" si="13"/>
        <v>7.4373579047042249</v>
      </c>
      <c r="Z30" s="13">
        <f t="shared" si="14"/>
        <v>1.4291001552533802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19.993000000000002</v>
      </c>
      <c r="AF30" s="13">
        <f>VLOOKUP(A:A,[1]TDSheet!$A:$AF,32,0)</f>
        <v>37.1175</v>
      </c>
      <c r="AG30" s="13">
        <f>VLOOKUP(A:A,[1]TDSheet!$A:$AG,33,0)</f>
        <v>30.055200000000003</v>
      </c>
      <c r="AH30" s="13">
        <f>VLOOKUP(A:A,[3]TDSheet!$A:$D,4,0)</f>
        <v>38.927</v>
      </c>
      <c r="AI30" s="13">
        <f>VLOOKUP(A:A,[1]TDSheet!$A:$AI,35,0)</f>
        <v>0</v>
      </c>
      <c r="AJ30" s="13">
        <f t="shared" si="15"/>
        <v>90</v>
      </c>
      <c r="AK30" s="13">
        <f t="shared" si="16"/>
        <v>80</v>
      </c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462.18299999999999</v>
      </c>
      <c r="D31" s="8">
        <v>2544.547</v>
      </c>
      <c r="E31" s="8">
        <v>2286.1770000000001</v>
      </c>
      <c r="F31" s="8">
        <v>672.43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2317.779</v>
      </c>
      <c r="K31" s="13">
        <f t="shared" si="11"/>
        <v>-31.601999999999862</v>
      </c>
      <c r="L31" s="13">
        <f>VLOOKUP(A:A,[1]TDSheet!$A:$V,22,0)</f>
        <v>450</v>
      </c>
      <c r="M31" s="13">
        <f>VLOOKUP(A:A,[1]TDSheet!$A:$X,24,0)</f>
        <v>550</v>
      </c>
      <c r="N31" s="13">
        <f>VLOOKUP(A:A,[1]TDSheet!$A:$N,14,0)</f>
        <v>350</v>
      </c>
      <c r="O31" s="13"/>
      <c r="P31" s="13"/>
      <c r="Q31" s="13"/>
      <c r="R31" s="13"/>
      <c r="S31" s="13"/>
      <c r="T31" s="13"/>
      <c r="U31" s="13"/>
      <c r="V31" s="15">
        <v>650</v>
      </c>
      <c r="W31" s="13">
        <f t="shared" si="12"/>
        <v>457.23540000000003</v>
      </c>
      <c r="X31" s="15">
        <v>550</v>
      </c>
      <c r="Y31" s="16">
        <f t="shared" si="13"/>
        <v>7.0476389185964159</v>
      </c>
      <c r="Z31" s="13">
        <f t="shared" si="14"/>
        <v>1.4706429117255573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336.35140000000001</v>
      </c>
      <c r="AF31" s="13">
        <f>VLOOKUP(A:A,[1]TDSheet!$A:$AF,32,0)</f>
        <v>399.46249999999998</v>
      </c>
      <c r="AG31" s="13">
        <f>VLOOKUP(A:A,[1]TDSheet!$A:$AG,33,0)</f>
        <v>372.57080000000002</v>
      </c>
      <c r="AH31" s="13">
        <f>VLOOKUP(A:A,[3]TDSheet!$A:$D,4,0)</f>
        <v>460.05099999999999</v>
      </c>
      <c r="AI31" s="13" t="str">
        <f>VLOOKUP(A:A,[1]TDSheet!$A:$AI,35,0)</f>
        <v>оконч</v>
      </c>
      <c r="AJ31" s="13">
        <f t="shared" si="15"/>
        <v>650</v>
      </c>
      <c r="AK31" s="13">
        <f t="shared" si="16"/>
        <v>550</v>
      </c>
      <c r="AL31" s="13"/>
      <c r="AM31" s="13"/>
    </row>
    <row r="32" spans="1:39" s="1" customFormat="1" ht="21.95" customHeight="1" outlineLevel="1" x14ac:dyDescent="0.2">
      <c r="A32" s="7" t="s">
        <v>35</v>
      </c>
      <c r="B32" s="7" t="s">
        <v>8</v>
      </c>
      <c r="C32" s="8">
        <v>42.280999999999999</v>
      </c>
      <c r="D32" s="8">
        <v>120.965</v>
      </c>
      <c r="E32" s="8">
        <v>105.83799999999999</v>
      </c>
      <c r="F32" s="8">
        <v>57.408000000000001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106.47799999999999</v>
      </c>
      <c r="K32" s="13">
        <f t="shared" si="11"/>
        <v>-0.64000000000000057</v>
      </c>
      <c r="L32" s="13">
        <f>VLOOKUP(A:A,[1]TDSheet!$A:$V,22,0)</f>
        <v>0</v>
      </c>
      <c r="M32" s="13">
        <f>VLOOKUP(A:A,[1]TDSheet!$A:$X,24,0)</f>
        <v>0</v>
      </c>
      <c r="N32" s="13">
        <f>VLOOKUP(A:A,[1]TDSheet!$A:$N,14,0)</f>
        <v>0</v>
      </c>
      <c r="O32" s="13"/>
      <c r="P32" s="13"/>
      <c r="Q32" s="13"/>
      <c r="R32" s="13"/>
      <c r="S32" s="13"/>
      <c r="T32" s="13"/>
      <c r="U32" s="13"/>
      <c r="V32" s="15">
        <v>90</v>
      </c>
      <c r="W32" s="13">
        <f t="shared" si="12"/>
        <v>21.1676</v>
      </c>
      <c r="X32" s="15">
        <v>40</v>
      </c>
      <c r="Y32" s="16">
        <f t="shared" si="13"/>
        <v>8.8535308679302336</v>
      </c>
      <c r="Z32" s="13">
        <f t="shared" si="14"/>
        <v>2.712069389066309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20.0014</v>
      </c>
      <c r="AF32" s="13">
        <f>VLOOKUP(A:A,[1]TDSheet!$A:$AF,32,0)</f>
        <v>18.716249999999999</v>
      </c>
      <c r="AG32" s="13">
        <f>VLOOKUP(A:A,[1]TDSheet!$A:$AG,33,0)</f>
        <v>16.5702</v>
      </c>
      <c r="AH32" s="13">
        <f>VLOOKUP(A:A,[3]TDSheet!$A:$D,4,0)</f>
        <v>15.724</v>
      </c>
      <c r="AI32" s="13" t="str">
        <f>VLOOKUP(A:A,[1]TDSheet!$A:$AI,35,0)</f>
        <v>склад</v>
      </c>
      <c r="AJ32" s="13">
        <f t="shared" si="15"/>
        <v>90</v>
      </c>
      <c r="AK32" s="13">
        <f t="shared" si="16"/>
        <v>40</v>
      </c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93.707999999999998</v>
      </c>
      <c r="D33" s="8">
        <v>207.89400000000001</v>
      </c>
      <c r="E33" s="8">
        <v>179.941</v>
      </c>
      <c r="F33" s="8">
        <v>118.991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192</v>
      </c>
      <c r="K33" s="13">
        <f t="shared" si="11"/>
        <v>-12.058999999999997</v>
      </c>
      <c r="L33" s="13">
        <f>VLOOKUP(A:A,[1]TDSheet!$A:$V,22,0)</f>
        <v>40</v>
      </c>
      <c r="M33" s="13">
        <f>VLOOKUP(A:A,[1]TDSheet!$A:$X,24,0)</f>
        <v>50</v>
      </c>
      <c r="N33" s="13">
        <f>VLOOKUP(A:A,[1]TDSheet!$A:$N,14,0)</f>
        <v>40</v>
      </c>
      <c r="O33" s="13"/>
      <c r="P33" s="13"/>
      <c r="Q33" s="13"/>
      <c r="R33" s="13"/>
      <c r="S33" s="13"/>
      <c r="T33" s="13"/>
      <c r="U33" s="13"/>
      <c r="V33" s="15">
        <v>20</v>
      </c>
      <c r="W33" s="13">
        <f t="shared" si="12"/>
        <v>35.988199999999999</v>
      </c>
      <c r="X33" s="15">
        <v>40</v>
      </c>
      <c r="Y33" s="16">
        <f t="shared" si="13"/>
        <v>8.5858975997688134</v>
      </c>
      <c r="Z33" s="13">
        <f t="shared" si="14"/>
        <v>3.3063893164981857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28.0382</v>
      </c>
      <c r="AF33" s="13">
        <f>VLOOKUP(A:A,[1]TDSheet!$A:$AF,32,0)</f>
        <v>24.4315</v>
      </c>
      <c r="AG33" s="13">
        <f>VLOOKUP(A:A,[1]TDSheet!$A:$AG,33,0)</f>
        <v>35.6496</v>
      </c>
      <c r="AH33" s="13">
        <f>VLOOKUP(A:A,[3]TDSheet!$A:$D,4,0)</f>
        <v>27.882000000000001</v>
      </c>
      <c r="AI33" s="13">
        <f>VLOOKUP(A:A,[1]TDSheet!$A:$AI,35,0)</f>
        <v>0</v>
      </c>
      <c r="AJ33" s="13">
        <f t="shared" si="15"/>
        <v>20</v>
      </c>
      <c r="AK33" s="13">
        <f t="shared" si="16"/>
        <v>40</v>
      </c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45.683</v>
      </c>
      <c r="D34" s="8">
        <v>111.39400000000001</v>
      </c>
      <c r="E34" s="8">
        <v>120.398</v>
      </c>
      <c r="F34" s="8">
        <v>30.997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155.55699999999999</v>
      </c>
      <c r="K34" s="13">
        <f t="shared" si="11"/>
        <v>-35.158999999999992</v>
      </c>
      <c r="L34" s="13">
        <f>VLOOKUP(A:A,[1]TDSheet!$A:$V,22,0)</f>
        <v>30</v>
      </c>
      <c r="M34" s="13">
        <f>VLOOKUP(A:A,[1]TDSheet!$A:$X,24,0)</f>
        <v>40</v>
      </c>
      <c r="N34" s="13">
        <f>VLOOKUP(A:A,[1]TDSheet!$A:$N,14,0)</f>
        <v>40</v>
      </c>
      <c r="O34" s="13"/>
      <c r="P34" s="13"/>
      <c r="Q34" s="13"/>
      <c r="R34" s="13"/>
      <c r="S34" s="13"/>
      <c r="T34" s="13"/>
      <c r="U34" s="13"/>
      <c r="V34" s="15">
        <v>30</v>
      </c>
      <c r="W34" s="13">
        <f t="shared" si="12"/>
        <v>24.079599999999999</v>
      </c>
      <c r="X34" s="15">
        <v>20</v>
      </c>
      <c r="Y34" s="16">
        <f t="shared" si="13"/>
        <v>7.9319008621405676</v>
      </c>
      <c r="Z34" s="13">
        <f t="shared" si="14"/>
        <v>1.2872722138241499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12.105599999999999</v>
      </c>
      <c r="AF34" s="13">
        <f>VLOOKUP(A:A,[1]TDSheet!$A:$AF,32,0)</f>
        <v>21.9375</v>
      </c>
      <c r="AG34" s="13">
        <f>VLOOKUP(A:A,[1]TDSheet!$A:$AG,33,0)</f>
        <v>20.391399999999997</v>
      </c>
      <c r="AH34" s="13">
        <f>VLOOKUP(A:A,[3]TDSheet!$A:$D,4,0)</f>
        <v>19.047999999999998</v>
      </c>
      <c r="AI34" s="13" t="str">
        <f>VLOOKUP(A:A,[1]TDSheet!$A:$AI,35,0)</f>
        <v>склад</v>
      </c>
      <c r="AJ34" s="13">
        <f t="shared" si="15"/>
        <v>30</v>
      </c>
      <c r="AK34" s="13">
        <f t="shared" si="16"/>
        <v>20</v>
      </c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48.182000000000002</v>
      </c>
      <c r="D35" s="8">
        <v>21.658999999999999</v>
      </c>
      <c r="E35" s="8">
        <v>33.386000000000003</v>
      </c>
      <c r="F35" s="8">
        <v>36.454999999999998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35.5</v>
      </c>
      <c r="K35" s="13">
        <f t="shared" si="11"/>
        <v>-2.1139999999999972</v>
      </c>
      <c r="L35" s="13">
        <f>VLOOKUP(A:A,[1]TDSheet!$A:$V,22,0)</f>
        <v>10</v>
      </c>
      <c r="M35" s="13">
        <f>VLOOKUP(A:A,[1]TDSheet!$A:$X,24,0)</f>
        <v>0</v>
      </c>
      <c r="N35" s="13">
        <f>VLOOKUP(A:A,[1]TDSheet!$A:$N,14,0)</f>
        <v>0</v>
      </c>
      <c r="O35" s="13"/>
      <c r="P35" s="13"/>
      <c r="Q35" s="13"/>
      <c r="R35" s="13"/>
      <c r="S35" s="13"/>
      <c r="T35" s="13"/>
      <c r="U35" s="13"/>
      <c r="V35" s="15"/>
      <c r="W35" s="13">
        <f t="shared" si="12"/>
        <v>6.6772000000000009</v>
      </c>
      <c r="X35" s="15">
        <v>10</v>
      </c>
      <c r="Y35" s="16">
        <f t="shared" si="13"/>
        <v>8.4548912717905687</v>
      </c>
      <c r="Z35" s="13">
        <f t="shared" si="14"/>
        <v>5.4596237944048394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5.5784000000000002</v>
      </c>
      <c r="AF35" s="13">
        <f>VLOOKUP(A:A,[1]TDSheet!$A:$AF,32,0)</f>
        <v>9.1667500000000004</v>
      </c>
      <c r="AG35" s="13">
        <f>VLOOKUP(A:A,[1]TDSheet!$A:$AG,33,0)</f>
        <v>2.3172000000000001</v>
      </c>
      <c r="AH35" s="13">
        <f>VLOOKUP(A:A,[3]TDSheet!$A:$D,4,0)</f>
        <v>4.5179999999999998</v>
      </c>
      <c r="AI35" s="13" t="str">
        <f>VLOOKUP(A:A,[1]TDSheet!$A:$AI,35,0)</f>
        <v>увел</v>
      </c>
      <c r="AJ35" s="13">
        <f t="shared" si="15"/>
        <v>0</v>
      </c>
      <c r="AK35" s="13">
        <f t="shared" si="16"/>
        <v>10</v>
      </c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10.218999999999999</v>
      </c>
      <c r="D36" s="8"/>
      <c r="E36" s="8">
        <v>1.857</v>
      </c>
      <c r="F36" s="8">
        <v>7.4480000000000004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15.2</v>
      </c>
      <c r="K36" s="13">
        <f t="shared" si="11"/>
        <v>-13.343</v>
      </c>
      <c r="L36" s="13">
        <f>VLOOKUP(A:A,[1]TDSheet!$A:$V,22,0)</f>
        <v>0</v>
      </c>
      <c r="M36" s="13">
        <f>VLOOKUP(A:A,[1]TDSheet!$A:$X,24,0)</f>
        <v>0</v>
      </c>
      <c r="N36" s="13">
        <f>VLOOKUP(A:A,[1]TDSheet!$A:$N,14,0)</f>
        <v>0</v>
      </c>
      <c r="O36" s="13"/>
      <c r="P36" s="13"/>
      <c r="Q36" s="13"/>
      <c r="R36" s="13"/>
      <c r="S36" s="13"/>
      <c r="T36" s="13"/>
      <c r="U36" s="13"/>
      <c r="V36" s="15">
        <v>10</v>
      </c>
      <c r="W36" s="13">
        <f t="shared" si="12"/>
        <v>0.37140000000000001</v>
      </c>
      <c r="X36" s="15"/>
      <c r="Y36" s="16">
        <f t="shared" si="13"/>
        <v>46.978998384491113</v>
      </c>
      <c r="Z36" s="13">
        <f t="shared" si="14"/>
        <v>20.053850296176631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2.9598</v>
      </c>
      <c r="AF36" s="13">
        <f>VLOOKUP(A:A,[1]TDSheet!$A:$AF,32,0)</f>
        <v>2.5459999999999998</v>
      </c>
      <c r="AG36" s="13">
        <f>VLOOKUP(A:A,[1]TDSheet!$A:$AG,33,0)</f>
        <v>1.2942</v>
      </c>
      <c r="AH36" s="13">
        <v>0</v>
      </c>
      <c r="AI36" s="18" t="str">
        <f>VLOOKUP(A:A,[1]TDSheet!$A:$AI,35,0)</f>
        <v>склад</v>
      </c>
      <c r="AJ36" s="13">
        <f t="shared" si="15"/>
        <v>10</v>
      </c>
      <c r="AK36" s="13">
        <f t="shared" si="16"/>
        <v>0</v>
      </c>
      <c r="AL36" s="13"/>
      <c r="AM36" s="13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32.975000000000001</v>
      </c>
      <c r="D37" s="8">
        <v>10.949</v>
      </c>
      <c r="E37" s="8">
        <v>28.503</v>
      </c>
      <c r="F37" s="8">
        <v>15.420999999999999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33.703000000000003</v>
      </c>
      <c r="K37" s="13">
        <f t="shared" si="11"/>
        <v>-5.2000000000000028</v>
      </c>
      <c r="L37" s="13">
        <f>VLOOKUP(A:A,[1]TDSheet!$A:$V,22,0)</f>
        <v>10</v>
      </c>
      <c r="M37" s="13">
        <f>VLOOKUP(A:A,[1]TDSheet!$A:$X,24,0)</f>
        <v>10</v>
      </c>
      <c r="N37" s="13">
        <f>VLOOKUP(A:A,[1]TDSheet!$A:$N,14,0)</f>
        <v>10</v>
      </c>
      <c r="O37" s="13"/>
      <c r="P37" s="13"/>
      <c r="Q37" s="13"/>
      <c r="R37" s="13"/>
      <c r="S37" s="13"/>
      <c r="T37" s="13"/>
      <c r="U37" s="13"/>
      <c r="V37" s="15"/>
      <c r="W37" s="13">
        <f t="shared" si="12"/>
        <v>5.7005999999999997</v>
      </c>
      <c r="X37" s="15">
        <v>10</v>
      </c>
      <c r="Y37" s="16">
        <f t="shared" si="13"/>
        <v>9.7219590920254007</v>
      </c>
      <c r="Z37" s="13">
        <f t="shared" si="14"/>
        <v>2.7051538434550748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4.2378</v>
      </c>
      <c r="AF37" s="13">
        <f>VLOOKUP(A:A,[1]TDSheet!$A:$AF,32,0)</f>
        <v>5.7889999999999997</v>
      </c>
      <c r="AG37" s="13">
        <f>VLOOKUP(A:A,[1]TDSheet!$A:$AG,33,0)</f>
        <v>0.92279999999999995</v>
      </c>
      <c r="AH37" s="13">
        <f>VLOOKUP(A:A,[3]TDSheet!$A:$D,4,0)</f>
        <v>0.92200000000000004</v>
      </c>
      <c r="AI37" s="13" t="str">
        <f>VLOOKUP(A:A,[1]TDSheet!$A:$AI,35,0)</f>
        <v>увел</v>
      </c>
      <c r="AJ37" s="13">
        <f t="shared" si="15"/>
        <v>0</v>
      </c>
      <c r="AK37" s="13">
        <f t="shared" si="16"/>
        <v>10</v>
      </c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12</v>
      </c>
      <c r="C38" s="8">
        <v>245</v>
      </c>
      <c r="D38" s="8">
        <v>3696</v>
      </c>
      <c r="E38" s="8">
        <v>1998</v>
      </c>
      <c r="F38" s="8">
        <v>660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2023</v>
      </c>
      <c r="K38" s="13">
        <f t="shared" si="11"/>
        <v>-25</v>
      </c>
      <c r="L38" s="13">
        <f>VLOOKUP(A:A,[1]TDSheet!$A:$V,22,0)</f>
        <v>500</v>
      </c>
      <c r="M38" s="13">
        <f>VLOOKUP(A:A,[1]TDSheet!$A:$X,24,0)</f>
        <v>350</v>
      </c>
      <c r="N38" s="13">
        <f>VLOOKUP(A:A,[1]TDSheet!$A:$N,14,0)</f>
        <v>300</v>
      </c>
      <c r="O38" s="13"/>
      <c r="P38" s="13"/>
      <c r="Q38" s="13"/>
      <c r="R38" s="13"/>
      <c r="S38" s="13"/>
      <c r="T38" s="13"/>
      <c r="U38" s="13"/>
      <c r="V38" s="15">
        <v>600</v>
      </c>
      <c r="W38" s="13">
        <f t="shared" si="12"/>
        <v>399.6</v>
      </c>
      <c r="X38" s="15">
        <v>600</v>
      </c>
      <c r="Y38" s="16">
        <f t="shared" si="13"/>
        <v>7.5325325325325325</v>
      </c>
      <c r="Z38" s="13">
        <f t="shared" si="14"/>
        <v>1.6516516516516515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304.8</v>
      </c>
      <c r="AF38" s="13">
        <f>VLOOKUP(A:A,[1]TDSheet!$A:$AF,32,0)</f>
        <v>299.75</v>
      </c>
      <c r="AG38" s="13">
        <f>VLOOKUP(A:A,[1]TDSheet!$A:$AG,33,0)</f>
        <v>289.39999999999998</v>
      </c>
      <c r="AH38" s="13">
        <f>VLOOKUP(A:A,[3]TDSheet!$A:$D,4,0)</f>
        <v>457</v>
      </c>
      <c r="AI38" s="13" t="str">
        <f>VLOOKUP(A:A,[1]TDSheet!$A:$AI,35,0)</f>
        <v>оконч</v>
      </c>
      <c r="AJ38" s="13">
        <f t="shared" si="15"/>
        <v>210</v>
      </c>
      <c r="AK38" s="13">
        <f t="shared" si="16"/>
        <v>210</v>
      </c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1325</v>
      </c>
      <c r="D39" s="8">
        <v>4345</v>
      </c>
      <c r="E39" s="8">
        <v>3818</v>
      </c>
      <c r="F39" s="8">
        <v>1761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3901</v>
      </c>
      <c r="K39" s="13">
        <f t="shared" si="11"/>
        <v>-83</v>
      </c>
      <c r="L39" s="13">
        <f>VLOOKUP(A:A,[1]TDSheet!$A:$V,22,0)</f>
        <v>500</v>
      </c>
      <c r="M39" s="13">
        <f>VLOOKUP(A:A,[1]TDSheet!$A:$X,24,0)</f>
        <v>700</v>
      </c>
      <c r="N39" s="13">
        <f>VLOOKUP(A:A,[1]TDSheet!$A:$N,14,0)</f>
        <v>1000</v>
      </c>
      <c r="O39" s="13"/>
      <c r="P39" s="13"/>
      <c r="Q39" s="13"/>
      <c r="R39" s="13"/>
      <c r="S39" s="13"/>
      <c r="T39" s="13"/>
      <c r="U39" s="13"/>
      <c r="V39" s="15">
        <v>800</v>
      </c>
      <c r="W39" s="13">
        <f t="shared" si="12"/>
        <v>638.79999999999995</v>
      </c>
      <c r="X39" s="15">
        <v>700</v>
      </c>
      <c r="Y39" s="16">
        <f t="shared" si="13"/>
        <v>8.5488415779586724</v>
      </c>
      <c r="Z39" s="13">
        <f t="shared" si="14"/>
        <v>2.7567313713212274</v>
      </c>
      <c r="AA39" s="13"/>
      <c r="AB39" s="13"/>
      <c r="AC39" s="13"/>
      <c r="AD39" s="13">
        <f>VLOOKUP(A:A,[1]TDSheet!$A:$AD,30,0)</f>
        <v>624</v>
      </c>
      <c r="AE39" s="13">
        <f>VLOOKUP(A:A,[1]TDSheet!$A:$AE,31,0)</f>
        <v>722.2</v>
      </c>
      <c r="AF39" s="13">
        <f>VLOOKUP(A:A,[1]TDSheet!$A:$AF,32,0)</f>
        <v>784.75</v>
      </c>
      <c r="AG39" s="13">
        <f>VLOOKUP(A:A,[1]TDSheet!$A:$AG,33,0)</f>
        <v>641.4</v>
      </c>
      <c r="AH39" s="13">
        <f>VLOOKUP(A:A,[3]TDSheet!$A:$D,4,0)</f>
        <v>463</v>
      </c>
      <c r="AI39" s="13">
        <f>VLOOKUP(A:A,[1]TDSheet!$A:$AI,35,0)</f>
        <v>0</v>
      </c>
      <c r="AJ39" s="13">
        <f t="shared" si="15"/>
        <v>320</v>
      </c>
      <c r="AK39" s="13">
        <f t="shared" si="16"/>
        <v>280</v>
      </c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991</v>
      </c>
      <c r="D40" s="8">
        <v>27179</v>
      </c>
      <c r="E40" s="8">
        <v>6614</v>
      </c>
      <c r="F40" s="8">
        <v>2017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6727</v>
      </c>
      <c r="K40" s="13">
        <f t="shared" si="11"/>
        <v>-113</v>
      </c>
      <c r="L40" s="13">
        <f>VLOOKUP(A:A,[1]TDSheet!$A:$V,22,0)</f>
        <v>700</v>
      </c>
      <c r="M40" s="13">
        <f>VLOOKUP(A:A,[1]TDSheet!$A:$X,24,0)</f>
        <v>800</v>
      </c>
      <c r="N40" s="13">
        <f>VLOOKUP(A:A,[1]TDSheet!$A:$N,14,0)</f>
        <v>700</v>
      </c>
      <c r="O40" s="13"/>
      <c r="P40" s="13"/>
      <c r="Q40" s="13"/>
      <c r="R40" s="13"/>
      <c r="S40" s="13"/>
      <c r="T40" s="13"/>
      <c r="U40" s="13"/>
      <c r="V40" s="15">
        <v>1600</v>
      </c>
      <c r="W40" s="13">
        <f t="shared" si="12"/>
        <v>796.8</v>
      </c>
      <c r="X40" s="15">
        <v>1100</v>
      </c>
      <c r="Y40" s="16">
        <f t="shared" si="13"/>
        <v>8.6809738955823299</v>
      </c>
      <c r="Z40" s="13">
        <f t="shared" si="14"/>
        <v>2.5313755020080322</v>
      </c>
      <c r="AA40" s="13"/>
      <c r="AB40" s="13"/>
      <c r="AC40" s="13"/>
      <c r="AD40" s="13">
        <f>VLOOKUP(A:A,[1]TDSheet!$A:$AD,30,0)</f>
        <v>2630</v>
      </c>
      <c r="AE40" s="13">
        <f>VLOOKUP(A:A,[1]TDSheet!$A:$AE,31,0)</f>
        <v>796.6</v>
      </c>
      <c r="AF40" s="13">
        <f>VLOOKUP(A:A,[1]TDSheet!$A:$AF,32,0)</f>
        <v>706.75</v>
      </c>
      <c r="AG40" s="13">
        <f>VLOOKUP(A:A,[1]TDSheet!$A:$AG,33,0)</f>
        <v>663.2</v>
      </c>
      <c r="AH40" s="13">
        <f>VLOOKUP(A:A,[3]TDSheet!$A:$D,4,0)</f>
        <v>918</v>
      </c>
      <c r="AI40" s="13" t="str">
        <f>VLOOKUP(A:A,[1]TDSheet!$A:$AI,35,0)</f>
        <v>продиюнь</v>
      </c>
      <c r="AJ40" s="13">
        <f t="shared" si="15"/>
        <v>720</v>
      </c>
      <c r="AK40" s="13">
        <f t="shared" si="16"/>
        <v>495</v>
      </c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177.881</v>
      </c>
      <c r="D41" s="8">
        <v>737.89</v>
      </c>
      <c r="E41" s="8">
        <v>576.93700000000001</v>
      </c>
      <c r="F41" s="8">
        <v>314.94900000000001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588.77200000000005</v>
      </c>
      <c r="K41" s="13">
        <f t="shared" si="11"/>
        <v>-11.835000000000036</v>
      </c>
      <c r="L41" s="13">
        <f>VLOOKUP(A:A,[1]TDSheet!$A:$V,22,0)</f>
        <v>120</v>
      </c>
      <c r="M41" s="13">
        <f>VLOOKUP(A:A,[1]TDSheet!$A:$X,24,0)</f>
        <v>150</v>
      </c>
      <c r="N41" s="13">
        <f>VLOOKUP(A:A,[1]TDSheet!$A:$N,14,0)</f>
        <v>180</v>
      </c>
      <c r="O41" s="13"/>
      <c r="P41" s="13"/>
      <c r="Q41" s="13"/>
      <c r="R41" s="13"/>
      <c r="S41" s="13"/>
      <c r="T41" s="13"/>
      <c r="U41" s="13"/>
      <c r="V41" s="15">
        <v>100</v>
      </c>
      <c r="W41" s="13">
        <f t="shared" si="12"/>
        <v>115.3874</v>
      </c>
      <c r="X41" s="15">
        <v>120</v>
      </c>
      <c r="Y41" s="16">
        <f t="shared" si="13"/>
        <v>8.5360186640829081</v>
      </c>
      <c r="Z41" s="13">
        <f t="shared" si="14"/>
        <v>2.7294921282566382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123.75719999999998</v>
      </c>
      <c r="AF41" s="13">
        <f>VLOOKUP(A:A,[1]TDSheet!$A:$AF,32,0)</f>
        <v>130.73525000000001</v>
      </c>
      <c r="AG41" s="13">
        <f>VLOOKUP(A:A,[1]TDSheet!$A:$AG,33,0)</f>
        <v>116.11120000000001</v>
      </c>
      <c r="AH41" s="13">
        <f>VLOOKUP(A:A,[3]TDSheet!$A:$D,4,0)</f>
        <v>70.8</v>
      </c>
      <c r="AI41" s="13">
        <f>VLOOKUP(A:A,[1]TDSheet!$A:$AI,35,0)</f>
        <v>0</v>
      </c>
      <c r="AJ41" s="13">
        <f t="shared" si="15"/>
        <v>100</v>
      </c>
      <c r="AK41" s="13">
        <f t="shared" si="16"/>
        <v>120</v>
      </c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12</v>
      </c>
      <c r="C42" s="8">
        <v>447</v>
      </c>
      <c r="D42" s="8">
        <v>1026</v>
      </c>
      <c r="E42" s="8">
        <v>624</v>
      </c>
      <c r="F42" s="8">
        <v>827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648</v>
      </c>
      <c r="K42" s="13">
        <f t="shared" si="11"/>
        <v>-24</v>
      </c>
      <c r="L42" s="13">
        <f>VLOOKUP(A:A,[1]TDSheet!$A:$V,22,0)</f>
        <v>0</v>
      </c>
      <c r="M42" s="13">
        <f>VLOOKUP(A:A,[1]TDSheet!$A:$X,24,0)</f>
        <v>0</v>
      </c>
      <c r="N42" s="13">
        <f>VLOOKUP(A:A,[1]TDSheet!$A:$N,14,0)</f>
        <v>0</v>
      </c>
      <c r="O42" s="13"/>
      <c r="P42" s="13"/>
      <c r="Q42" s="13"/>
      <c r="R42" s="13"/>
      <c r="S42" s="13"/>
      <c r="T42" s="13"/>
      <c r="U42" s="13"/>
      <c r="V42" s="15">
        <v>1000</v>
      </c>
      <c r="W42" s="13">
        <f t="shared" si="12"/>
        <v>124.8</v>
      </c>
      <c r="X42" s="15"/>
      <c r="Y42" s="16">
        <f t="shared" si="13"/>
        <v>14.639423076923077</v>
      </c>
      <c r="Z42" s="13">
        <f t="shared" si="14"/>
        <v>6.6266025641025639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142.6</v>
      </c>
      <c r="AF42" s="13">
        <f>VLOOKUP(A:A,[1]TDSheet!$A:$AF,32,0)</f>
        <v>157.25</v>
      </c>
      <c r="AG42" s="13">
        <f>VLOOKUP(A:A,[1]TDSheet!$A:$AG,33,0)</f>
        <v>118</v>
      </c>
      <c r="AH42" s="13">
        <f>VLOOKUP(A:A,[3]TDSheet!$A:$D,4,0)</f>
        <v>92</v>
      </c>
      <c r="AI42" s="13">
        <f>VLOOKUP(A:A,[1]TDSheet!$A:$AI,35,0)</f>
        <v>0</v>
      </c>
      <c r="AJ42" s="13">
        <f t="shared" si="15"/>
        <v>100</v>
      </c>
      <c r="AK42" s="13">
        <f t="shared" si="16"/>
        <v>0</v>
      </c>
      <c r="AL42" s="13"/>
      <c r="AM42" s="13"/>
    </row>
    <row r="43" spans="1:39" s="1" customFormat="1" ht="21.95" customHeight="1" outlineLevel="1" x14ac:dyDescent="0.2">
      <c r="A43" s="7" t="s">
        <v>46</v>
      </c>
      <c r="B43" s="7" t="s">
        <v>12</v>
      </c>
      <c r="C43" s="8">
        <v>334</v>
      </c>
      <c r="D43" s="8">
        <v>1365</v>
      </c>
      <c r="E43" s="8">
        <v>1268</v>
      </c>
      <c r="F43" s="8">
        <v>386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1313</v>
      </c>
      <c r="K43" s="13">
        <f t="shared" si="11"/>
        <v>-45</v>
      </c>
      <c r="L43" s="13">
        <f>VLOOKUP(A:A,[1]TDSheet!$A:$V,22,0)</f>
        <v>350</v>
      </c>
      <c r="M43" s="13">
        <f>VLOOKUP(A:A,[1]TDSheet!$A:$X,24,0)</f>
        <v>300</v>
      </c>
      <c r="N43" s="13">
        <f>VLOOKUP(A:A,[1]TDSheet!$A:$N,14,0)</f>
        <v>400</v>
      </c>
      <c r="O43" s="13"/>
      <c r="P43" s="13"/>
      <c r="Q43" s="13"/>
      <c r="R43" s="13"/>
      <c r="S43" s="13"/>
      <c r="T43" s="13"/>
      <c r="U43" s="13"/>
      <c r="V43" s="15">
        <v>400</v>
      </c>
      <c r="W43" s="13">
        <f t="shared" si="12"/>
        <v>253.6</v>
      </c>
      <c r="X43" s="15">
        <v>300</v>
      </c>
      <c r="Y43" s="16">
        <f t="shared" si="13"/>
        <v>8.4227129337539441</v>
      </c>
      <c r="Z43" s="13">
        <f t="shared" si="14"/>
        <v>1.5220820189274449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212.8</v>
      </c>
      <c r="AF43" s="13">
        <f>VLOOKUP(A:A,[1]TDSheet!$A:$AF,32,0)</f>
        <v>259.5</v>
      </c>
      <c r="AG43" s="13">
        <f>VLOOKUP(A:A,[1]TDSheet!$A:$AG,33,0)</f>
        <v>195.8</v>
      </c>
      <c r="AH43" s="13">
        <f>VLOOKUP(A:A,[3]TDSheet!$A:$D,4,0)</f>
        <v>185</v>
      </c>
      <c r="AI43" s="13" t="str">
        <f>VLOOKUP(A:A,[1]TDSheet!$A:$AI,35,0)</f>
        <v>склад</v>
      </c>
      <c r="AJ43" s="13">
        <f t="shared" si="15"/>
        <v>140</v>
      </c>
      <c r="AK43" s="13">
        <f t="shared" si="16"/>
        <v>105</v>
      </c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124.291</v>
      </c>
      <c r="D44" s="8">
        <v>267.78199999999998</v>
      </c>
      <c r="E44" s="8">
        <v>254.65199999999999</v>
      </c>
      <c r="F44" s="8">
        <v>128.78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277.87700000000001</v>
      </c>
      <c r="K44" s="13">
        <f t="shared" si="11"/>
        <v>-23.225000000000023</v>
      </c>
      <c r="L44" s="13">
        <f>VLOOKUP(A:A,[1]TDSheet!$A:$V,22,0)</f>
        <v>80</v>
      </c>
      <c r="M44" s="13">
        <f>VLOOKUP(A:A,[1]TDSheet!$A:$X,24,0)</f>
        <v>70</v>
      </c>
      <c r="N44" s="13">
        <f>VLOOKUP(A:A,[1]TDSheet!$A:$N,14,0)</f>
        <v>80</v>
      </c>
      <c r="O44" s="13"/>
      <c r="P44" s="13"/>
      <c r="Q44" s="13"/>
      <c r="R44" s="13"/>
      <c r="S44" s="13"/>
      <c r="T44" s="13"/>
      <c r="U44" s="13"/>
      <c r="V44" s="15">
        <v>30</v>
      </c>
      <c r="W44" s="13">
        <f t="shared" si="12"/>
        <v>50.930399999999999</v>
      </c>
      <c r="X44" s="15">
        <v>50</v>
      </c>
      <c r="Y44" s="16">
        <f t="shared" si="13"/>
        <v>8.6152867442627574</v>
      </c>
      <c r="Z44" s="13">
        <f t="shared" si="14"/>
        <v>2.5285487645885367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62.4816</v>
      </c>
      <c r="AF44" s="13">
        <f>VLOOKUP(A:A,[1]TDSheet!$A:$AF,32,0)</f>
        <v>57.484000000000002</v>
      </c>
      <c r="AG44" s="13">
        <f>VLOOKUP(A:A,[1]TDSheet!$A:$AG,33,0)</f>
        <v>48.593000000000004</v>
      </c>
      <c r="AH44" s="13">
        <f>VLOOKUP(A:A,[3]TDSheet!$A:$D,4,0)</f>
        <v>45.472000000000001</v>
      </c>
      <c r="AI44" s="13" t="str">
        <f>VLOOKUP(A:A,[1]TDSheet!$A:$AI,35,0)</f>
        <v>увел</v>
      </c>
      <c r="AJ44" s="13">
        <f t="shared" si="15"/>
        <v>30</v>
      </c>
      <c r="AK44" s="13">
        <f t="shared" si="16"/>
        <v>50</v>
      </c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12</v>
      </c>
      <c r="C45" s="8">
        <v>238</v>
      </c>
      <c r="D45" s="8">
        <v>2335</v>
      </c>
      <c r="E45" s="8">
        <v>1571</v>
      </c>
      <c r="F45" s="8">
        <v>942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1691</v>
      </c>
      <c r="K45" s="13">
        <f t="shared" si="11"/>
        <v>-120</v>
      </c>
      <c r="L45" s="13">
        <f>VLOOKUP(A:A,[1]TDSheet!$A:$V,22,0)</f>
        <v>300</v>
      </c>
      <c r="M45" s="13">
        <f>VLOOKUP(A:A,[1]TDSheet!$A:$X,24,0)</f>
        <v>350</v>
      </c>
      <c r="N45" s="13">
        <f>VLOOKUP(A:A,[1]TDSheet!$A:$N,14,0)</f>
        <v>450</v>
      </c>
      <c r="O45" s="13"/>
      <c r="P45" s="13"/>
      <c r="Q45" s="13"/>
      <c r="R45" s="13"/>
      <c r="S45" s="13"/>
      <c r="T45" s="13"/>
      <c r="U45" s="13"/>
      <c r="V45" s="15">
        <v>250</v>
      </c>
      <c r="W45" s="13">
        <f t="shared" si="12"/>
        <v>314.2</v>
      </c>
      <c r="X45" s="15">
        <v>350</v>
      </c>
      <c r="Y45" s="16">
        <f t="shared" si="13"/>
        <v>8.4086569064290266</v>
      </c>
      <c r="Z45" s="13">
        <f t="shared" si="14"/>
        <v>2.9980903882877148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285.2</v>
      </c>
      <c r="AF45" s="13">
        <f>VLOOKUP(A:A,[1]TDSheet!$A:$AF,32,0)</f>
        <v>358.25</v>
      </c>
      <c r="AG45" s="13">
        <f>VLOOKUP(A:A,[1]TDSheet!$A:$AG,33,0)</f>
        <v>336.8</v>
      </c>
      <c r="AH45" s="13">
        <f>VLOOKUP(A:A,[3]TDSheet!$A:$D,4,0)</f>
        <v>218</v>
      </c>
      <c r="AI45" s="13">
        <f>VLOOKUP(A:A,[1]TDSheet!$A:$AI,35,0)</f>
        <v>0</v>
      </c>
      <c r="AJ45" s="13">
        <f t="shared" si="15"/>
        <v>100</v>
      </c>
      <c r="AK45" s="13">
        <f t="shared" si="16"/>
        <v>140</v>
      </c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722</v>
      </c>
      <c r="D46" s="8">
        <v>2960</v>
      </c>
      <c r="E46" s="8">
        <v>2507</v>
      </c>
      <c r="F46" s="8">
        <v>1092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2772</v>
      </c>
      <c r="K46" s="13">
        <f t="shared" si="11"/>
        <v>-265</v>
      </c>
      <c r="L46" s="13">
        <f>VLOOKUP(A:A,[1]TDSheet!$A:$V,22,0)</f>
        <v>600</v>
      </c>
      <c r="M46" s="13">
        <f>VLOOKUP(A:A,[1]TDSheet!$A:$X,24,0)</f>
        <v>600</v>
      </c>
      <c r="N46" s="13">
        <f>VLOOKUP(A:A,[1]TDSheet!$A:$N,14,0)</f>
        <v>700</v>
      </c>
      <c r="O46" s="13"/>
      <c r="P46" s="13"/>
      <c r="Q46" s="13"/>
      <c r="R46" s="13"/>
      <c r="S46" s="13"/>
      <c r="T46" s="13"/>
      <c r="U46" s="13"/>
      <c r="V46" s="15">
        <v>600</v>
      </c>
      <c r="W46" s="13">
        <f t="shared" si="12"/>
        <v>501.4</v>
      </c>
      <c r="X46" s="15">
        <v>600</v>
      </c>
      <c r="Y46" s="16">
        <f t="shared" si="13"/>
        <v>8.3605903470283209</v>
      </c>
      <c r="Z46" s="13">
        <f t="shared" si="14"/>
        <v>2.177901874750698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571.20000000000005</v>
      </c>
      <c r="AF46" s="13">
        <f>VLOOKUP(A:A,[1]TDSheet!$A:$AF,32,0)</f>
        <v>556.25</v>
      </c>
      <c r="AG46" s="13">
        <f>VLOOKUP(A:A,[1]TDSheet!$A:$AG,33,0)</f>
        <v>486</v>
      </c>
      <c r="AH46" s="13">
        <f>VLOOKUP(A:A,[3]TDSheet!$A:$D,4,0)</f>
        <v>503</v>
      </c>
      <c r="AI46" s="13">
        <f>VLOOKUP(A:A,[1]TDSheet!$A:$AI,35,0)</f>
        <v>0</v>
      </c>
      <c r="AJ46" s="13">
        <f t="shared" si="15"/>
        <v>240</v>
      </c>
      <c r="AK46" s="13">
        <f t="shared" si="16"/>
        <v>240</v>
      </c>
      <c r="AL46" s="13"/>
      <c r="AM46" s="13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31.936</v>
      </c>
      <c r="D47" s="8">
        <v>153.27500000000001</v>
      </c>
      <c r="E47" s="8">
        <v>99.448999999999998</v>
      </c>
      <c r="F47" s="8">
        <v>79.253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111.468</v>
      </c>
      <c r="K47" s="13">
        <f t="shared" si="11"/>
        <v>-12.019000000000005</v>
      </c>
      <c r="L47" s="13">
        <f>VLOOKUP(A:A,[1]TDSheet!$A:$V,22,0)</f>
        <v>20</v>
      </c>
      <c r="M47" s="13">
        <f>VLOOKUP(A:A,[1]TDSheet!$A:$X,24,0)</f>
        <v>20</v>
      </c>
      <c r="N47" s="13">
        <f>VLOOKUP(A:A,[1]TDSheet!$A:$N,14,0)</f>
        <v>30</v>
      </c>
      <c r="O47" s="13"/>
      <c r="P47" s="13"/>
      <c r="Q47" s="13"/>
      <c r="R47" s="13"/>
      <c r="S47" s="13"/>
      <c r="T47" s="13"/>
      <c r="U47" s="13"/>
      <c r="V47" s="15">
        <v>20</v>
      </c>
      <c r="W47" s="13">
        <f t="shared" si="12"/>
        <v>19.889800000000001</v>
      </c>
      <c r="X47" s="15">
        <v>20</v>
      </c>
      <c r="Y47" s="16">
        <f t="shared" si="13"/>
        <v>9.5150780802220218</v>
      </c>
      <c r="Z47" s="13">
        <f t="shared" si="14"/>
        <v>3.9846051745115583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30.251200000000001</v>
      </c>
      <c r="AF47" s="13">
        <f>VLOOKUP(A:A,[1]TDSheet!$A:$AF,32,0)</f>
        <v>23.389250000000001</v>
      </c>
      <c r="AG47" s="13">
        <f>VLOOKUP(A:A,[1]TDSheet!$A:$AG,33,0)</f>
        <v>22.509800000000002</v>
      </c>
      <c r="AH47" s="13">
        <f>VLOOKUP(A:A,[3]TDSheet!$A:$D,4,0)</f>
        <v>20.286999999999999</v>
      </c>
      <c r="AI47" s="13" t="str">
        <f>VLOOKUP(A:A,[1]TDSheet!$A:$AI,35,0)</f>
        <v>склад</v>
      </c>
      <c r="AJ47" s="13">
        <f t="shared" si="15"/>
        <v>20</v>
      </c>
      <c r="AK47" s="13">
        <f t="shared" si="16"/>
        <v>20</v>
      </c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159.96799999999999</v>
      </c>
      <c r="D48" s="8">
        <v>484.18200000000002</v>
      </c>
      <c r="E48" s="8">
        <v>471.42200000000003</v>
      </c>
      <c r="F48" s="8">
        <v>154.755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492.00400000000002</v>
      </c>
      <c r="K48" s="13">
        <f t="shared" si="11"/>
        <v>-20.581999999999994</v>
      </c>
      <c r="L48" s="13">
        <f>VLOOKUP(A:A,[1]TDSheet!$A:$V,22,0)</f>
        <v>150</v>
      </c>
      <c r="M48" s="13">
        <f>VLOOKUP(A:A,[1]TDSheet!$A:$X,24,0)</f>
        <v>130</v>
      </c>
      <c r="N48" s="13">
        <f>VLOOKUP(A:A,[1]TDSheet!$A:$N,14,0)</f>
        <v>150</v>
      </c>
      <c r="O48" s="13"/>
      <c r="P48" s="13"/>
      <c r="Q48" s="13"/>
      <c r="R48" s="13"/>
      <c r="S48" s="13"/>
      <c r="T48" s="13"/>
      <c r="U48" s="13"/>
      <c r="V48" s="15">
        <v>100</v>
      </c>
      <c r="W48" s="13">
        <f t="shared" si="12"/>
        <v>94.284400000000005</v>
      </c>
      <c r="X48" s="15">
        <v>120</v>
      </c>
      <c r="Y48" s="16">
        <f t="shared" si="13"/>
        <v>8.5353992813233148</v>
      </c>
      <c r="Z48" s="13">
        <f t="shared" si="14"/>
        <v>1.6413637887073576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87.4178</v>
      </c>
      <c r="AF48" s="13">
        <f>VLOOKUP(A:A,[1]TDSheet!$A:$AF,32,0)</f>
        <v>98.724999999999994</v>
      </c>
      <c r="AG48" s="13">
        <f>VLOOKUP(A:A,[1]TDSheet!$A:$AG,33,0)</f>
        <v>82.872600000000006</v>
      </c>
      <c r="AH48" s="13">
        <f>VLOOKUP(A:A,[3]TDSheet!$A:$D,4,0)</f>
        <v>93.307000000000002</v>
      </c>
      <c r="AI48" s="13">
        <f>VLOOKUP(A:A,[1]TDSheet!$A:$AI,35,0)</f>
        <v>0</v>
      </c>
      <c r="AJ48" s="13">
        <f t="shared" si="15"/>
        <v>100</v>
      </c>
      <c r="AK48" s="13">
        <f t="shared" si="16"/>
        <v>120</v>
      </c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12</v>
      </c>
      <c r="C49" s="8">
        <v>511</v>
      </c>
      <c r="D49" s="8">
        <v>1401</v>
      </c>
      <c r="E49" s="8">
        <v>1331</v>
      </c>
      <c r="F49" s="8">
        <v>549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1415</v>
      </c>
      <c r="K49" s="13">
        <f t="shared" si="11"/>
        <v>-84</v>
      </c>
      <c r="L49" s="13">
        <f>VLOOKUP(A:A,[1]TDSheet!$A:$V,22,0)</f>
        <v>350</v>
      </c>
      <c r="M49" s="13">
        <f>VLOOKUP(A:A,[1]TDSheet!$A:$X,24,0)</f>
        <v>300</v>
      </c>
      <c r="N49" s="13">
        <f>VLOOKUP(A:A,[1]TDSheet!$A:$N,14,0)</f>
        <v>400</v>
      </c>
      <c r="O49" s="13"/>
      <c r="P49" s="13"/>
      <c r="Q49" s="13"/>
      <c r="R49" s="13"/>
      <c r="S49" s="13"/>
      <c r="T49" s="13"/>
      <c r="U49" s="13"/>
      <c r="V49" s="15">
        <v>350</v>
      </c>
      <c r="W49" s="13">
        <f t="shared" si="12"/>
        <v>266.2</v>
      </c>
      <c r="X49" s="15">
        <v>350</v>
      </c>
      <c r="Y49" s="16">
        <f t="shared" si="13"/>
        <v>8.6363636363636367</v>
      </c>
      <c r="Z49" s="13">
        <f t="shared" si="14"/>
        <v>2.062359128474831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304.60000000000002</v>
      </c>
      <c r="AF49" s="13">
        <f>VLOOKUP(A:A,[1]TDSheet!$A:$AF,32,0)</f>
        <v>296.75</v>
      </c>
      <c r="AG49" s="13">
        <f>VLOOKUP(A:A,[1]TDSheet!$A:$AG,33,0)</f>
        <v>255.2</v>
      </c>
      <c r="AH49" s="13">
        <f>VLOOKUP(A:A,[3]TDSheet!$A:$D,4,0)</f>
        <v>232</v>
      </c>
      <c r="AI49" s="13">
        <f>VLOOKUP(A:A,[1]TDSheet!$A:$AI,35,0)</f>
        <v>0</v>
      </c>
      <c r="AJ49" s="13">
        <f t="shared" si="15"/>
        <v>122.49999999999999</v>
      </c>
      <c r="AK49" s="13">
        <f t="shared" si="16"/>
        <v>122.49999999999999</v>
      </c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656</v>
      </c>
      <c r="D50" s="8">
        <v>3346</v>
      </c>
      <c r="E50" s="17">
        <v>2276</v>
      </c>
      <c r="F50" s="17">
        <v>1197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1817</v>
      </c>
      <c r="K50" s="13">
        <f t="shared" si="11"/>
        <v>459</v>
      </c>
      <c r="L50" s="13">
        <f>VLOOKUP(A:A,[1]TDSheet!$A:$V,22,0)</f>
        <v>500</v>
      </c>
      <c r="M50" s="13">
        <f>VLOOKUP(A:A,[1]TDSheet!$A:$X,24,0)</f>
        <v>500</v>
      </c>
      <c r="N50" s="13">
        <f>VLOOKUP(A:A,[1]TDSheet!$A:$N,14,0)</f>
        <v>600</v>
      </c>
      <c r="O50" s="13"/>
      <c r="P50" s="13"/>
      <c r="Q50" s="13"/>
      <c r="R50" s="13"/>
      <c r="S50" s="13"/>
      <c r="T50" s="13"/>
      <c r="U50" s="13"/>
      <c r="V50" s="15">
        <v>550</v>
      </c>
      <c r="W50" s="13">
        <f t="shared" si="12"/>
        <v>455.2</v>
      </c>
      <c r="X50" s="15">
        <v>550</v>
      </c>
      <c r="Y50" s="16">
        <f t="shared" si="13"/>
        <v>8.5610720562390163</v>
      </c>
      <c r="Z50" s="13">
        <f t="shared" si="14"/>
        <v>2.6296133567662565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482.8</v>
      </c>
      <c r="AF50" s="13">
        <f>VLOOKUP(A:A,[1]TDSheet!$A:$AF,32,0)</f>
        <v>545.25</v>
      </c>
      <c r="AG50" s="13">
        <f>VLOOKUP(A:A,[1]TDSheet!$A:$AG,33,0)</f>
        <v>450.8</v>
      </c>
      <c r="AH50" s="13">
        <f>VLOOKUP(A:A,[3]TDSheet!$A:$D,4,0)</f>
        <v>320</v>
      </c>
      <c r="AI50" s="13">
        <f>VLOOKUP(A:A,[1]TDSheet!$A:$AI,35,0)</f>
        <v>0</v>
      </c>
      <c r="AJ50" s="13">
        <f t="shared" si="15"/>
        <v>192.5</v>
      </c>
      <c r="AK50" s="13">
        <f t="shared" si="16"/>
        <v>192.5</v>
      </c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12</v>
      </c>
      <c r="C51" s="8">
        <v>347</v>
      </c>
      <c r="D51" s="8">
        <v>1165</v>
      </c>
      <c r="E51" s="8">
        <v>1156</v>
      </c>
      <c r="F51" s="8">
        <v>314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1317</v>
      </c>
      <c r="K51" s="13">
        <f t="shared" si="11"/>
        <v>-161</v>
      </c>
      <c r="L51" s="13">
        <f>VLOOKUP(A:A,[1]TDSheet!$A:$V,22,0)</f>
        <v>400</v>
      </c>
      <c r="M51" s="13">
        <f>VLOOKUP(A:A,[1]TDSheet!$A:$X,24,0)</f>
        <v>450</v>
      </c>
      <c r="N51" s="13">
        <f>VLOOKUP(A:A,[1]TDSheet!$A:$N,14,0)</f>
        <v>350</v>
      </c>
      <c r="O51" s="13"/>
      <c r="P51" s="13"/>
      <c r="Q51" s="13"/>
      <c r="R51" s="13"/>
      <c r="S51" s="13"/>
      <c r="T51" s="13"/>
      <c r="U51" s="13"/>
      <c r="V51" s="15">
        <v>200</v>
      </c>
      <c r="W51" s="13">
        <f t="shared" si="12"/>
        <v>231.2</v>
      </c>
      <c r="X51" s="15">
        <v>250</v>
      </c>
      <c r="Y51" s="16">
        <f t="shared" si="13"/>
        <v>8.4948096885813147</v>
      </c>
      <c r="Z51" s="13">
        <f t="shared" si="14"/>
        <v>1.3581314878892734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123</v>
      </c>
      <c r="AF51" s="13">
        <f>VLOOKUP(A:A,[1]TDSheet!$A:$AF,32,0)</f>
        <v>192.75</v>
      </c>
      <c r="AG51" s="13">
        <f>VLOOKUP(A:A,[1]TDSheet!$A:$AG,33,0)</f>
        <v>192</v>
      </c>
      <c r="AH51" s="13">
        <f>VLOOKUP(A:A,[3]TDSheet!$A:$D,4,0)</f>
        <v>173</v>
      </c>
      <c r="AI51" s="13" t="str">
        <f>VLOOKUP(A:A,[1]TDSheet!$A:$AI,35,0)</f>
        <v>складзавод</v>
      </c>
      <c r="AJ51" s="13">
        <f t="shared" si="15"/>
        <v>80</v>
      </c>
      <c r="AK51" s="13">
        <f t="shared" si="16"/>
        <v>100</v>
      </c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36.036000000000001</v>
      </c>
      <c r="D52" s="8">
        <v>380.51299999999998</v>
      </c>
      <c r="E52" s="8">
        <v>261.87700000000001</v>
      </c>
      <c r="F52" s="8">
        <v>146.52199999999999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271.84300000000002</v>
      </c>
      <c r="K52" s="13">
        <f t="shared" si="11"/>
        <v>-9.9660000000000082</v>
      </c>
      <c r="L52" s="13">
        <f>VLOOKUP(A:A,[1]TDSheet!$A:$V,22,0)</f>
        <v>50</v>
      </c>
      <c r="M52" s="13">
        <f>VLOOKUP(A:A,[1]TDSheet!$A:$X,24,0)</f>
        <v>50</v>
      </c>
      <c r="N52" s="13">
        <f>VLOOKUP(A:A,[1]TDSheet!$A:$N,14,0)</f>
        <v>50</v>
      </c>
      <c r="O52" s="13"/>
      <c r="P52" s="13"/>
      <c r="Q52" s="13"/>
      <c r="R52" s="13"/>
      <c r="S52" s="13"/>
      <c r="T52" s="13"/>
      <c r="U52" s="13"/>
      <c r="V52" s="15">
        <v>100</v>
      </c>
      <c r="W52" s="13">
        <f t="shared" si="12"/>
        <v>52.375399999999999</v>
      </c>
      <c r="X52" s="15">
        <v>70</v>
      </c>
      <c r="Y52" s="16">
        <f t="shared" si="13"/>
        <v>8.9072732618748489</v>
      </c>
      <c r="Z52" s="13">
        <f t="shared" si="14"/>
        <v>2.7975347204985543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71.693200000000004</v>
      </c>
      <c r="AF52" s="13">
        <f>VLOOKUP(A:A,[1]TDSheet!$A:$AF,32,0)</f>
        <v>58.8795</v>
      </c>
      <c r="AG52" s="13">
        <f>VLOOKUP(A:A,[1]TDSheet!$A:$AG,33,0)</f>
        <v>50.523000000000003</v>
      </c>
      <c r="AH52" s="13">
        <f>VLOOKUP(A:A,[3]TDSheet!$A:$D,4,0)</f>
        <v>55.649000000000001</v>
      </c>
      <c r="AI52" s="13" t="str">
        <f>VLOOKUP(A:A,[1]TDSheet!$A:$AI,35,0)</f>
        <v>увел</v>
      </c>
      <c r="AJ52" s="13">
        <f t="shared" si="15"/>
        <v>100</v>
      </c>
      <c r="AK52" s="13">
        <f t="shared" si="16"/>
        <v>70</v>
      </c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285.34100000000001</v>
      </c>
      <c r="D53" s="8">
        <v>737.32</v>
      </c>
      <c r="E53" s="8">
        <v>635.745</v>
      </c>
      <c r="F53" s="8">
        <v>370.35500000000002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691.20899999999995</v>
      </c>
      <c r="K53" s="13">
        <f t="shared" si="11"/>
        <v>-55.463999999999942</v>
      </c>
      <c r="L53" s="13">
        <f>VLOOKUP(A:A,[1]TDSheet!$A:$V,22,0)</f>
        <v>180</v>
      </c>
      <c r="M53" s="13">
        <f>VLOOKUP(A:A,[1]TDSheet!$A:$X,24,0)</f>
        <v>150</v>
      </c>
      <c r="N53" s="13">
        <f>VLOOKUP(A:A,[1]TDSheet!$A:$N,14,0)</f>
        <v>160</v>
      </c>
      <c r="O53" s="13"/>
      <c r="P53" s="13"/>
      <c r="Q53" s="13"/>
      <c r="R53" s="13"/>
      <c r="S53" s="13"/>
      <c r="T53" s="13"/>
      <c r="U53" s="13"/>
      <c r="V53" s="15">
        <v>100</v>
      </c>
      <c r="W53" s="13">
        <f t="shared" si="12"/>
        <v>127.149</v>
      </c>
      <c r="X53" s="15">
        <v>150</v>
      </c>
      <c r="Y53" s="16">
        <f t="shared" si="13"/>
        <v>8.7327072961643424</v>
      </c>
      <c r="Z53" s="13">
        <f t="shared" si="14"/>
        <v>2.9127637653461687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179.22460000000001</v>
      </c>
      <c r="AF53" s="13">
        <f>VLOOKUP(A:A,[1]TDSheet!$A:$AF,32,0)</f>
        <v>160.42474999999999</v>
      </c>
      <c r="AG53" s="13">
        <f>VLOOKUP(A:A,[1]TDSheet!$A:$AG,33,0)</f>
        <v>131.45999999999998</v>
      </c>
      <c r="AH53" s="13">
        <f>VLOOKUP(A:A,[3]TDSheet!$A:$D,4,0)</f>
        <v>111.77500000000001</v>
      </c>
      <c r="AI53" s="13">
        <f>VLOOKUP(A:A,[1]TDSheet!$A:$AI,35,0)</f>
        <v>0</v>
      </c>
      <c r="AJ53" s="13">
        <f t="shared" si="15"/>
        <v>100</v>
      </c>
      <c r="AK53" s="13">
        <f t="shared" si="16"/>
        <v>150</v>
      </c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29.571999999999999</v>
      </c>
      <c r="D54" s="8">
        <v>37.384</v>
      </c>
      <c r="E54" s="8">
        <v>34.375</v>
      </c>
      <c r="F54" s="8">
        <v>31.088999999999999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44.212000000000003</v>
      </c>
      <c r="K54" s="13">
        <f t="shared" si="11"/>
        <v>-9.8370000000000033</v>
      </c>
      <c r="L54" s="13">
        <f>VLOOKUP(A:A,[1]TDSheet!$A:$V,22,0)</f>
        <v>20</v>
      </c>
      <c r="M54" s="13">
        <f>VLOOKUP(A:A,[1]TDSheet!$A:$X,24,0)</f>
        <v>0</v>
      </c>
      <c r="N54" s="13">
        <f>VLOOKUP(A:A,[1]TDSheet!$A:$N,14,0)</f>
        <v>10</v>
      </c>
      <c r="O54" s="13"/>
      <c r="P54" s="13"/>
      <c r="Q54" s="13"/>
      <c r="R54" s="13"/>
      <c r="S54" s="13"/>
      <c r="T54" s="13"/>
      <c r="U54" s="13"/>
      <c r="V54" s="15"/>
      <c r="W54" s="13">
        <f t="shared" si="12"/>
        <v>6.875</v>
      </c>
      <c r="X54" s="15">
        <v>10</v>
      </c>
      <c r="Y54" s="16">
        <f t="shared" si="13"/>
        <v>10.340218181818182</v>
      </c>
      <c r="Z54" s="13">
        <f t="shared" si="14"/>
        <v>4.5220363636363636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12.6234</v>
      </c>
      <c r="AF54" s="13">
        <f>VLOOKUP(A:A,[1]TDSheet!$A:$AF,32,0)</f>
        <v>4.5075000000000003</v>
      </c>
      <c r="AG54" s="13">
        <f>VLOOKUP(A:A,[1]TDSheet!$A:$AG,33,0)</f>
        <v>7.8105999999999991</v>
      </c>
      <c r="AH54" s="13">
        <f>VLOOKUP(A:A,[3]TDSheet!$A:$D,4,0)</f>
        <v>4.5039999999999996</v>
      </c>
      <c r="AI54" s="13" t="str">
        <f>VLOOKUP(A:A,[1]TDSheet!$A:$AI,35,0)</f>
        <v>склад</v>
      </c>
      <c r="AJ54" s="13">
        <f t="shared" si="15"/>
        <v>0</v>
      </c>
      <c r="AK54" s="13">
        <f t="shared" si="16"/>
        <v>10</v>
      </c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1438.681</v>
      </c>
      <c r="D55" s="8">
        <v>3922.4189999999999</v>
      </c>
      <c r="E55" s="8">
        <v>3318.723</v>
      </c>
      <c r="F55" s="8">
        <v>1996.4369999999999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3222.366</v>
      </c>
      <c r="K55" s="13">
        <f t="shared" si="11"/>
        <v>96.356999999999971</v>
      </c>
      <c r="L55" s="13">
        <f>VLOOKUP(A:A,[1]TDSheet!$A:$V,22,0)</f>
        <v>700</v>
      </c>
      <c r="M55" s="13">
        <f>VLOOKUP(A:A,[1]TDSheet!$A:$X,24,0)</f>
        <v>800</v>
      </c>
      <c r="N55" s="13">
        <f>VLOOKUP(A:A,[1]TDSheet!$A:$N,14,0)</f>
        <v>600</v>
      </c>
      <c r="O55" s="13"/>
      <c r="P55" s="13"/>
      <c r="Q55" s="13"/>
      <c r="R55" s="13"/>
      <c r="S55" s="13"/>
      <c r="T55" s="13"/>
      <c r="U55" s="13"/>
      <c r="V55" s="15">
        <v>1000</v>
      </c>
      <c r="W55" s="13">
        <f t="shared" si="12"/>
        <v>663.74459999999999</v>
      </c>
      <c r="X55" s="15">
        <v>900</v>
      </c>
      <c r="Y55" s="16">
        <f t="shared" si="13"/>
        <v>9.0342535366766068</v>
      </c>
      <c r="Z55" s="13">
        <f t="shared" si="14"/>
        <v>3.0078391598214131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854.96339999999998</v>
      </c>
      <c r="AF55" s="13">
        <f>VLOOKUP(A:A,[1]TDSheet!$A:$AF,32,0)</f>
        <v>869.69425000000001</v>
      </c>
      <c r="AG55" s="13">
        <f>VLOOKUP(A:A,[1]TDSheet!$A:$AG,33,0)</f>
        <v>714.62659999999994</v>
      </c>
      <c r="AH55" s="13">
        <f>VLOOKUP(A:A,[3]TDSheet!$A:$D,4,0)</f>
        <v>820.21600000000001</v>
      </c>
      <c r="AI55" s="13" t="str">
        <f>VLOOKUP(A:A,[1]TDSheet!$A:$AI,35,0)</f>
        <v>июньяб</v>
      </c>
      <c r="AJ55" s="13">
        <f t="shared" si="15"/>
        <v>1000</v>
      </c>
      <c r="AK55" s="13">
        <f t="shared" si="16"/>
        <v>900</v>
      </c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12</v>
      </c>
      <c r="C56" s="8">
        <v>1758</v>
      </c>
      <c r="D56" s="8">
        <v>6836</v>
      </c>
      <c r="E56" s="17">
        <v>5504</v>
      </c>
      <c r="F56" s="17">
        <v>2169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3643</v>
      </c>
      <c r="K56" s="13">
        <f t="shared" si="11"/>
        <v>1861</v>
      </c>
      <c r="L56" s="13">
        <f>VLOOKUP(A:A,[1]TDSheet!$A:$V,22,0)</f>
        <v>1000</v>
      </c>
      <c r="M56" s="13">
        <f>VLOOKUP(A:A,[1]TDSheet!$A:$X,24,0)</f>
        <v>1200</v>
      </c>
      <c r="N56" s="13">
        <f>VLOOKUP(A:A,[1]TDSheet!$A:$N,14,0)</f>
        <v>1000</v>
      </c>
      <c r="O56" s="13"/>
      <c r="P56" s="13"/>
      <c r="Q56" s="13"/>
      <c r="R56" s="13"/>
      <c r="S56" s="13"/>
      <c r="T56" s="13"/>
      <c r="U56" s="13"/>
      <c r="V56" s="15">
        <v>1500</v>
      </c>
      <c r="W56" s="13">
        <f t="shared" si="12"/>
        <v>1032.8</v>
      </c>
      <c r="X56" s="15">
        <v>1500</v>
      </c>
      <c r="Y56" s="16">
        <f t="shared" si="13"/>
        <v>8.1032145623547649</v>
      </c>
      <c r="Z56" s="13">
        <f t="shared" si="14"/>
        <v>2.1001161890007749</v>
      </c>
      <c r="AA56" s="13"/>
      <c r="AB56" s="13"/>
      <c r="AC56" s="13"/>
      <c r="AD56" s="13">
        <f>VLOOKUP(A:A,[1]TDSheet!$A:$AD,30,0)</f>
        <v>340</v>
      </c>
      <c r="AE56" s="13">
        <f>VLOOKUP(A:A,[1]TDSheet!$A:$AE,31,0)</f>
        <v>1215.5999999999999</v>
      </c>
      <c r="AF56" s="13">
        <f>VLOOKUP(A:A,[1]TDSheet!$A:$AF,32,0)</f>
        <v>1168.75</v>
      </c>
      <c r="AG56" s="13">
        <f>VLOOKUP(A:A,[1]TDSheet!$A:$AG,33,0)</f>
        <v>970.8</v>
      </c>
      <c r="AH56" s="13">
        <f>VLOOKUP(A:A,[3]TDSheet!$A:$D,4,0)</f>
        <v>783</v>
      </c>
      <c r="AI56" s="13" t="str">
        <f>VLOOKUP(A:A,[1]TDSheet!$A:$AI,35,0)</f>
        <v>оконч</v>
      </c>
      <c r="AJ56" s="13">
        <f t="shared" si="15"/>
        <v>675</v>
      </c>
      <c r="AK56" s="13">
        <f t="shared" si="16"/>
        <v>675</v>
      </c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2087</v>
      </c>
      <c r="D57" s="8">
        <v>3124</v>
      </c>
      <c r="E57" s="8">
        <v>3981</v>
      </c>
      <c r="F57" s="8">
        <v>1173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4506</v>
      </c>
      <c r="K57" s="13">
        <f t="shared" si="11"/>
        <v>-525</v>
      </c>
      <c r="L57" s="13">
        <f>VLOOKUP(A:A,[1]TDSheet!$A:$V,22,0)</f>
        <v>1200</v>
      </c>
      <c r="M57" s="13">
        <f>VLOOKUP(A:A,[1]TDSheet!$A:$X,24,0)</f>
        <v>1100</v>
      </c>
      <c r="N57" s="13">
        <f>VLOOKUP(A:A,[1]TDSheet!$A:$N,14,0)</f>
        <v>800</v>
      </c>
      <c r="O57" s="13"/>
      <c r="P57" s="13"/>
      <c r="Q57" s="13"/>
      <c r="R57" s="13"/>
      <c r="S57" s="13"/>
      <c r="T57" s="13"/>
      <c r="U57" s="13"/>
      <c r="V57" s="15">
        <v>800</v>
      </c>
      <c r="W57" s="13">
        <f t="shared" si="12"/>
        <v>528.20000000000005</v>
      </c>
      <c r="X57" s="15">
        <v>800</v>
      </c>
      <c r="Y57" s="16">
        <f t="shared" si="13"/>
        <v>11.118894358197652</v>
      </c>
      <c r="Z57" s="13">
        <f t="shared" si="14"/>
        <v>2.2207497160166603</v>
      </c>
      <c r="AA57" s="13"/>
      <c r="AB57" s="13"/>
      <c r="AC57" s="13"/>
      <c r="AD57" s="13">
        <f>VLOOKUP(A:A,[1]TDSheet!$A:$AD,30,0)</f>
        <v>1340</v>
      </c>
      <c r="AE57" s="13">
        <f>VLOOKUP(A:A,[1]TDSheet!$A:$AE,31,0)</f>
        <v>793.8</v>
      </c>
      <c r="AF57" s="13">
        <f>VLOOKUP(A:A,[1]TDSheet!$A:$AF,32,0)</f>
        <v>792.25</v>
      </c>
      <c r="AG57" s="13">
        <f>VLOOKUP(A:A,[1]TDSheet!$A:$AG,33,0)</f>
        <v>499.2</v>
      </c>
      <c r="AH57" s="13">
        <f>VLOOKUP(A:A,[3]TDSheet!$A:$D,4,0)</f>
        <v>462</v>
      </c>
      <c r="AI57" s="13" t="str">
        <f>VLOOKUP(A:A,[1]TDSheet!$A:$AI,35,0)</f>
        <v>июньяб</v>
      </c>
      <c r="AJ57" s="13">
        <f t="shared" si="15"/>
        <v>360</v>
      </c>
      <c r="AK57" s="13">
        <f t="shared" si="16"/>
        <v>360</v>
      </c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540</v>
      </c>
      <c r="D58" s="8">
        <v>606</v>
      </c>
      <c r="E58" s="8">
        <v>798</v>
      </c>
      <c r="F58" s="8">
        <v>319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1070</v>
      </c>
      <c r="K58" s="13">
        <f t="shared" si="11"/>
        <v>-272</v>
      </c>
      <c r="L58" s="13">
        <f>VLOOKUP(A:A,[1]TDSheet!$A:$V,22,0)</f>
        <v>400</v>
      </c>
      <c r="M58" s="13">
        <f>VLOOKUP(A:A,[1]TDSheet!$A:$X,24,0)</f>
        <v>400</v>
      </c>
      <c r="N58" s="13">
        <f>VLOOKUP(A:A,[1]TDSheet!$A:$N,14,0)</f>
        <v>200</v>
      </c>
      <c r="O58" s="13"/>
      <c r="P58" s="13"/>
      <c r="Q58" s="13"/>
      <c r="R58" s="13"/>
      <c r="S58" s="13"/>
      <c r="T58" s="13"/>
      <c r="U58" s="13"/>
      <c r="V58" s="15">
        <v>400</v>
      </c>
      <c r="W58" s="13">
        <f t="shared" si="12"/>
        <v>159.6</v>
      </c>
      <c r="X58" s="15">
        <v>300</v>
      </c>
      <c r="Y58" s="16">
        <f t="shared" si="13"/>
        <v>12.650375939849624</v>
      </c>
      <c r="Z58" s="13">
        <f t="shared" si="14"/>
        <v>1.9987468671679198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276</v>
      </c>
      <c r="AF58" s="13">
        <f>VLOOKUP(A:A,[1]TDSheet!$A:$AF,32,0)</f>
        <v>215.75</v>
      </c>
      <c r="AG58" s="13">
        <f>VLOOKUP(A:A,[1]TDSheet!$A:$AG,33,0)</f>
        <v>141.19999999999999</v>
      </c>
      <c r="AH58" s="13">
        <f>VLOOKUP(A:A,[3]TDSheet!$A:$D,4,0)</f>
        <v>178</v>
      </c>
      <c r="AI58" s="13" t="str">
        <f>VLOOKUP(A:A,[1]TDSheet!$A:$AI,35,0)</f>
        <v>июньяб</v>
      </c>
      <c r="AJ58" s="13">
        <f t="shared" si="15"/>
        <v>180</v>
      </c>
      <c r="AK58" s="13">
        <f t="shared" si="16"/>
        <v>135</v>
      </c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123</v>
      </c>
      <c r="D59" s="8">
        <v>395</v>
      </c>
      <c r="E59" s="8">
        <v>341</v>
      </c>
      <c r="F59" s="8">
        <v>170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436</v>
      </c>
      <c r="K59" s="13">
        <f t="shared" si="11"/>
        <v>-95</v>
      </c>
      <c r="L59" s="13">
        <f>VLOOKUP(A:A,[1]TDSheet!$A:$V,22,0)</f>
        <v>50</v>
      </c>
      <c r="M59" s="13">
        <f>VLOOKUP(A:A,[1]TDSheet!$A:$X,24,0)</f>
        <v>60</v>
      </c>
      <c r="N59" s="13">
        <f>VLOOKUP(A:A,[1]TDSheet!$A:$N,14,0)</f>
        <v>90</v>
      </c>
      <c r="O59" s="13"/>
      <c r="P59" s="13"/>
      <c r="Q59" s="13"/>
      <c r="R59" s="13"/>
      <c r="S59" s="13"/>
      <c r="T59" s="13"/>
      <c r="U59" s="13"/>
      <c r="V59" s="15">
        <v>130</v>
      </c>
      <c r="W59" s="13">
        <f t="shared" si="12"/>
        <v>68.2</v>
      </c>
      <c r="X59" s="15">
        <v>80</v>
      </c>
      <c r="Y59" s="16">
        <f t="shared" si="13"/>
        <v>8.5043988269794717</v>
      </c>
      <c r="Z59" s="13">
        <f t="shared" si="14"/>
        <v>2.4926686217008798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76.599999999999994</v>
      </c>
      <c r="AF59" s="13">
        <f>VLOOKUP(A:A,[1]TDSheet!$A:$AF,32,0)</f>
        <v>77.5</v>
      </c>
      <c r="AG59" s="13">
        <f>VLOOKUP(A:A,[1]TDSheet!$A:$AG,33,0)</f>
        <v>66.8</v>
      </c>
      <c r="AH59" s="13">
        <f>VLOOKUP(A:A,[3]TDSheet!$A:$D,4,0)</f>
        <v>55</v>
      </c>
      <c r="AI59" s="13" t="e">
        <f>VLOOKUP(A:A,[1]TDSheet!$A:$AI,35,0)</f>
        <v>#N/A</v>
      </c>
      <c r="AJ59" s="13">
        <f t="shared" si="15"/>
        <v>52</v>
      </c>
      <c r="AK59" s="13">
        <f t="shared" si="16"/>
        <v>32</v>
      </c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226</v>
      </c>
      <c r="D60" s="8">
        <v>229</v>
      </c>
      <c r="E60" s="8">
        <v>271</v>
      </c>
      <c r="F60" s="8">
        <v>170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318</v>
      </c>
      <c r="K60" s="13">
        <f t="shared" si="11"/>
        <v>-47</v>
      </c>
      <c r="L60" s="13">
        <f>VLOOKUP(A:A,[1]TDSheet!$A:$V,22,0)</f>
        <v>90</v>
      </c>
      <c r="M60" s="13">
        <f>VLOOKUP(A:A,[1]TDSheet!$A:$X,24,0)</f>
        <v>60</v>
      </c>
      <c r="N60" s="13">
        <f>VLOOKUP(A:A,[1]TDSheet!$A:$N,14,0)</f>
        <v>90</v>
      </c>
      <c r="O60" s="13"/>
      <c r="P60" s="13"/>
      <c r="Q60" s="13"/>
      <c r="R60" s="13"/>
      <c r="S60" s="13"/>
      <c r="T60" s="13"/>
      <c r="U60" s="13"/>
      <c r="V60" s="15"/>
      <c r="W60" s="13">
        <f t="shared" si="12"/>
        <v>54.2</v>
      </c>
      <c r="X60" s="15">
        <v>50</v>
      </c>
      <c r="Y60" s="16">
        <f t="shared" si="13"/>
        <v>8.4870848708487081</v>
      </c>
      <c r="Z60" s="13">
        <f t="shared" si="14"/>
        <v>3.1365313653136528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82.4</v>
      </c>
      <c r="AF60" s="13">
        <f>VLOOKUP(A:A,[1]TDSheet!$A:$AF,32,0)</f>
        <v>89</v>
      </c>
      <c r="AG60" s="13">
        <f>VLOOKUP(A:A,[1]TDSheet!$A:$AG,33,0)</f>
        <v>58</v>
      </c>
      <c r="AH60" s="13">
        <f>VLOOKUP(A:A,[3]TDSheet!$A:$D,4,0)</f>
        <v>34</v>
      </c>
      <c r="AI60" s="13" t="e">
        <f>VLOOKUP(A:A,[1]TDSheet!$A:$AI,35,0)</f>
        <v>#N/A</v>
      </c>
      <c r="AJ60" s="13">
        <f t="shared" si="15"/>
        <v>0</v>
      </c>
      <c r="AK60" s="13">
        <f t="shared" si="16"/>
        <v>20</v>
      </c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412.86500000000001</v>
      </c>
      <c r="D61" s="8">
        <v>979.26199999999994</v>
      </c>
      <c r="E61" s="8">
        <v>1030.107</v>
      </c>
      <c r="F61" s="8">
        <v>321.34199999999998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1072.6610000000001</v>
      </c>
      <c r="K61" s="13">
        <f t="shared" si="11"/>
        <v>-42.554000000000087</v>
      </c>
      <c r="L61" s="13">
        <f>VLOOKUP(A:A,[1]TDSheet!$A:$V,22,0)</f>
        <v>500</v>
      </c>
      <c r="M61" s="13">
        <f>VLOOKUP(A:A,[1]TDSheet!$A:$X,24,0)</f>
        <v>80</v>
      </c>
      <c r="N61" s="13">
        <f>VLOOKUP(A:A,[1]TDSheet!$A:$N,14,0)</f>
        <v>450</v>
      </c>
      <c r="O61" s="13"/>
      <c r="P61" s="13"/>
      <c r="Q61" s="13"/>
      <c r="R61" s="13"/>
      <c r="S61" s="13"/>
      <c r="T61" s="13"/>
      <c r="U61" s="13"/>
      <c r="V61" s="15">
        <v>500</v>
      </c>
      <c r="W61" s="13">
        <f t="shared" si="12"/>
        <v>206.0214</v>
      </c>
      <c r="X61" s="15">
        <v>400</v>
      </c>
      <c r="Y61" s="16">
        <f t="shared" si="13"/>
        <v>10.927709451542412</v>
      </c>
      <c r="Z61" s="13">
        <f t="shared" si="14"/>
        <v>1.5597505890164807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193.63219999999998</v>
      </c>
      <c r="AF61" s="13">
        <f>VLOOKUP(A:A,[1]TDSheet!$A:$AF,32,0)</f>
        <v>203.48849999999999</v>
      </c>
      <c r="AG61" s="13">
        <f>VLOOKUP(A:A,[1]TDSheet!$A:$AG,33,0)</f>
        <v>145.291</v>
      </c>
      <c r="AH61" s="13">
        <f>VLOOKUP(A:A,[3]TDSheet!$A:$D,4,0)</f>
        <v>198.505</v>
      </c>
      <c r="AI61" s="13" t="str">
        <f>VLOOKUP(A:A,[1]TDSheet!$A:$AI,35,0)</f>
        <v>июньяб</v>
      </c>
      <c r="AJ61" s="13">
        <f t="shared" si="15"/>
        <v>500</v>
      </c>
      <c r="AK61" s="13">
        <f t="shared" si="16"/>
        <v>400</v>
      </c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12</v>
      </c>
      <c r="C62" s="8">
        <v>416</v>
      </c>
      <c r="D62" s="8">
        <v>510</v>
      </c>
      <c r="E62" s="8">
        <v>308</v>
      </c>
      <c r="F62" s="8">
        <v>609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317</v>
      </c>
      <c r="K62" s="13">
        <f t="shared" si="11"/>
        <v>-9</v>
      </c>
      <c r="L62" s="13">
        <f>VLOOKUP(A:A,[1]TDSheet!$A:$V,22,0)</f>
        <v>0</v>
      </c>
      <c r="M62" s="13">
        <f>VLOOKUP(A:A,[1]TDSheet!$A:$X,24,0)</f>
        <v>0</v>
      </c>
      <c r="N62" s="13">
        <f>VLOOKUP(A:A,[1]TDSheet!$A:$N,14,0)</f>
        <v>0</v>
      </c>
      <c r="O62" s="13"/>
      <c r="P62" s="13"/>
      <c r="Q62" s="13"/>
      <c r="R62" s="13"/>
      <c r="S62" s="13"/>
      <c r="T62" s="13"/>
      <c r="U62" s="13"/>
      <c r="V62" s="15"/>
      <c r="W62" s="13">
        <f t="shared" si="12"/>
        <v>61.6</v>
      </c>
      <c r="X62" s="15"/>
      <c r="Y62" s="16">
        <f t="shared" si="13"/>
        <v>9.8863636363636367</v>
      </c>
      <c r="Z62" s="13">
        <f t="shared" si="14"/>
        <v>9.8863636363636367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91.8</v>
      </c>
      <c r="AF62" s="13">
        <f>VLOOKUP(A:A,[1]TDSheet!$A:$AF,32,0)</f>
        <v>107</v>
      </c>
      <c r="AG62" s="13">
        <f>VLOOKUP(A:A,[1]TDSheet!$A:$AG,33,0)</f>
        <v>73.2</v>
      </c>
      <c r="AH62" s="13">
        <f>VLOOKUP(A:A,[3]TDSheet!$A:$D,4,0)</f>
        <v>34</v>
      </c>
      <c r="AI62" s="13" t="e">
        <f>VLOOKUP(A:A,[1]TDSheet!$A:$AI,35,0)</f>
        <v>#N/A</v>
      </c>
      <c r="AJ62" s="13">
        <f t="shared" si="15"/>
        <v>0</v>
      </c>
      <c r="AK62" s="13">
        <f t="shared" si="16"/>
        <v>0</v>
      </c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105.94199999999999</v>
      </c>
      <c r="D63" s="8">
        <v>203.054</v>
      </c>
      <c r="E63" s="8">
        <v>251.31800000000001</v>
      </c>
      <c r="F63" s="8">
        <v>50.884999999999998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301.58499999999998</v>
      </c>
      <c r="K63" s="13">
        <f t="shared" si="11"/>
        <v>-50.266999999999967</v>
      </c>
      <c r="L63" s="13">
        <f>VLOOKUP(A:A,[1]TDSheet!$A:$V,22,0)</f>
        <v>100</v>
      </c>
      <c r="M63" s="13">
        <f>VLOOKUP(A:A,[1]TDSheet!$A:$X,24,0)</f>
        <v>150</v>
      </c>
      <c r="N63" s="13">
        <f>VLOOKUP(A:A,[1]TDSheet!$A:$N,14,0)</f>
        <v>90</v>
      </c>
      <c r="O63" s="13"/>
      <c r="P63" s="13"/>
      <c r="Q63" s="13"/>
      <c r="R63" s="13"/>
      <c r="S63" s="13"/>
      <c r="T63" s="13"/>
      <c r="U63" s="13"/>
      <c r="V63" s="15"/>
      <c r="W63" s="13">
        <f t="shared" si="12"/>
        <v>50.263600000000004</v>
      </c>
      <c r="X63" s="15">
        <v>40</v>
      </c>
      <c r="Y63" s="16">
        <f t="shared" si="13"/>
        <v>8.5725057496876467</v>
      </c>
      <c r="Z63" s="13">
        <f t="shared" si="14"/>
        <v>1.0123628231961099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49.648600000000002</v>
      </c>
      <c r="AF63" s="13">
        <f>VLOOKUP(A:A,[1]TDSheet!$A:$AF,32,0)</f>
        <v>56.686250000000001</v>
      </c>
      <c r="AG63" s="13">
        <f>VLOOKUP(A:A,[1]TDSheet!$A:$AG,33,0)</f>
        <v>33.833399999999997</v>
      </c>
      <c r="AH63" s="13">
        <f>VLOOKUP(A:A,[3]TDSheet!$A:$D,4,0)</f>
        <v>38.020000000000003</v>
      </c>
      <c r="AI63" s="13" t="str">
        <f>VLOOKUP(A:A,[1]TDSheet!$A:$AI,35,0)</f>
        <v>склад</v>
      </c>
      <c r="AJ63" s="13">
        <f t="shared" si="15"/>
        <v>0</v>
      </c>
      <c r="AK63" s="13">
        <f t="shared" si="16"/>
        <v>40</v>
      </c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12</v>
      </c>
      <c r="C64" s="8">
        <v>783.57299999999998</v>
      </c>
      <c r="D64" s="8">
        <v>4408</v>
      </c>
      <c r="E64" s="8">
        <v>3767</v>
      </c>
      <c r="F64" s="8">
        <v>1349.5730000000001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3823</v>
      </c>
      <c r="K64" s="13">
        <f t="shared" si="11"/>
        <v>-56</v>
      </c>
      <c r="L64" s="13">
        <f>VLOOKUP(A:A,[1]TDSheet!$A:$V,22,0)</f>
        <v>700</v>
      </c>
      <c r="M64" s="13">
        <f>VLOOKUP(A:A,[1]TDSheet!$A:$X,24,0)</f>
        <v>800</v>
      </c>
      <c r="N64" s="13">
        <f>VLOOKUP(A:A,[1]TDSheet!$A:$N,14,0)</f>
        <v>800</v>
      </c>
      <c r="O64" s="13"/>
      <c r="P64" s="13"/>
      <c r="Q64" s="13"/>
      <c r="R64" s="13"/>
      <c r="S64" s="13"/>
      <c r="T64" s="13"/>
      <c r="U64" s="13"/>
      <c r="V64" s="15">
        <v>700</v>
      </c>
      <c r="W64" s="13">
        <f t="shared" si="12"/>
        <v>603.4</v>
      </c>
      <c r="X64" s="15">
        <v>700</v>
      </c>
      <c r="Y64" s="16">
        <f t="shared" si="13"/>
        <v>8.3685333112363285</v>
      </c>
      <c r="Z64" s="13">
        <f t="shared" si="14"/>
        <v>2.2366141862777598</v>
      </c>
      <c r="AA64" s="13"/>
      <c r="AB64" s="13"/>
      <c r="AC64" s="13"/>
      <c r="AD64" s="13">
        <f>VLOOKUP(A:A,[1]TDSheet!$A:$AD,30,0)</f>
        <v>750</v>
      </c>
      <c r="AE64" s="13">
        <f>VLOOKUP(A:A,[1]TDSheet!$A:$AE,31,0)</f>
        <v>735.8</v>
      </c>
      <c r="AF64" s="13">
        <f>VLOOKUP(A:A,[1]TDSheet!$A:$AF,32,0)</f>
        <v>666.5</v>
      </c>
      <c r="AG64" s="13">
        <f>VLOOKUP(A:A,[1]TDSheet!$A:$AG,33,0)</f>
        <v>597</v>
      </c>
      <c r="AH64" s="13">
        <f>VLOOKUP(A:A,[3]TDSheet!$A:$D,4,0)</f>
        <v>573</v>
      </c>
      <c r="AI64" s="13">
        <f>VLOOKUP(A:A,[1]TDSheet!$A:$AI,35,0)</f>
        <v>0</v>
      </c>
      <c r="AJ64" s="13">
        <f t="shared" si="15"/>
        <v>280</v>
      </c>
      <c r="AK64" s="13">
        <f t="shared" si="16"/>
        <v>280</v>
      </c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768</v>
      </c>
      <c r="D65" s="8">
        <v>3180</v>
      </c>
      <c r="E65" s="8">
        <v>2609</v>
      </c>
      <c r="F65" s="8">
        <v>1284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2653</v>
      </c>
      <c r="K65" s="13">
        <f t="shared" si="11"/>
        <v>-44</v>
      </c>
      <c r="L65" s="13">
        <f>VLOOKUP(A:A,[1]TDSheet!$A:$V,22,0)</f>
        <v>650</v>
      </c>
      <c r="M65" s="13">
        <f>VLOOKUP(A:A,[1]TDSheet!$A:$X,24,0)</f>
        <v>600</v>
      </c>
      <c r="N65" s="13">
        <f>VLOOKUP(A:A,[1]TDSheet!$A:$N,14,0)</f>
        <v>700</v>
      </c>
      <c r="O65" s="13"/>
      <c r="P65" s="13"/>
      <c r="Q65" s="13"/>
      <c r="R65" s="13"/>
      <c r="S65" s="13"/>
      <c r="T65" s="13"/>
      <c r="U65" s="13"/>
      <c r="V65" s="15">
        <v>550</v>
      </c>
      <c r="W65" s="13">
        <f t="shared" si="12"/>
        <v>521.79999999999995</v>
      </c>
      <c r="X65" s="15">
        <v>600</v>
      </c>
      <c r="Y65" s="16">
        <f t="shared" si="13"/>
        <v>8.4016864699118443</v>
      </c>
      <c r="Z65" s="13">
        <f t="shared" si="14"/>
        <v>2.4607129168263704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659.6</v>
      </c>
      <c r="AF65" s="13">
        <f>VLOOKUP(A:A,[1]TDSheet!$A:$AF,32,0)</f>
        <v>592.5</v>
      </c>
      <c r="AG65" s="13">
        <f>VLOOKUP(A:A,[1]TDSheet!$A:$AG,33,0)</f>
        <v>520.79999999999995</v>
      </c>
      <c r="AH65" s="13">
        <f>VLOOKUP(A:A,[3]TDSheet!$A:$D,4,0)</f>
        <v>477</v>
      </c>
      <c r="AI65" s="13">
        <f>VLOOKUP(A:A,[1]TDSheet!$A:$AI,35,0)</f>
        <v>0</v>
      </c>
      <c r="AJ65" s="13">
        <f t="shared" si="15"/>
        <v>220</v>
      </c>
      <c r="AK65" s="13">
        <f t="shared" si="16"/>
        <v>240</v>
      </c>
      <c r="AL65" s="13"/>
      <c r="AM65" s="13"/>
    </row>
    <row r="66" spans="1:39" s="1" customFormat="1" ht="21.95" customHeight="1" outlineLevel="1" x14ac:dyDescent="0.2">
      <c r="A66" s="7" t="s">
        <v>69</v>
      </c>
      <c r="B66" s="7" t="s">
        <v>8</v>
      </c>
      <c r="C66" s="8">
        <v>152.58699999999999</v>
      </c>
      <c r="D66" s="8">
        <v>701.72699999999998</v>
      </c>
      <c r="E66" s="8">
        <v>477.625</v>
      </c>
      <c r="F66" s="8">
        <v>366.108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506.08</v>
      </c>
      <c r="K66" s="13">
        <f t="shared" si="11"/>
        <v>-28.454999999999984</v>
      </c>
      <c r="L66" s="13">
        <f>VLOOKUP(A:A,[1]TDSheet!$A:$V,22,0)</f>
        <v>50</v>
      </c>
      <c r="M66" s="13">
        <f>VLOOKUP(A:A,[1]TDSheet!$A:$X,24,0)</f>
        <v>30</v>
      </c>
      <c r="N66" s="13">
        <f>VLOOKUP(A:A,[1]TDSheet!$A:$N,14,0)</f>
        <v>120</v>
      </c>
      <c r="O66" s="13"/>
      <c r="P66" s="13"/>
      <c r="Q66" s="13"/>
      <c r="R66" s="13"/>
      <c r="S66" s="13"/>
      <c r="T66" s="13"/>
      <c r="U66" s="13"/>
      <c r="V66" s="15">
        <v>120</v>
      </c>
      <c r="W66" s="13">
        <f t="shared" si="12"/>
        <v>95.525000000000006</v>
      </c>
      <c r="X66" s="15">
        <v>120</v>
      </c>
      <c r="Y66" s="16">
        <f t="shared" si="13"/>
        <v>8.4387123789583871</v>
      </c>
      <c r="Z66" s="13">
        <f t="shared" si="14"/>
        <v>3.8325883276629154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132.5642</v>
      </c>
      <c r="AF66" s="13">
        <f>VLOOKUP(A:A,[1]TDSheet!$A:$AF,32,0)</f>
        <v>122.19974999999999</v>
      </c>
      <c r="AG66" s="13">
        <f>VLOOKUP(A:A,[1]TDSheet!$A:$AG,33,0)</f>
        <v>110.2118</v>
      </c>
      <c r="AH66" s="13">
        <f>VLOOKUP(A:A,[3]TDSheet!$A:$D,4,0)</f>
        <v>79.064999999999998</v>
      </c>
      <c r="AI66" s="13" t="e">
        <f>VLOOKUP(A:A,[1]TDSheet!$A:$AI,35,0)</f>
        <v>#N/A</v>
      </c>
      <c r="AJ66" s="13">
        <f t="shared" si="15"/>
        <v>120</v>
      </c>
      <c r="AK66" s="13">
        <f t="shared" si="16"/>
        <v>120</v>
      </c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135.048</v>
      </c>
      <c r="D67" s="8">
        <v>297.42599999999999</v>
      </c>
      <c r="E67" s="8">
        <v>293.262</v>
      </c>
      <c r="F67" s="8">
        <v>132.721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318.13600000000002</v>
      </c>
      <c r="K67" s="13">
        <f t="shared" si="11"/>
        <v>-24.874000000000024</v>
      </c>
      <c r="L67" s="13">
        <f>VLOOKUP(A:A,[1]TDSheet!$A:$V,22,0)</f>
        <v>80</v>
      </c>
      <c r="M67" s="13">
        <f>VLOOKUP(A:A,[1]TDSheet!$A:$X,24,0)</f>
        <v>60</v>
      </c>
      <c r="N67" s="13">
        <f>VLOOKUP(A:A,[1]TDSheet!$A:$N,14,0)</f>
        <v>80</v>
      </c>
      <c r="O67" s="13"/>
      <c r="P67" s="13"/>
      <c r="Q67" s="13"/>
      <c r="R67" s="13"/>
      <c r="S67" s="13"/>
      <c r="T67" s="13"/>
      <c r="U67" s="13"/>
      <c r="V67" s="15">
        <v>80</v>
      </c>
      <c r="W67" s="13">
        <f t="shared" si="12"/>
        <v>58.6524</v>
      </c>
      <c r="X67" s="15">
        <v>60</v>
      </c>
      <c r="Y67" s="16">
        <f t="shared" si="13"/>
        <v>8.4006963056925201</v>
      </c>
      <c r="Z67" s="13">
        <f t="shared" si="14"/>
        <v>2.2628400542859288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68.795000000000002</v>
      </c>
      <c r="AF67" s="13">
        <f>VLOOKUP(A:A,[1]TDSheet!$A:$AF,32,0)</f>
        <v>67.520250000000004</v>
      </c>
      <c r="AG67" s="13">
        <f>VLOOKUP(A:A,[1]TDSheet!$A:$AG,33,0)</f>
        <v>55.128999999999998</v>
      </c>
      <c r="AH67" s="13">
        <f>VLOOKUP(A:A,[3]TDSheet!$A:$D,4,0)</f>
        <v>53.58</v>
      </c>
      <c r="AI67" s="13" t="e">
        <f>VLOOKUP(A:A,[1]TDSheet!$A:$AI,35,0)</f>
        <v>#N/A</v>
      </c>
      <c r="AJ67" s="13">
        <f t="shared" si="15"/>
        <v>80</v>
      </c>
      <c r="AK67" s="13">
        <f t="shared" si="16"/>
        <v>60</v>
      </c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263.07499999999999</v>
      </c>
      <c r="D68" s="8">
        <v>751.28800000000001</v>
      </c>
      <c r="E68" s="8">
        <v>719.63699999999994</v>
      </c>
      <c r="F68" s="8">
        <v>284.08199999999999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724.37400000000002</v>
      </c>
      <c r="K68" s="13">
        <f t="shared" si="11"/>
        <v>-4.73700000000008</v>
      </c>
      <c r="L68" s="13">
        <f>VLOOKUP(A:A,[1]TDSheet!$A:$V,22,0)</f>
        <v>150</v>
      </c>
      <c r="M68" s="13">
        <f>VLOOKUP(A:A,[1]TDSheet!$A:$X,24,0)</f>
        <v>160</v>
      </c>
      <c r="N68" s="13">
        <f>VLOOKUP(A:A,[1]TDSheet!$A:$N,14,0)</f>
        <v>200</v>
      </c>
      <c r="O68" s="13"/>
      <c r="P68" s="13"/>
      <c r="Q68" s="13"/>
      <c r="R68" s="13"/>
      <c r="S68" s="13"/>
      <c r="T68" s="13"/>
      <c r="U68" s="13"/>
      <c r="V68" s="15">
        <v>200</v>
      </c>
      <c r="W68" s="13">
        <f t="shared" si="12"/>
        <v>143.92739999999998</v>
      </c>
      <c r="X68" s="15">
        <v>200</v>
      </c>
      <c r="Y68" s="16">
        <f t="shared" si="13"/>
        <v>8.2964188889676329</v>
      </c>
      <c r="Z68" s="13">
        <f t="shared" si="14"/>
        <v>1.9737867841703529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157.80500000000001</v>
      </c>
      <c r="AF68" s="13">
        <f>VLOOKUP(A:A,[1]TDSheet!$A:$AF,32,0)</f>
        <v>158.15325000000001</v>
      </c>
      <c r="AG68" s="13">
        <f>VLOOKUP(A:A,[1]TDSheet!$A:$AG,33,0)</f>
        <v>133.87219999999999</v>
      </c>
      <c r="AH68" s="13">
        <f>VLOOKUP(A:A,[3]TDSheet!$A:$D,4,0)</f>
        <v>139.30600000000001</v>
      </c>
      <c r="AI68" s="13" t="e">
        <f>VLOOKUP(A:A,[1]TDSheet!$A:$AI,35,0)</f>
        <v>#N/A</v>
      </c>
      <c r="AJ68" s="13">
        <f t="shared" si="15"/>
        <v>200</v>
      </c>
      <c r="AK68" s="13">
        <f t="shared" si="16"/>
        <v>200</v>
      </c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154.648</v>
      </c>
      <c r="D69" s="8">
        <v>409.80799999999999</v>
      </c>
      <c r="E69" s="8">
        <v>370.791</v>
      </c>
      <c r="F69" s="8">
        <v>187.91399999999999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388.94400000000002</v>
      </c>
      <c r="K69" s="13">
        <f t="shared" si="11"/>
        <v>-18.15300000000002</v>
      </c>
      <c r="L69" s="13">
        <f>VLOOKUP(A:A,[1]TDSheet!$A:$V,22,0)</f>
        <v>100</v>
      </c>
      <c r="M69" s="13">
        <f>VLOOKUP(A:A,[1]TDSheet!$A:$X,24,0)</f>
        <v>90</v>
      </c>
      <c r="N69" s="13">
        <f>VLOOKUP(A:A,[1]TDSheet!$A:$N,14,0)</f>
        <v>100</v>
      </c>
      <c r="O69" s="13"/>
      <c r="P69" s="13"/>
      <c r="Q69" s="13"/>
      <c r="R69" s="13"/>
      <c r="S69" s="13"/>
      <c r="T69" s="13"/>
      <c r="U69" s="13"/>
      <c r="V69" s="15">
        <v>70</v>
      </c>
      <c r="W69" s="13">
        <f t="shared" si="12"/>
        <v>74.158199999999994</v>
      </c>
      <c r="X69" s="15">
        <v>80</v>
      </c>
      <c r="Y69" s="16">
        <f t="shared" si="13"/>
        <v>8.4672227750943261</v>
      </c>
      <c r="Z69" s="13">
        <f t="shared" si="14"/>
        <v>2.5339611802875477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84.908600000000007</v>
      </c>
      <c r="AF69" s="13">
        <f>VLOOKUP(A:A,[1]TDSheet!$A:$AF,32,0)</f>
        <v>85.812250000000006</v>
      </c>
      <c r="AG69" s="13">
        <f>VLOOKUP(A:A,[1]TDSheet!$A:$AG,33,0)</f>
        <v>72.571600000000004</v>
      </c>
      <c r="AH69" s="13">
        <f>VLOOKUP(A:A,[3]TDSheet!$A:$D,4,0)</f>
        <v>58.12</v>
      </c>
      <c r="AI69" s="13" t="e">
        <f>VLOOKUP(A:A,[1]TDSheet!$A:$AI,35,0)</f>
        <v>#N/A</v>
      </c>
      <c r="AJ69" s="13">
        <f t="shared" si="15"/>
        <v>70</v>
      </c>
      <c r="AK69" s="13">
        <f t="shared" si="16"/>
        <v>80</v>
      </c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12</v>
      </c>
      <c r="C70" s="8">
        <v>30</v>
      </c>
      <c r="D70" s="8">
        <v>175</v>
      </c>
      <c r="E70" s="8">
        <v>119</v>
      </c>
      <c r="F70" s="8">
        <v>84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130</v>
      </c>
      <c r="K70" s="13">
        <f t="shared" si="11"/>
        <v>-11</v>
      </c>
      <c r="L70" s="13">
        <f>VLOOKUP(A:A,[1]TDSheet!$A:$V,22,0)</f>
        <v>0</v>
      </c>
      <c r="M70" s="13">
        <f>VLOOKUP(A:A,[1]TDSheet!$A:$X,24,0)</f>
        <v>20</v>
      </c>
      <c r="N70" s="13">
        <f>VLOOKUP(A:A,[1]TDSheet!$A:$N,14,0)</f>
        <v>30</v>
      </c>
      <c r="O70" s="13"/>
      <c r="P70" s="13"/>
      <c r="Q70" s="13"/>
      <c r="R70" s="13"/>
      <c r="S70" s="13"/>
      <c r="T70" s="13"/>
      <c r="U70" s="13"/>
      <c r="V70" s="15">
        <v>50</v>
      </c>
      <c r="W70" s="13">
        <f t="shared" si="12"/>
        <v>23.8</v>
      </c>
      <c r="X70" s="15">
        <v>20</v>
      </c>
      <c r="Y70" s="16">
        <f t="shared" si="13"/>
        <v>8.5714285714285712</v>
      </c>
      <c r="Z70" s="13">
        <f t="shared" si="14"/>
        <v>3.5294117647058822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22.2</v>
      </c>
      <c r="AF70" s="13">
        <f>VLOOKUP(A:A,[1]TDSheet!$A:$AF,32,0)</f>
        <v>22</v>
      </c>
      <c r="AG70" s="13">
        <f>VLOOKUP(A:A,[1]TDSheet!$A:$AG,33,0)</f>
        <v>24.8</v>
      </c>
      <c r="AH70" s="13">
        <f>VLOOKUP(A:A,[3]TDSheet!$A:$D,4,0)</f>
        <v>13</v>
      </c>
      <c r="AI70" s="13" t="str">
        <f>VLOOKUP(A:A,[1]TDSheet!$A:$AI,35,0)</f>
        <v>склад</v>
      </c>
      <c r="AJ70" s="13">
        <f t="shared" si="15"/>
        <v>30</v>
      </c>
      <c r="AK70" s="13">
        <f t="shared" si="16"/>
        <v>12</v>
      </c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96</v>
      </c>
      <c r="D71" s="8">
        <v>415</v>
      </c>
      <c r="E71" s="8">
        <v>302</v>
      </c>
      <c r="F71" s="8">
        <v>208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308</v>
      </c>
      <c r="K71" s="13">
        <f t="shared" si="11"/>
        <v>-6</v>
      </c>
      <c r="L71" s="13">
        <f>VLOOKUP(A:A,[1]TDSheet!$A:$V,22,0)</f>
        <v>50</v>
      </c>
      <c r="M71" s="13">
        <f>VLOOKUP(A:A,[1]TDSheet!$A:$X,24,0)</f>
        <v>80</v>
      </c>
      <c r="N71" s="13">
        <f>VLOOKUP(A:A,[1]TDSheet!$A:$N,14,0)</f>
        <v>120</v>
      </c>
      <c r="O71" s="13"/>
      <c r="P71" s="13"/>
      <c r="Q71" s="13"/>
      <c r="R71" s="13"/>
      <c r="S71" s="13"/>
      <c r="T71" s="13"/>
      <c r="U71" s="13"/>
      <c r="V71" s="15"/>
      <c r="W71" s="13">
        <f t="shared" si="12"/>
        <v>60.4</v>
      </c>
      <c r="X71" s="15">
        <v>60</v>
      </c>
      <c r="Y71" s="16">
        <f t="shared" si="13"/>
        <v>8.5761589403973506</v>
      </c>
      <c r="Z71" s="13">
        <f t="shared" si="14"/>
        <v>3.4437086092715234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77</v>
      </c>
      <c r="AF71" s="13">
        <f>VLOOKUP(A:A,[1]TDSheet!$A:$AF,32,0)</f>
        <v>72</v>
      </c>
      <c r="AG71" s="13">
        <f>VLOOKUP(A:A,[1]TDSheet!$A:$AG,33,0)</f>
        <v>68.599999999999994</v>
      </c>
      <c r="AH71" s="13">
        <f>VLOOKUP(A:A,[3]TDSheet!$A:$D,4,0)</f>
        <v>35</v>
      </c>
      <c r="AI71" s="13" t="str">
        <f>VLOOKUP(A:A,[1]TDSheet!$A:$AI,35,0)</f>
        <v>оконч</v>
      </c>
      <c r="AJ71" s="13">
        <f t="shared" si="15"/>
        <v>0</v>
      </c>
      <c r="AK71" s="13">
        <f t="shared" si="16"/>
        <v>36</v>
      </c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166</v>
      </c>
      <c r="D72" s="8">
        <v>714</v>
      </c>
      <c r="E72" s="8">
        <v>459</v>
      </c>
      <c r="F72" s="8">
        <v>408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495</v>
      </c>
      <c r="K72" s="13">
        <f t="shared" ref="K72:K119" si="17">E72-J72</f>
        <v>-36</v>
      </c>
      <c r="L72" s="13">
        <f>VLOOKUP(A:A,[1]TDSheet!$A:$V,22,0)</f>
        <v>80</v>
      </c>
      <c r="M72" s="13">
        <f>VLOOKUP(A:A,[1]TDSheet!$A:$X,24,0)</f>
        <v>100</v>
      </c>
      <c r="N72" s="13">
        <f>VLOOKUP(A:A,[1]TDSheet!$A:$N,14,0)</f>
        <v>150</v>
      </c>
      <c r="O72" s="13"/>
      <c r="P72" s="13"/>
      <c r="Q72" s="13"/>
      <c r="R72" s="13"/>
      <c r="S72" s="13"/>
      <c r="T72" s="13"/>
      <c r="U72" s="13"/>
      <c r="V72" s="15">
        <v>50</v>
      </c>
      <c r="W72" s="13">
        <f t="shared" ref="W72:W119" si="18">(E72-AD72)/5</f>
        <v>91.8</v>
      </c>
      <c r="X72" s="15">
        <v>50</v>
      </c>
      <c r="Y72" s="16">
        <f t="shared" ref="Y72:Y119" si="19">(F72+L72+M72+N72+V72+X72)/W72</f>
        <v>9.128540305010894</v>
      </c>
      <c r="Z72" s="13">
        <f t="shared" ref="Z72:Z119" si="20">F72/W72</f>
        <v>4.4444444444444446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110.8</v>
      </c>
      <c r="AF72" s="13">
        <f>VLOOKUP(A:A,[1]TDSheet!$A:$AF,32,0)</f>
        <v>126.25</v>
      </c>
      <c r="AG72" s="13">
        <f>VLOOKUP(A:A,[1]TDSheet!$A:$AG,33,0)</f>
        <v>114.8</v>
      </c>
      <c r="AH72" s="13">
        <f>VLOOKUP(A:A,[3]TDSheet!$A:$D,4,0)</f>
        <v>50</v>
      </c>
      <c r="AI72" s="13" t="str">
        <f>VLOOKUP(A:A,[1]TDSheet!$A:$AI,35,0)</f>
        <v>продиюнь</v>
      </c>
      <c r="AJ72" s="13">
        <f t="shared" ref="AJ72:AJ119" si="21">V72*H72</f>
        <v>30</v>
      </c>
      <c r="AK72" s="13">
        <f t="shared" ref="AK72:AK119" si="22">X72*H72</f>
        <v>30</v>
      </c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53.926000000000002</v>
      </c>
      <c r="D73" s="8">
        <v>356.02800000000002</v>
      </c>
      <c r="E73" s="8">
        <v>113.625</v>
      </c>
      <c r="F73" s="8">
        <v>75.933999999999997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142.358</v>
      </c>
      <c r="K73" s="13">
        <f t="shared" si="17"/>
        <v>-28.733000000000004</v>
      </c>
      <c r="L73" s="13">
        <f>VLOOKUP(A:A,[1]TDSheet!$A:$V,22,0)</f>
        <v>20</v>
      </c>
      <c r="M73" s="13">
        <f>VLOOKUP(A:A,[1]TDSheet!$A:$X,24,0)</f>
        <v>10</v>
      </c>
      <c r="N73" s="13">
        <f>VLOOKUP(A:A,[1]TDSheet!$A:$N,14,0)</f>
        <v>20</v>
      </c>
      <c r="O73" s="13"/>
      <c r="P73" s="13"/>
      <c r="Q73" s="13"/>
      <c r="R73" s="13"/>
      <c r="S73" s="13"/>
      <c r="T73" s="13"/>
      <c r="U73" s="13"/>
      <c r="V73" s="15">
        <v>20</v>
      </c>
      <c r="W73" s="13">
        <f t="shared" si="18"/>
        <v>22.725000000000001</v>
      </c>
      <c r="X73" s="15">
        <v>20</v>
      </c>
      <c r="Y73" s="16">
        <f t="shared" si="19"/>
        <v>7.3018261826182611</v>
      </c>
      <c r="Z73" s="13">
        <f t="shared" si="20"/>
        <v>3.3414301430143012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29.025200000000002</v>
      </c>
      <c r="AF73" s="13">
        <f>VLOOKUP(A:A,[1]TDSheet!$A:$AF,32,0)</f>
        <v>24.821750000000002</v>
      </c>
      <c r="AG73" s="13">
        <f>VLOOKUP(A:A,[1]TDSheet!$A:$AG,33,0)</f>
        <v>23.637</v>
      </c>
      <c r="AH73" s="13">
        <f>VLOOKUP(A:A,[3]TDSheet!$A:$D,4,0)</f>
        <v>21.498999999999999</v>
      </c>
      <c r="AI73" s="13" t="str">
        <f>VLOOKUP(A:A,[1]TDSheet!$A:$AI,35,0)</f>
        <v>склад</v>
      </c>
      <c r="AJ73" s="13">
        <f t="shared" si="21"/>
        <v>20</v>
      </c>
      <c r="AK73" s="13">
        <f t="shared" si="22"/>
        <v>20</v>
      </c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205</v>
      </c>
      <c r="D74" s="8">
        <v>699</v>
      </c>
      <c r="E74" s="8">
        <v>621</v>
      </c>
      <c r="F74" s="8">
        <v>278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613</v>
      </c>
      <c r="K74" s="13">
        <f t="shared" si="17"/>
        <v>8</v>
      </c>
      <c r="L74" s="13">
        <f>VLOOKUP(A:A,[1]TDSheet!$A:$V,22,0)</f>
        <v>300</v>
      </c>
      <c r="M74" s="13">
        <f>VLOOKUP(A:A,[1]TDSheet!$A:$X,24,0)</f>
        <v>250</v>
      </c>
      <c r="N74" s="13">
        <f>VLOOKUP(A:A,[1]TDSheet!$A:$N,14,0)</f>
        <v>150</v>
      </c>
      <c r="O74" s="13"/>
      <c r="P74" s="13"/>
      <c r="Q74" s="13"/>
      <c r="R74" s="13"/>
      <c r="S74" s="13"/>
      <c r="T74" s="13"/>
      <c r="U74" s="13"/>
      <c r="V74" s="15">
        <v>200</v>
      </c>
      <c r="W74" s="13">
        <f t="shared" si="18"/>
        <v>124.2</v>
      </c>
      <c r="X74" s="15">
        <v>100</v>
      </c>
      <c r="Y74" s="16">
        <f t="shared" si="19"/>
        <v>10.289855072463768</v>
      </c>
      <c r="Z74" s="13">
        <f t="shared" si="20"/>
        <v>2.2383252818035428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178.6</v>
      </c>
      <c r="AF74" s="13">
        <f>VLOOKUP(A:A,[1]TDSheet!$A:$AF,32,0)</f>
        <v>144.25</v>
      </c>
      <c r="AG74" s="13">
        <f>VLOOKUP(A:A,[1]TDSheet!$A:$AG,33,0)</f>
        <v>120.6</v>
      </c>
      <c r="AH74" s="13">
        <f>VLOOKUP(A:A,[3]TDSheet!$A:$D,4,0)</f>
        <v>116</v>
      </c>
      <c r="AI74" s="13" t="str">
        <f>VLOOKUP(A:A,[1]TDSheet!$A:$AI,35,0)</f>
        <v>июньяб</v>
      </c>
      <c r="AJ74" s="13">
        <f t="shared" si="21"/>
        <v>120</v>
      </c>
      <c r="AK74" s="13">
        <f t="shared" si="22"/>
        <v>60</v>
      </c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353</v>
      </c>
      <c r="D75" s="8">
        <v>1236</v>
      </c>
      <c r="E75" s="8">
        <v>1157</v>
      </c>
      <c r="F75" s="8">
        <v>424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1188</v>
      </c>
      <c r="K75" s="13">
        <f t="shared" si="17"/>
        <v>-31</v>
      </c>
      <c r="L75" s="13">
        <f>VLOOKUP(A:A,[1]TDSheet!$A:$V,22,0)</f>
        <v>250</v>
      </c>
      <c r="M75" s="13">
        <f>VLOOKUP(A:A,[1]TDSheet!$A:$X,24,0)</f>
        <v>300</v>
      </c>
      <c r="N75" s="13">
        <f>VLOOKUP(A:A,[1]TDSheet!$A:$N,14,0)</f>
        <v>250</v>
      </c>
      <c r="O75" s="13"/>
      <c r="P75" s="13"/>
      <c r="Q75" s="13"/>
      <c r="R75" s="13"/>
      <c r="S75" s="13"/>
      <c r="T75" s="13"/>
      <c r="U75" s="13"/>
      <c r="V75" s="15">
        <v>300</v>
      </c>
      <c r="W75" s="13">
        <f t="shared" si="18"/>
        <v>231.4</v>
      </c>
      <c r="X75" s="15">
        <v>300</v>
      </c>
      <c r="Y75" s="16">
        <f t="shared" si="19"/>
        <v>7.8824546240276572</v>
      </c>
      <c r="Z75" s="13">
        <f t="shared" si="20"/>
        <v>1.8323249783923941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268.39999999999998</v>
      </c>
      <c r="AF75" s="13">
        <f>VLOOKUP(A:A,[1]TDSheet!$A:$AF,32,0)</f>
        <v>250.75</v>
      </c>
      <c r="AG75" s="13">
        <f>VLOOKUP(A:A,[1]TDSheet!$A:$AG,33,0)</f>
        <v>213.2</v>
      </c>
      <c r="AH75" s="13">
        <f>VLOOKUP(A:A,[3]TDSheet!$A:$D,4,0)</f>
        <v>291</v>
      </c>
      <c r="AI75" s="13" t="str">
        <f>VLOOKUP(A:A,[1]TDSheet!$A:$AI,35,0)</f>
        <v>оконч</v>
      </c>
      <c r="AJ75" s="13">
        <f t="shared" si="21"/>
        <v>180</v>
      </c>
      <c r="AK75" s="13">
        <f t="shared" si="22"/>
        <v>180</v>
      </c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97</v>
      </c>
      <c r="D76" s="8">
        <v>2583</v>
      </c>
      <c r="E76" s="8">
        <v>412</v>
      </c>
      <c r="F76" s="8">
        <v>249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712</v>
      </c>
      <c r="K76" s="13">
        <f t="shared" si="17"/>
        <v>-300</v>
      </c>
      <c r="L76" s="13">
        <f>VLOOKUP(A:A,[1]TDSheet!$A:$V,22,0)</f>
        <v>150</v>
      </c>
      <c r="M76" s="13">
        <f>VLOOKUP(A:A,[1]TDSheet!$A:$X,24,0)</f>
        <v>130</v>
      </c>
      <c r="N76" s="13">
        <f>VLOOKUP(A:A,[1]TDSheet!$A:$N,14,0)</f>
        <v>180</v>
      </c>
      <c r="O76" s="13"/>
      <c r="P76" s="13"/>
      <c r="Q76" s="13"/>
      <c r="R76" s="13"/>
      <c r="S76" s="13"/>
      <c r="T76" s="13"/>
      <c r="U76" s="13"/>
      <c r="V76" s="15">
        <v>100</v>
      </c>
      <c r="W76" s="13">
        <f t="shared" si="18"/>
        <v>82.4</v>
      </c>
      <c r="X76" s="15">
        <v>100</v>
      </c>
      <c r="Y76" s="16">
        <f t="shared" si="19"/>
        <v>11.031553398058252</v>
      </c>
      <c r="Z76" s="13">
        <f t="shared" si="20"/>
        <v>3.0218446601941746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172</v>
      </c>
      <c r="AF76" s="13">
        <f>VLOOKUP(A:A,[1]TDSheet!$A:$AF,32,0)</f>
        <v>195.5</v>
      </c>
      <c r="AG76" s="13">
        <f>VLOOKUP(A:A,[1]TDSheet!$A:$AG,33,0)</f>
        <v>127.6</v>
      </c>
      <c r="AH76" s="13">
        <f>VLOOKUP(A:A,[3]TDSheet!$A:$D,4,0)</f>
        <v>75</v>
      </c>
      <c r="AI76" s="13">
        <f>VLOOKUP(A:A,[1]TDSheet!$A:$AI,35,0)</f>
        <v>0</v>
      </c>
      <c r="AJ76" s="13">
        <f t="shared" si="21"/>
        <v>40</v>
      </c>
      <c r="AK76" s="13">
        <f t="shared" si="22"/>
        <v>40</v>
      </c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317</v>
      </c>
      <c r="D77" s="8">
        <v>2246</v>
      </c>
      <c r="E77" s="8">
        <v>731</v>
      </c>
      <c r="F77" s="8">
        <v>474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790</v>
      </c>
      <c r="K77" s="13">
        <f t="shared" si="17"/>
        <v>-59</v>
      </c>
      <c r="L77" s="13">
        <f>VLOOKUP(A:A,[1]TDSheet!$A:$V,22,0)</f>
        <v>80</v>
      </c>
      <c r="M77" s="13">
        <f>VLOOKUP(A:A,[1]TDSheet!$A:$X,24,0)</f>
        <v>150</v>
      </c>
      <c r="N77" s="13">
        <f>VLOOKUP(A:A,[1]TDSheet!$A:$N,14,0)</f>
        <v>200</v>
      </c>
      <c r="O77" s="13"/>
      <c r="P77" s="13"/>
      <c r="Q77" s="13"/>
      <c r="R77" s="13"/>
      <c r="S77" s="13"/>
      <c r="T77" s="13"/>
      <c r="U77" s="13"/>
      <c r="V77" s="15">
        <v>150</v>
      </c>
      <c r="W77" s="13">
        <f t="shared" si="18"/>
        <v>146.19999999999999</v>
      </c>
      <c r="X77" s="15">
        <v>160</v>
      </c>
      <c r="Y77" s="16">
        <f t="shared" si="19"/>
        <v>8.3036935704514363</v>
      </c>
      <c r="Z77" s="13">
        <f t="shared" si="20"/>
        <v>3.2421340629274966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197.4</v>
      </c>
      <c r="AF77" s="13">
        <f>VLOOKUP(A:A,[1]TDSheet!$A:$AF,32,0)</f>
        <v>196.5</v>
      </c>
      <c r="AG77" s="13">
        <f>VLOOKUP(A:A,[1]TDSheet!$A:$AG,33,0)</f>
        <v>163.4</v>
      </c>
      <c r="AH77" s="13">
        <f>VLOOKUP(A:A,[3]TDSheet!$A:$D,4,0)</f>
        <v>142</v>
      </c>
      <c r="AI77" s="13">
        <f>VLOOKUP(A:A,[1]TDSheet!$A:$AI,35,0)</f>
        <v>0</v>
      </c>
      <c r="AJ77" s="13">
        <f t="shared" si="21"/>
        <v>49.5</v>
      </c>
      <c r="AK77" s="13">
        <f t="shared" si="22"/>
        <v>52.800000000000004</v>
      </c>
      <c r="AL77" s="13"/>
      <c r="AM77" s="13"/>
    </row>
    <row r="78" spans="1:39" s="1" customFormat="1" ht="21.95" customHeight="1" outlineLevel="1" x14ac:dyDescent="0.2">
      <c r="A78" s="7" t="s">
        <v>81</v>
      </c>
      <c r="B78" s="7" t="s">
        <v>12</v>
      </c>
      <c r="C78" s="8">
        <v>202</v>
      </c>
      <c r="D78" s="8">
        <v>521</v>
      </c>
      <c r="E78" s="8">
        <v>512</v>
      </c>
      <c r="F78" s="8">
        <v>203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583</v>
      </c>
      <c r="K78" s="13">
        <f t="shared" si="17"/>
        <v>-71</v>
      </c>
      <c r="L78" s="13">
        <f>VLOOKUP(A:A,[1]TDSheet!$A:$V,22,0)</f>
        <v>130</v>
      </c>
      <c r="M78" s="13">
        <f>VLOOKUP(A:A,[1]TDSheet!$A:$X,24,0)</f>
        <v>100</v>
      </c>
      <c r="N78" s="13">
        <f>VLOOKUP(A:A,[1]TDSheet!$A:$N,14,0)</f>
        <v>140</v>
      </c>
      <c r="O78" s="13"/>
      <c r="P78" s="13"/>
      <c r="Q78" s="13"/>
      <c r="R78" s="13"/>
      <c r="S78" s="13"/>
      <c r="T78" s="13"/>
      <c r="U78" s="13"/>
      <c r="V78" s="15">
        <v>120</v>
      </c>
      <c r="W78" s="13">
        <f t="shared" si="18"/>
        <v>102.4</v>
      </c>
      <c r="X78" s="15">
        <v>120</v>
      </c>
      <c r="Y78" s="16">
        <f t="shared" si="19"/>
        <v>7.939453125</v>
      </c>
      <c r="Z78" s="13">
        <f t="shared" si="20"/>
        <v>1.982421875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124.8</v>
      </c>
      <c r="AF78" s="13">
        <f>VLOOKUP(A:A,[1]TDSheet!$A:$AF,32,0)</f>
        <v>111.25</v>
      </c>
      <c r="AG78" s="13">
        <f>VLOOKUP(A:A,[1]TDSheet!$A:$AG,33,0)</f>
        <v>93.6</v>
      </c>
      <c r="AH78" s="13">
        <f>VLOOKUP(A:A,[3]TDSheet!$A:$D,4,0)</f>
        <v>88</v>
      </c>
      <c r="AI78" s="13">
        <f>VLOOKUP(A:A,[1]TDSheet!$A:$AI,35,0)</f>
        <v>0</v>
      </c>
      <c r="AJ78" s="13">
        <f t="shared" si="21"/>
        <v>42</v>
      </c>
      <c r="AK78" s="13">
        <f t="shared" si="22"/>
        <v>42</v>
      </c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54</v>
      </c>
      <c r="D79" s="8">
        <v>586</v>
      </c>
      <c r="E79" s="8">
        <v>201</v>
      </c>
      <c r="F79" s="8">
        <v>287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235</v>
      </c>
      <c r="K79" s="13">
        <f t="shared" si="17"/>
        <v>-34</v>
      </c>
      <c r="L79" s="13">
        <f>VLOOKUP(A:A,[1]TDSheet!$A:$V,22,0)</f>
        <v>0</v>
      </c>
      <c r="M79" s="13">
        <f>VLOOKUP(A:A,[1]TDSheet!$A:$X,24,0)</f>
        <v>0</v>
      </c>
      <c r="N79" s="13">
        <f>VLOOKUP(A:A,[1]TDSheet!$A:$N,14,0)</f>
        <v>50</v>
      </c>
      <c r="O79" s="13"/>
      <c r="P79" s="13"/>
      <c r="Q79" s="13"/>
      <c r="R79" s="13"/>
      <c r="S79" s="13"/>
      <c r="T79" s="13"/>
      <c r="U79" s="13"/>
      <c r="V79" s="15"/>
      <c r="W79" s="13">
        <f t="shared" si="18"/>
        <v>40.200000000000003</v>
      </c>
      <c r="X79" s="15">
        <v>20</v>
      </c>
      <c r="Y79" s="16">
        <f t="shared" si="19"/>
        <v>8.8805970149253728</v>
      </c>
      <c r="Z79" s="13">
        <f t="shared" si="20"/>
        <v>7.1393034825870645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52.8</v>
      </c>
      <c r="AF79" s="13">
        <f>VLOOKUP(A:A,[1]TDSheet!$A:$AF,32,0)</f>
        <v>67.5</v>
      </c>
      <c r="AG79" s="13">
        <f>VLOOKUP(A:A,[1]TDSheet!$A:$AG,33,0)</f>
        <v>66.2</v>
      </c>
      <c r="AH79" s="13">
        <f>VLOOKUP(A:A,[3]TDSheet!$A:$D,4,0)</f>
        <v>61</v>
      </c>
      <c r="AI79" s="13">
        <f>VLOOKUP(A:A,[1]TDSheet!$A:$AI,35,0)</f>
        <v>0</v>
      </c>
      <c r="AJ79" s="13">
        <f t="shared" si="21"/>
        <v>0</v>
      </c>
      <c r="AK79" s="13">
        <f t="shared" si="22"/>
        <v>6.6000000000000005</v>
      </c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911</v>
      </c>
      <c r="D80" s="8">
        <v>5230</v>
      </c>
      <c r="E80" s="8">
        <v>4433</v>
      </c>
      <c r="F80" s="8">
        <v>1622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4499</v>
      </c>
      <c r="K80" s="13">
        <f t="shared" si="17"/>
        <v>-66</v>
      </c>
      <c r="L80" s="13">
        <f>VLOOKUP(A:A,[1]TDSheet!$A:$V,22,0)</f>
        <v>1700</v>
      </c>
      <c r="M80" s="13">
        <f>VLOOKUP(A:A,[1]TDSheet!$A:$X,24,0)</f>
        <v>1700</v>
      </c>
      <c r="N80" s="13">
        <f>VLOOKUP(A:A,[1]TDSheet!$A:$N,14,0)</f>
        <v>1000</v>
      </c>
      <c r="O80" s="13"/>
      <c r="P80" s="13"/>
      <c r="Q80" s="13"/>
      <c r="R80" s="13"/>
      <c r="S80" s="13"/>
      <c r="T80" s="13"/>
      <c r="U80" s="13"/>
      <c r="V80" s="15">
        <v>1200</v>
      </c>
      <c r="W80" s="13">
        <f t="shared" si="18"/>
        <v>723.4</v>
      </c>
      <c r="X80" s="15">
        <v>1100</v>
      </c>
      <c r="Y80" s="16">
        <f t="shared" si="19"/>
        <v>11.504008847110866</v>
      </c>
      <c r="Z80" s="13">
        <f t="shared" si="20"/>
        <v>2.2421896599391764</v>
      </c>
      <c r="AA80" s="13"/>
      <c r="AB80" s="13"/>
      <c r="AC80" s="13"/>
      <c r="AD80" s="13">
        <f>VLOOKUP(A:A,[1]TDSheet!$A:$AD,30,0)</f>
        <v>816</v>
      </c>
      <c r="AE80" s="13">
        <f>VLOOKUP(A:A,[1]TDSheet!$A:$AE,31,0)</f>
        <v>895.6</v>
      </c>
      <c r="AF80" s="13">
        <f>VLOOKUP(A:A,[1]TDSheet!$A:$AF,32,0)</f>
        <v>774.5</v>
      </c>
      <c r="AG80" s="13">
        <f>VLOOKUP(A:A,[1]TDSheet!$A:$AG,33,0)</f>
        <v>708</v>
      </c>
      <c r="AH80" s="13">
        <f>VLOOKUP(A:A,[3]TDSheet!$A:$D,4,0)</f>
        <v>606</v>
      </c>
      <c r="AI80" s="13" t="str">
        <f>VLOOKUP(A:A,[1]TDSheet!$A:$AI,35,0)</f>
        <v>июньяб</v>
      </c>
      <c r="AJ80" s="13">
        <f t="shared" si="21"/>
        <v>420</v>
      </c>
      <c r="AK80" s="13">
        <f t="shared" si="22"/>
        <v>385</v>
      </c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149</v>
      </c>
      <c r="D81" s="8">
        <v>14869</v>
      </c>
      <c r="E81" s="8">
        <v>11973</v>
      </c>
      <c r="F81" s="8">
        <v>2806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12160</v>
      </c>
      <c r="K81" s="13">
        <f t="shared" si="17"/>
        <v>-187</v>
      </c>
      <c r="L81" s="13">
        <f>VLOOKUP(A:A,[1]TDSheet!$A:$V,22,0)</f>
        <v>1800</v>
      </c>
      <c r="M81" s="13">
        <f>VLOOKUP(A:A,[1]TDSheet!$A:$X,24,0)</f>
        <v>2100</v>
      </c>
      <c r="N81" s="13">
        <f>VLOOKUP(A:A,[1]TDSheet!$A:$N,14,0)</f>
        <v>1800</v>
      </c>
      <c r="O81" s="13"/>
      <c r="P81" s="13"/>
      <c r="Q81" s="13"/>
      <c r="R81" s="13"/>
      <c r="S81" s="13"/>
      <c r="T81" s="13"/>
      <c r="U81" s="13"/>
      <c r="V81" s="15">
        <v>2500</v>
      </c>
      <c r="W81" s="13">
        <f t="shared" si="18"/>
        <v>1991.4</v>
      </c>
      <c r="X81" s="15">
        <v>2500</v>
      </c>
      <c r="Y81" s="16">
        <f t="shared" si="19"/>
        <v>6.7821633021994572</v>
      </c>
      <c r="Z81" s="13">
        <f t="shared" si="20"/>
        <v>1.4090589535000502</v>
      </c>
      <c r="AA81" s="13"/>
      <c r="AB81" s="13"/>
      <c r="AC81" s="13"/>
      <c r="AD81" s="13">
        <f>VLOOKUP(A:A,[1]TDSheet!$A:$AD,30,0)</f>
        <v>2016</v>
      </c>
      <c r="AE81" s="13">
        <f>VLOOKUP(A:A,[1]TDSheet!$A:$AE,31,0)</f>
        <v>1514.4</v>
      </c>
      <c r="AF81" s="13">
        <f>VLOOKUP(A:A,[1]TDSheet!$A:$AF,32,0)</f>
        <v>1611.75</v>
      </c>
      <c r="AG81" s="13">
        <f>VLOOKUP(A:A,[1]TDSheet!$A:$AG,33,0)</f>
        <v>1717.4</v>
      </c>
      <c r="AH81" s="13">
        <f>VLOOKUP(A:A,[3]TDSheet!$A:$D,4,0)</f>
        <v>2235</v>
      </c>
      <c r="AI81" s="13" t="str">
        <f>VLOOKUP(A:A,[1]TDSheet!$A:$AI,35,0)</f>
        <v>оконч</v>
      </c>
      <c r="AJ81" s="13">
        <f t="shared" si="21"/>
        <v>875</v>
      </c>
      <c r="AK81" s="13">
        <f t="shared" si="22"/>
        <v>875</v>
      </c>
      <c r="AL81" s="13"/>
      <c r="AM81" s="13"/>
    </row>
    <row r="82" spans="1:39" s="1" customFormat="1" ht="21.95" customHeight="1" outlineLevel="1" x14ac:dyDescent="0.2">
      <c r="A82" s="7" t="s">
        <v>85</v>
      </c>
      <c r="B82" s="7" t="s">
        <v>12</v>
      </c>
      <c r="C82" s="8">
        <v>344</v>
      </c>
      <c r="D82" s="8">
        <v>918</v>
      </c>
      <c r="E82" s="8">
        <v>744</v>
      </c>
      <c r="F82" s="8">
        <v>492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775</v>
      </c>
      <c r="K82" s="13">
        <f t="shared" si="17"/>
        <v>-31</v>
      </c>
      <c r="L82" s="13">
        <f>VLOOKUP(A:A,[1]TDSheet!$A:$V,22,0)</f>
        <v>60</v>
      </c>
      <c r="M82" s="13">
        <f>VLOOKUP(A:A,[1]TDSheet!$A:$X,24,0)</f>
        <v>150</v>
      </c>
      <c r="N82" s="13">
        <f>VLOOKUP(A:A,[1]TDSheet!$A:$N,14,0)</f>
        <v>220</v>
      </c>
      <c r="O82" s="13"/>
      <c r="P82" s="13"/>
      <c r="Q82" s="13"/>
      <c r="R82" s="13"/>
      <c r="S82" s="13"/>
      <c r="T82" s="13"/>
      <c r="U82" s="13"/>
      <c r="V82" s="15">
        <v>120</v>
      </c>
      <c r="W82" s="13">
        <f t="shared" si="18"/>
        <v>148.80000000000001</v>
      </c>
      <c r="X82" s="15">
        <v>150</v>
      </c>
      <c r="Y82" s="16">
        <f t="shared" si="19"/>
        <v>8.0107526881720421</v>
      </c>
      <c r="Z82" s="13">
        <f t="shared" si="20"/>
        <v>3.3064516129032255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86.6</v>
      </c>
      <c r="AF82" s="13">
        <f>VLOOKUP(A:A,[1]TDSheet!$A:$AF,32,0)</f>
        <v>161.75</v>
      </c>
      <c r="AG82" s="13">
        <f>VLOOKUP(A:A,[1]TDSheet!$A:$AG,33,0)</f>
        <v>162.19999999999999</v>
      </c>
      <c r="AH82" s="13">
        <f>VLOOKUP(A:A,[3]TDSheet!$A:$D,4,0)</f>
        <v>114</v>
      </c>
      <c r="AI82" s="13">
        <f>VLOOKUP(A:A,[1]TDSheet!$A:$AI,35,0)</f>
        <v>0</v>
      </c>
      <c r="AJ82" s="13">
        <f t="shared" si="21"/>
        <v>48</v>
      </c>
      <c r="AK82" s="13">
        <f t="shared" si="22"/>
        <v>60</v>
      </c>
      <c r="AL82" s="13"/>
      <c r="AM82" s="13"/>
    </row>
    <row r="83" spans="1:39" s="1" customFormat="1" ht="21.95" customHeight="1" outlineLevel="1" x14ac:dyDescent="0.2">
      <c r="A83" s="7" t="s">
        <v>86</v>
      </c>
      <c r="B83" s="7" t="s">
        <v>8</v>
      </c>
      <c r="C83" s="8">
        <v>172.35300000000001</v>
      </c>
      <c r="D83" s="8">
        <v>252.39099999999999</v>
      </c>
      <c r="E83" s="8">
        <v>316.053</v>
      </c>
      <c r="F83" s="8">
        <v>80.209000000000003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343.26499999999999</v>
      </c>
      <c r="K83" s="13">
        <f t="shared" si="17"/>
        <v>-27.211999999999989</v>
      </c>
      <c r="L83" s="13">
        <f>VLOOKUP(A:A,[1]TDSheet!$A:$V,22,0)</f>
        <v>80</v>
      </c>
      <c r="M83" s="13">
        <f>VLOOKUP(A:A,[1]TDSheet!$A:$X,24,0)</f>
        <v>120</v>
      </c>
      <c r="N83" s="13">
        <f>VLOOKUP(A:A,[1]TDSheet!$A:$N,14,0)</f>
        <v>80</v>
      </c>
      <c r="O83" s="13"/>
      <c r="P83" s="13"/>
      <c r="Q83" s="13"/>
      <c r="R83" s="13"/>
      <c r="S83" s="13"/>
      <c r="T83" s="13"/>
      <c r="U83" s="13"/>
      <c r="V83" s="15">
        <v>100</v>
      </c>
      <c r="W83" s="13">
        <f t="shared" si="18"/>
        <v>63.210599999999999</v>
      </c>
      <c r="X83" s="15">
        <v>80</v>
      </c>
      <c r="Y83" s="16">
        <f t="shared" si="19"/>
        <v>8.5461773816416873</v>
      </c>
      <c r="Z83" s="13">
        <f t="shared" si="20"/>
        <v>1.2689169221617893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72.25739999999999</v>
      </c>
      <c r="AF83" s="13">
        <f>VLOOKUP(A:A,[1]TDSheet!$A:$AF,32,0)</f>
        <v>63.210999999999999</v>
      </c>
      <c r="AG83" s="13">
        <f>VLOOKUP(A:A,[1]TDSheet!$A:$AG,33,0)</f>
        <v>45.430399999999999</v>
      </c>
      <c r="AH83" s="13">
        <f>VLOOKUP(A:A,[3]TDSheet!$A:$D,4,0)</f>
        <v>73.302000000000007</v>
      </c>
      <c r="AI83" s="13" t="str">
        <f>VLOOKUP(A:A,[1]TDSheet!$A:$AI,35,0)</f>
        <v>Паша</v>
      </c>
      <c r="AJ83" s="13">
        <f t="shared" si="21"/>
        <v>100</v>
      </c>
      <c r="AK83" s="13">
        <f t="shared" si="22"/>
        <v>80</v>
      </c>
      <c r="AL83" s="13"/>
      <c r="AM83" s="13"/>
    </row>
    <row r="84" spans="1:39" s="1" customFormat="1" ht="21.95" customHeight="1" outlineLevel="1" x14ac:dyDescent="0.2">
      <c r="A84" s="7" t="s">
        <v>87</v>
      </c>
      <c r="B84" s="7" t="s">
        <v>8</v>
      </c>
      <c r="C84" s="8">
        <v>20.867000000000001</v>
      </c>
      <c r="D84" s="8">
        <v>4.359</v>
      </c>
      <c r="E84" s="8">
        <v>11.377000000000001</v>
      </c>
      <c r="F84" s="8">
        <v>9.49</v>
      </c>
      <c r="G84" s="1" t="str">
        <f>VLOOKUP(A:A,[1]TDSheet!$A:$G,7,0)</f>
        <v>выв1405,</v>
      </c>
      <c r="H84" s="1">
        <f>VLOOKUP(A:A,[1]TDSheet!$A:$H,8,0)</f>
        <v>0</v>
      </c>
      <c r="I84" s="1" t="e">
        <f>VLOOKUP(A:A,[1]TDSheet!$A:$I,9,0)</f>
        <v>#N/A</v>
      </c>
      <c r="J84" s="13">
        <f>VLOOKUP(A:A,[2]TDSheet!$A:$F,6,0)</f>
        <v>23.9</v>
      </c>
      <c r="K84" s="13">
        <f t="shared" si="17"/>
        <v>-12.522999999999998</v>
      </c>
      <c r="L84" s="13">
        <f>VLOOKUP(A:A,[1]TDSheet!$A:$V,22,0)</f>
        <v>0</v>
      </c>
      <c r="M84" s="13">
        <f>VLOOKUP(A:A,[1]TDSheet!$A:$X,24,0)</f>
        <v>0</v>
      </c>
      <c r="N84" s="13">
        <f>VLOOKUP(A:A,[1]TDSheet!$A:$N,14,0)</f>
        <v>0</v>
      </c>
      <c r="O84" s="13"/>
      <c r="P84" s="13"/>
      <c r="Q84" s="13"/>
      <c r="R84" s="13"/>
      <c r="S84" s="13"/>
      <c r="T84" s="13"/>
      <c r="U84" s="13"/>
      <c r="V84" s="15"/>
      <c r="W84" s="13">
        <f t="shared" si="18"/>
        <v>2.2754000000000003</v>
      </c>
      <c r="X84" s="15"/>
      <c r="Y84" s="16">
        <f t="shared" si="19"/>
        <v>4.1706952623714511</v>
      </c>
      <c r="Z84" s="13">
        <f t="shared" si="20"/>
        <v>4.1706952623714511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6.5894000000000004</v>
      </c>
      <c r="AF84" s="13">
        <f>VLOOKUP(A:A,[1]TDSheet!$A:$AF,32,0)</f>
        <v>2.859</v>
      </c>
      <c r="AG84" s="13">
        <f>VLOOKUP(A:A,[1]TDSheet!$A:$AG,33,0)</f>
        <v>4.9047999999999998</v>
      </c>
      <c r="AH84" s="13">
        <f>VLOOKUP(A:A,[3]TDSheet!$A:$D,4,0)</f>
        <v>1.444</v>
      </c>
      <c r="AI84" s="13" t="str">
        <f>VLOOKUP(A:A,[1]TDSheet!$A:$AI,35,0)</f>
        <v>увел</v>
      </c>
      <c r="AJ84" s="13">
        <f t="shared" si="21"/>
        <v>0</v>
      </c>
      <c r="AK84" s="13">
        <f t="shared" si="22"/>
        <v>0</v>
      </c>
      <c r="AL84" s="13"/>
      <c r="AM84" s="13"/>
    </row>
    <row r="85" spans="1:39" s="1" customFormat="1" ht="21.95" customHeight="1" outlineLevel="1" x14ac:dyDescent="0.2">
      <c r="A85" s="7" t="s">
        <v>88</v>
      </c>
      <c r="B85" s="7" t="s">
        <v>12</v>
      </c>
      <c r="C85" s="8">
        <v>167</v>
      </c>
      <c r="D85" s="8">
        <v>120</v>
      </c>
      <c r="E85" s="8">
        <v>213</v>
      </c>
      <c r="F85" s="8">
        <v>63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260</v>
      </c>
      <c r="K85" s="13">
        <f t="shared" si="17"/>
        <v>-47</v>
      </c>
      <c r="L85" s="13">
        <f>VLOOKUP(A:A,[1]TDSheet!$A:$V,22,0)</f>
        <v>250</v>
      </c>
      <c r="M85" s="13">
        <f>VLOOKUP(A:A,[1]TDSheet!$A:$X,24,0)</f>
        <v>250</v>
      </c>
      <c r="N85" s="13">
        <f>VLOOKUP(A:A,[1]TDSheet!$A:$N,14,0)</f>
        <v>50</v>
      </c>
      <c r="O85" s="13"/>
      <c r="P85" s="13"/>
      <c r="Q85" s="13"/>
      <c r="R85" s="13"/>
      <c r="S85" s="13"/>
      <c r="T85" s="13"/>
      <c r="U85" s="13"/>
      <c r="V85" s="15"/>
      <c r="W85" s="13">
        <f t="shared" si="18"/>
        <v>42.6</v>
      </c>
      <c r="X85" s="15"/>
      <c r="Y85" s="16">
        <f t="shared" si="19"/>
        <v>14.389671361502346</v>
      </c>
      <c r="Z85" s="13">
        <f t="shared" si="20"/>
        <v>1.4788732394366197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49</v>
      </c>
      <c r="AF85" s="13">
        <f>VLOOKUP(A:A,[1]TDSheet!$A:$AF,32,0)</f>
        <v>60.75</v>
      </c>
      <c r="AG85" s="13">
        <f>VLOOKUP(A:A,[1]TDSheet!$A:$AG,33,0)</f>
        <v>37.4</v>
      </c>
      <c r="AH85" s="13">
        <f>VLOOKUP(A:A,[3]TDSheet!$A:$D,4,0)</f>
        <v>50</v>
      </c>
      <c r="AI85" s="13" t="str">
        <f>VLOOKUP(A:A,[1]TDSheet!$A:$AI,35,0)</f>
        <v>июньяб</v>
      </c>
      <c r="AJ85" s="13">
        <f t="shared" si="21"/>
        <v>0</v>
      </c>
      <c r="AK85" s="13">
        <f t="shared" si="22"/>
        <v>0</v>
      </c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8</v>
      </c>
      <c r="C86" s="8">
        <v>89.617999999999995</v>
      </c>
      <c r="D86" s="8">
        <v>26.341000000000001</v>
      </c>
      <c r="E86" s="8">
        <v>75.373999999999995</v>
      </c>
      <c r="F86" s="8">
        <v>37.618000000000002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82.35</v>
      </c>
      <c r="K86" s="13">
        <f t="shared" si="17"/>
        <v>-6.9759999999999991</v>
      </c>
      <c r="L86" s="13">
        <f>VLOOKUP(A:A,[1]TDSheet!$A:$V,22,0)</f>
        <v>50</v>
      </c>
      <c r="M86" s="13">
        <f>VLOOKUP(A:A,[1]TDSheet!$A:$X,24,0)</f>
        <v>20</v>
      </c>
      <c r="N86" s="13">
        <f>VLOOKUP(A:A,[1]TDSheet!$A:$N,14,0)</f>
        <v>20</v>
      </c>
      <c r="O86" s="13"/>
      <c r="P86" s="13"/>
      <c r="Q86" s="13"/>
      <c r="R86" s="13"/>
      <c r="S86" s="13"/>
      <c r="T86" s="13"/>
      <c r="U86" s="13"/>
      <c r="V86" s="15"/>
      <c r="W86" s="13">
        <f t="shared" si="18"/>
        <v>15.0748</v>
      </c>
      <c r="X86" s="15"/>
      <c r="Y86" s="16">
        <f t="shared" si="19"/>
        <v>8.4656512855891943</v>
      </c>
      <c r="Z86" s="13">
        <f t="shared" si="20"/>
        <v>2.4954228248467643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32.107399999999998</v>
      </c>
      <c r="AF86" s="13">
        <f>VLOOKUP(A:A,[1]TDSheet!$A:$AF,32,0)</f>
        <v>18.68825</v>
      </c>
      <c r="AG86" s="13">
        <f>VLOOKUP(A:A,[1]TDSheet!$A:$AG,33,0)</f>
        <v>15.675800000000001</v>
      </c>
      <c r="AH86" s="13">
        <f>VLOOKUP(A:A,[3]TDSheet!$A:$D,4,0)</f>
        <v>15.731</v>
      </c>
      <c r="AI86" s="13" t="str">
        <f>VLOOKUP(A:A,[1]TDSheet!$A:$AI,35,0)</f>
        <v>Паша50%</v>
      </c>
      <c r="AJ86" s="13">
        <f t="shared" si="21"/>
        <v>0</v>
      </c>
      <c r="AK86" s="13">
        <f t="shared" si="22"/>
        <v>0</v>
      </c>
      <c r="AL86" s="13"/>
      <c r="AM86" s="13"/>
    </row>
    <row r="87" spans="1:39" s="1" customFormat="1" ht="21.95" customHeight="1" outlineLevel="1" x14ac:dyDescent="0.2">
      <c r="A87" s="7" t="s">
        <v>90</v>
      </c>
      <c r="B87" s="7" t="s">
        <v>12</v>
      </c>
      <c r="C87" s="8">
        <v>37</v>
      </c>
      <c r="D87" s="8">
        <v>89</v>
      </c>
      <c r="E87" s="8">
        <v>29</v>
      </c>
      <c r="F87" s="8">
        <v>23</v>
      </c>
      <c r="G87" s="1">
        <f>VLOOKUP(A:A,[1]TDSheet!$A:$G,7,0)</f>
        <v>0</v>
      </c>
      <c r="H87" s="1">
        <f>VLOOKUP(A:A,[1]TDSheet!$A:$H,8,0)</f>
        <v>0.2</v>
      </c>
      <c r="I87" s="1" t="e">
        <f>VLOOKUP(A:A,[1]TDSheet!$A:$I,9,0)</f>
        <v>#N/A</v>
      </c>
      <c r="J87" s="13">
        <f>VLOOKUP(A:A,[2]TDSheet!$A:$F,6,0)</f>
        <v>47</v>
      </c>
      <c r="K87" s="13">
        <f t="shared" si="17"/>
        <v>-18</v>
      </c>
      <c r="L87" s="13">
        <f>VLOOKUP(A:A,[1]TDSheet!$A:$V,22,0)</f>
        <v>0</v>
      </c>
      <c r="M87" s="13">
        <f>VLOOKUP(A:A,[1]TDSheet!$A:$X,24,0)</f>
        <v>0</v>
      </c>
      <c r="N87" s="13">
        <f>VLOOKUP(A:A,[1]TDSheet!$A:$N,14,0)</f>
        <v>0</v>
      </c>
      <c r="O87" s="13"/>
      <c r="P87" s="13"/>
      <c r="Q87" s="13"/>
      <c r="R87" s="13"/>
      <c r="S87" s="13"/>
      <c r="T87" s="13"/>
      <c r="U87" s="13"/>
      <c r="V87" s="15">
        <v>20</v>
      </c>
      <c r="W87" s="13">
        <f t="shared" si="18"/>
        <v>5.8</v>
      </c>
      <c r="X87" s="15">
        <v>20</v>
      </c>
      <c r="Y87" s="16">
        <f t="shared" si="19"/>
        <v>10.862068965517242</v>
      </c>
      <c r="Z87" s="13">
        <f t="shared" si="20"/>
        <v>3.9655172413793105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4.5999999999999996</v>
      </c>
      <c r="AF87" s="13">
        <f>VLOOKUP(A:A,[1]TDSheet!$A:$AF,32,0)</f>
        <v>6</v>
      </c>
      <c r="AG87" s="13">
        <f>VLOOKUP(A:A,[1]TDSheet!$A:$AG,33,0)</f>
        <v>0</v>
      </c>
      <c r="AH87" s="13">
        <f>VLOOKUP(A:A,[3]TDSheet!$A:$D,4,0)</f>
        <v>4</v>
      </c>
      <c r="AI87" s="13" t="str">
        <f>VLOOKUP(A:A,[1]TDSheet!$A:$AI,35,0)</f>
        <v>увел</v>
      </c>
      <c r="AJ87" s="13">
        <f t="shared" si="21"/>
        <v>4</v>
      </c>
      <c r="AK87" s="13">
        <f t="shared" si="22"/>
        <v>4</v>
      </c>
      <c r="AL87" s="13"/>
      <c r="AM87" s="13"/>
    </row>
    <row r="88" spans="1:39" s="1" customFormat="1" ht="21.95" customHeight="1" outlineLevel="1" x14ac:dyDescent="0.2">
      <c r="A88" s="7" t="s">
        <v>91</v>
      </c>
      <c r="B88" s="7" t="s">
        <v>12</v>
      </c>
      <c r="C88" s="8">
        <v>71</v>
      </c>
      <c r="D88" s="8">
        <v>2177</v>
      </c>
      <c r="E88" s="8">
        <v>593</v>
      </c>
      <c r="F88" s="8">
        <v>514</v>
      </c>
      <c r="G88" s="1">
        <f>VLOOKUP(A:A,[1]TDSheet!$A:$G,7,0)</f>
        <v>0</v>
      </c>
      <c r="H88" s="1">
        <f>VLOOKUP(A:A,[1]TDSheet!$A:$H,8,0)</f>
        <v>0.2</v>
      </c>
      <c r="I88" s="1" t="e">
        <f>VLOOKUP(A:A,[1]TDSheet!$A:$I,9,0)</f>
        <v>#N/A</v>
      </c>
      <c r="J88" s="13">
        <f>VLOOKUP(A:A,[2]TDSheet!$A:$F,6,0)</f>
        <v>779</v>
      </c>
      <c r="K88" s="13">
        <f t="shared" si="17"/>
        <v>-186</v>
      </c>
      <c r="L88" s="13">
        <f>VLOOKUP(A:A,[1]TDSheet!$A:$V,22,0)</f>
        <v>200</v>
      </c>
      <c r="M88" s="13">
        <f>VLOOKUP(A:A,[1]TDSheet!$A:$X,24,0)</f>
        <v>200</v>
      </c>
      <c r="N88" s="13">
        <f>VLOOKUP(A:A,[1]TDSheet!$A:$N,14,0)</f>
        <v>150</v>
      </c>
      <c r="O88" s="13"/>
      <c r="P88" s="13"/>
      <c r="Q88" s="13"/>
      <c r="R88" s="13"/>
      <c r="S88" s="13"/>
      <c r="T88" s="13"/>
      <c r="U88" s="13"/>
      <c r="V88" s="15">
        <v>100</v>
      </c>
      <c r="W88" s="13">
        <f t="shared" si="18"/>
        <v>118.6</v>
      </c>
      <c r="X88" s="15"/>
      <c r="Y88" s="16">
        <f t="shared" si="19"/>
        <v>9.8145025295109622</v>
      </c>
      <c r="Z88" s="13">
        <f t="shared" si="20"/>
        <v>4.3338954468802697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137.6</v>
      </c>
      <c r="AF88" s="13">
        <f>VLOOKUP(A:A,[1]TDSheet!$A:$AF,32,0)</f>
        <v>137.75</v>
      </c>
      <c r="AG88" s="13">
        <f>VLOOKUP(A:A,[1]TDSheet!$A:$AG,33,0)</f>
        <v>164.6</v>
      </c>
      <c r="AH88" s="13">
        <f>VLOOKUP(A:A,[3]TDSheet!$A:$D,4,0)</f>
        <v>123</v>
      </c>
      <c r="AI88" s="13" t="str">
        <f>VLOOKUP(A:A,[1]TDSheet!$A:$AI,35,0)</f>
        <v>склад</v>
      </c>
      <c r="AJ88" s="13">
        <f t="shared" si="21"/>
        <v>20</v>
      </c>
      <c r="AK88" s="13">
        <f t="shared" si="22"/>
        <v>0</v>
      </c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12</v>
      </c>
      <c r="C89" s="8">
        <v>22</v>
      </c>
      <c r="D89" s="8">
        <v>1421</v>
      </c>
      <c r="E89" s="8">
        <v>886</v>
      </c>
      <c r="F89" s="8">
        <v>536</v>
      </c>
      <c r="G89" s="1">
        <f>VLOOKUP(A:A,[1]TDSheet!$A:$G,7,0)</f>
        <v>0</v>
      </c>
      <c r="H89" s="1">
        <f>VLOOKUP(A:A,[1]TDSheet!$A:$H,8,0)</f>
        <v>0.3</v>
      </c>
      <c r="I89" s="1" t="e">
        <f>VLOOKUP(A:A,[1]TDSheet!$A:$I,9,0)</f>
        <v>#N/A</v>
      </c>
      <c r="J89" s="13">
        <f>VLOOKUP(A:A,[2]TDSheet!$A:$F,6,0)</f>
        <v>939</v>
      </c>
      <c r="K89" s="13">
        <f t="shared" si="17"/>
        <v>-53</v>
      </c>
      <c r="L89" s="13">
        <f>VLOOKUP(A:A,[1]TDSheet!$A:$V,22,0)</f>
        <v>150</v>
      </c>
      <c r="M89" s="13">
        <f>VLOOKUP(A:A,[1]TDSheet!$A:$X,24,0)</f>
        <v>200</v>
      </c>
      <c r="N89" s="13">
        <f>VLOOKUP(A:A,[1]TDSheet!$A:$N,14,0)</f>
        <v>150</v>
      </c>
      <c r="O89" s="13"/>
      <c r="P89" s="13"/>
      <c r="Q89" s="13"/>
      <c r="R89" s="13"/>
      <c r="S89" s="13"/>
      <c r="T89" s="13"/>
      <c r="U89" s="13"/>
      <c r="V89" s="15">
        <v>200</v>
      </c>
      <c r="W89" s="13">
        <f t="shared" si="18"/>
        <v>177.2</v>
      </c>
      <c r="X89" s="15">
        <v>160</v>
      </c>
      <c r="Y89" s="16">
        <f t="shared" si="19"/>
        <v>7.8781038374717838</v>
      </c>
      <c r="Z89" s="13">
        <f t="shared" si="20"/>
        <v>3.0248306997742667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94.2</v>
      </c>
      <c r="AF89" s="13">
        <f>VLOOKUP(A:A,[1]TDSheet!$A:$AF,32,0)</f>
        <v>161.5</v>
      </c>
      <c r="AG89" s="13">
        <f>VLOOKUP(A:A,[1]TDSheet!$A:$AG,33,0)</f>
        <v>184.8</v>
      </c>
      <c r="AH89" s="13">
        <f>VLOOKUP(A:A,[3]TDSheet!$A:$D,4,0)</f>
        <v>158</v>
      </c>
      <c r="AI89" s="13">
        <f>VLOOKUP(A:A,[1]TDSheet!$A:$AI,35,0)</f>
        <v>0</v>
      </c>
      <c r="AJ89" s="13">
        <f t="shared" si="21"/>
        <v>60</v>
      </c>
      <c r="AK89" s="13">
        <f t="shared" si="22"/>
        <v>48</v>
      </c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136.166</v>
      </c>
      <c r="D90" s="8">
        <v>652.51300000000003</v>
      </c>
      <c r="E90" s="8">
        <v>473.755</v>
      </c>
      <c r="F90" s="8">
        <v>304.16699999999997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507.02699999999999</v>
      </c>
      <c r="K90" s="13">
        <f t="shared" si="17"/>
        <v>-33.271999999999991</v>
      </c>
      <c r="L90" s="13">
        <f>VLOOKUP(A:A,[1]TDSheet!$A:$V,22,0)</f>
        <v>60</v>
      </c>
      <c r="M90" s="13">
        <f>VLOOKUP(A:A,[1]TDSheet!$A:$X,24,0)</f>
        <v>100</v>
      </c>
      <c r="N90" s="13">
        <f>VLOOKUP(A:A,[1]TDSheet!$A:$N,14,0)</f>
        <v>120</v>
      </c>
      <c r="O90" s="13"/>
      <c r="P90" s="13"/>
      <c r="Q90" s="13"/>
      <c r="R90" s="13"/>
      <c r="S90" s="13"/>
      <c r="T90" s="13"/>
      <c r="U90" s="13"/>
      <c r="V90" s="15">
        <v>150</v>
      </c>
      <c r="W90" s="13">
        <f t="shared" si="18"/>
        <v>94.751000000000005</v>
      </c>
      <c r="X90" s="15">
        <v>100</v>
      </c>
      <c r="Y90" s="16">
        <f t="shared" si="19"/>
        <v>8.8037804350349855</v>
      </c>
      <c r="Z90" s="13">
        <f t="shared" si="20"/>
        <v>3.2101719243068669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94.215599999999995</v>
      </c>
      <c r="AF90" s="13">
        <f>VLOOKUP(A:A,[1]TDSheet!$A:$AF,32,0)</f>
        <v>105.03100000000001</v>
      </c>
      <c r="AG90" s="13">
        <f>VLOOKUP(A:A,[1]TDSheet!$A:$AG,33,0)</f>
        <v>102.0812</v>
      </c>
      <c r="AH90" s="13">
        <f>VLOOKUP(A:A,[3]TDSheet!$A:$D,4,0)</f>
        <v>125.26300000000001</v>
      </c>
      <c r="AI90" s="13" t="e">
        <f>VLOOKUP(A:A,[1]TDSheet!$A:$AI,35,0)</f>
        <v>#N/A</v>
      </c>
      <c r="AJ90" s="13">
        <f t="shared" si="21"/>
        <v>150</v>
      </c>
      <c r="AK90" s="13">
        <f t="shared" si="22"/>
        <v>100</v>
      </c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1229.932</v>
      </c>
      <c r="D91" s="8">
        <v>4439.79</v>
      </c>
      <c r="E91" s="8">
        <v>3688.627</v>
      </c>
      <c r="F91" s="8">
        <v>1888.04</v>
      </c>
      <c r="G91" s="1" t="str">
        <f>VLOOKUP(A:A,[1]TDSheet!$A:$G,7,0)</f>
        <v>ткмай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3806.7530000000002</v>
      </c>
      <c r="K91" s="13">
        <f t="shared" si="17"/>
        <v>-118.1260000000002</v>
      </c>
      <c r="L91" s="13">
        <f>VLOOKUP(A:A,[1]TDSheet!$A:$V,22,0)</f>
        <v>1100</v>
      </c>
      <c r="M91" s="13">
        <f>VLOOKUP(A:A,[1]TDSheet!$A:$X,24,0)</f>
        <v>1400</v>
      </c>
      <c r="N91" s="13">
        <f>VLOOKUP(A:A,[1]TDSheet!$A:$N,14,0)</f>
        <v>700</v>
      </c>
      <c r="O91" s="13"/>
      <c r="P91" s="13"/>
      <c r="Q91" s="13"/>
      <c r="R91" s="13"/>
      <c r="S91" s="13"/>
      <c r="T91" s="13"/>
      <c r="U91" s="13"/>
      <c r="V91" s="15">
        <v>700</v>
      </c>
      <c r="W91" s="13">
        <f t="shared" si="18"/>
        <v>737.72540000000004</v>
      </c>
      <c r="X91" s="15">
        <v>800</v>
      </c>
      <c r="Y91" s="16">
        <f t="shared" si="19"/>
        <v>8.9302062800060824</v>
      </c>
      <c r="Z91" s="13">
        <f t="shared" si="20"/>
        <v>2.5592720543443397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934.45540000000005</v>
      </c>
      <c r="AF91" s="13">
        <f>VLOOKUP(A:A,[1]TDSheet!$A:$AF,32,0)</f>
        <v>848.90374999999995</v>
      </c>
      <c r="AG91" s="13">
        <f>VLOOKUP(A:A,[1]TDSheet!$A:$AG,33,0)</f>
        <v>756.98479999999995</v>
      </c>
      <c r="AH91" s="13">
        <f>VLOOKUP(A:A,[3]TDSheet!$A:$D,4,0)</f>
        <v>718.84199999999998</v>
      </c>
      <c r="AI91" s="13" t="str">
        <f>VLOOKUP(A:A,[1]TDSheet!$A:$AI,35,0)</f>
        <v>июньяб</v>
      </c>
      <c r="AJ91" s="13">
        <f t="shared" si="21"/>
        <v>700</v>
      </c>
      <c r="AK91" s="13">
        <f t="shared" si="22"/>
        <v>800</v>
      </c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8</v>
      </c>
      <c r="C92" s="8">
        <v>1098.777</v>
      </c>
      <c r="D92" s="8">
        <v>15834.27</v>
      </c>
      <c r="E92" s="8">
        <v>7295.7389999999996</v>
      </c>
      <c r="F92" s="17">
        <v>4901</v>
      </c>
      <c r="G92" s="1" t="str">
        <f>VLOOKUP(A:A,[1]TDSheet!$A:$G,7,0)</f>
        <v>ткмай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7421.6139999999996</v>
      </c>
      <c r="K92" s="13">
        <f t="shared" si="17"/>
        <v>-125.875</v>
      </c>
      <c r="L92" s="13">
        <f>VLOOKUP(A:A,[1]TDSheet!$A:$V,22,0)</f>
        <v>0</v>
      </c>
      <c r="M92" s="13">
        <f>VLOOKUP(A:A,[1]TDSheet!$A:$X,24,0)</f>
        <v>1400</v>
      </c>
      <c r="N92" s="13">
        <f>VLOOKUP(A:A,[1]TDSheet!$A:$N,14,0)</f>
        <v>2100</v>
      </c>
      <c r="O92" s="13"/>
      <c r="P92" s="13"/>
      <c r="Q92" s="13"/>
      <c r="R92" s="13"/>
      <c r="S92" s="13"/>
      <c r="T92" s="13"/>
      <c r="U92" s="13"/>
      <c r="V92" s="15">
        <v>2000</v>
      </c>
      <c r="W92" s="13">
        <f t="shared" si="18"/>
        <v>1459.1478</v>
      </c>
      <c r="X92" s="15">
        <v>1900</v>
      </c>
      <c r="Y92" s="16">
        <f t="shared" si="19"/>
        <v>8.4302631988342789</v>
      </c>
      <c r="Z92" s="13">
        <f t="shared" si="20"/>
        <v>3.3588098477755306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1899</v>
      </c>
      <c r="AF92" s="13">
        <f>VLOOKUP(A:A,[1]TDSheet!$A:$AF,32,0)</f>
        <v>1871.5</v>
      </c>
      <c r="AG92" s="13">
        <f>VLOOKUP(A:A,[1]TDSheet!$A:$AG,33,0)</f>
        <v>1950.8</v>
      </c>
      <c r="AH92" s="13">
        <f>VLOOKUP(A:A,[3]TDSheet!$A:$D,4,0)</f>
        <v>1579.3720000000001</v>
      </c>
      <c r="AI92" s="13" t="str">
        <f>VLOOKUP(A:A,[1]TDSheet!$A:$AI,35,0)</f>
        <v>оконч</v>
      </c>
      <c r="AJ92" s="13">
        <f t="shared" si="21"/>
        <v>2000</v>
      </c>
      <c r="AK92" s="13">
        <f t="shared" si="22"/>
        <v>1900</v>
      </c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8</v>
      </c>
      <c r="C93" s="8">
        <v>1324.9290000000001</v>
      </c>
      <c r="D93" s="8">
        <v>8828.9120000000003</v>
      </c>
      <c r="E93" s="8">
        <v>3364.8029999999999</v>
      </c>
      <c r="F93" s="8">
        <v>1903.624</v>
      </c>
      <c r="G93" s="1" t="str">
        <f>VLOOKUP(A:A,[1]TDSheet!$A:$G,7,0)</f>
        <v>тк3004,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3449.1930000000002</v>
      </c>
      <c r="K93" s="13">
        <f t="shared" si="17"/>
        <v>-84.390000000000327</v>
      </c>
      <c r="L93" s="13">
        <f>VLOOKUP(A:A,[1]TDSheet!$A:$V,22,0)</f>
        <v>1200</v>
      </c>
      <c r="M93" s="13">
        <f>VLOOKUP(A:A,[1]TDSheet!$A:$X,24,0)</f>
        <v>1800</v>
      </c>
      <c r="N93" s="13">
        <f>VLOOKUP(A:A,[1]TDSheet!$A:$N,14,0)</f>
        <v>800</v>
      </c>
      <c r="O93" s="13"/>
      <c r="P93" s="13"/>
      <c r="Q93" s="13"/>
      <c r="R93" s="13"/>
      <c r="S93" s="13"/>
      <c r="T93" s="13"/>
      <c r="U93" s="13"/>
      <c r="V93" s="15">
        <v>700</v>
      </c>
      <c r="W93" s="13">
        <f t="shared" si="18"/>
        <v>672.9606</v>
      </c>
      <c r="X93" s="15">
        <v>1000</v>
      </c>
      <c r="Y93" s="16">
        <f t="shared" si="19"/>
        <v>11.001571265836365</v>
      </c>
      <c r="Z93" s="13">
        <f t="shared" si="20"/>
        <v>2.8287302406708505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990.18240000000003</v>
      </c>
      <c r="AF93" s="13">
        <f>VLOOKUP(A:A,[1]TDSheet!$A:$AF,32,0)</f>
        <v>806.05274999999995</v>
      </c>
      <c r="AG93" s="13">
        <f>VLOOKUP(A:A,[1]TDSheet!$A:$AG,33,0)</f>
        <v>717.03639999999996</v>
      </c>
      <c r="AH93" s="13">
        <f>VLOOKUP(A:A,[3]TDSheet!$A:$D,4,0)</f>
        <v>687.30100000000004</v>
      </c>
      <c r="AI93" s="13" t="str">
        <f>VLOOKUP(A:A,[1]TDSheet!$A:$AI,35,0)</f>
        <v>июньяб</v>
      </c>
      <c r="AJ93" s="13">
        <f t="shared" si="21"/>
        <v>700</v>
      </c>
      <c r="AK93" s="13">
        <f t="shared" si="22"/>
        <v>1000</v>
      </c>
      <c r="AL93" s="13"/>
      <c r="AM93" s="13"/>
    </row>
    <row r="94" spans="1:39" s="1" customFormat="1" ht="21.95" customHeight="1" outlineLevel="1" x14ac:dyDescent="0.2">
      <c r="A94" s="7" t="s">
        <v>97</v>
      </c>
      <c r="B94" s="7" t="s">
        <v>8</v>
      </c>
      <c r="C94" s="8">
        <v>9.4350000000000005</v>
      </c>
      <c r="D94" s="8"/>
      <c r="E94" s="8">
        <v>8.16</v>
      </c>
      <c r="F94" s="8">
        <v>1.2749999999999999</v>
      </c>
      <c r="G94" s="1" t="str">
        <f>VLOOKUP(A:A,[1]TDSheet!$A:$G,7,0)</f>
        <v>выв1405,</v>
      </c>
      <c r="H94" s="1">
        <f>VLOOKUP(A:A,[1]TDSheet!$A:$H,8,0)</f>
        <v>0</v>
      </c>
      <c r="I94" s="1" t="e">
        <f>VLOOKUP(A:A,[1]TDSheet!$A:$I,9,0)</f>
        <v>#N/A</v>
      </c>
      <c r="J94" s="13">
        <f>VLOOKUP(A:A,[2]TDSheet!$A:$F,6,0)</f>
        <v>7.95</v>
      </c>
      <c r="K94" s="13">
        <f t="shared" si="17"/>
        <v>0.20999999999999996</v>
      </c>
      <c r="L94" s="13">
        <f>VLOOKUP(A:A,[1]TDSheet!$A:$V,22,0)</f>
        <v>0</v>
      </c>
      <c r="M94" s="13">
        <f>VLOOKUP(A:A,[1]TDSheet!$A:$X,24,0)</f>
        <v>0</v>
      </c>
      <c r="N94" s="13">
        <f>VLOOKUP(A:A,[1]TDSheet!$A:$N,14,0)</f>
        <v>0</v>
      </c>
      <c r="O94" s="13"/>
      <c r="P94" s="13"/>
      <c r="Q94" s="13"/>
      <c r="R94" s="13"/>
      <c r="S94" s="13"/>
      <c r="T94" s="13"/>
      <c r="U94" s="13"/>
      <c r="V94" s="15"/>
      <c r="W94" s="13">
        <f t="shared" si="18"/>
        <v>1.6320000000000001</v>
      </c>
      <c r="X94" s="15"/>
      <c r="Y94" s="16">
        <f t="shared" si="19"/>
        <v>0.78124999999999989</v>
      </c>
      <c r="Z94" s="13">
        <f t="shared" si="20"/>
        <v>0.78124999999999989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1.3336000000000001</v>
      </c>
      <c r="AF94" s="13">
        <f>VLOOKUP(A:A,[1]TDSheet!$A:$AF,32,0)</f>
        <v>0.34275</v>
      </c>
      <c r="AG94" s="13">
        <f>VLOOKUP(A:A,[1]TDSheet!$A:$AG,33,0)</f>
        <v>0</v>
      </c>
      <c r="AH94" s="13">
        <v>0</v>
      </c>
      <c r="AI94" s="13" t="str">
        <f>VLOOKUP(A:A,[1]TDSheet!$A:$AI,35,0)</f>
        <v>увел</v>
      </c>
      <c r="AJ94" s="13">
        <f t="shared" si="21"/>
        <v>0</v>
      </c>
      <c r="AK94" s="13">
        <f t="shared" si="22"/>
        <v>0</v>
      </c>
      <c r="AL94" s="13"/>
      <c r="AM94" s="13"/>
    </row>
    <row r="95" spans="1:39" s="1" customFormat="1" ht="21.95" customHeight="1" outlineLevel="1" x14ac:dyDescent="0.2">
      <c r="A95" s="7" t="s">
        <v>98</v>
      </c>
      <c r="B95" s="7" t="s">
        <v>8</v>
      </c>
      <c r="C95" s="8">
        <v>39.021999999999998</v>
      </c>
      <c r="D95" s="8">
        <v>267.084</v>
      </c>
      <c r="E95" s="8">
        <v>203.501</v>
      </c>
      <c r="F95" s="8">
        <v>101.788</v>
      </c>
      <c r="G95" s="1" t="str">
        <f>VLOOKUP(A:A,[1]TDSheet!$A:$G,7,0)</f>
        <v>г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236.93700000000001</v>
      </c>
      <c r="K95" s="13">
        <f t="shared" si="17"/>
        <v>-33.436000000000007</v>
      </c>
      <c r="L95" s="13">
        <f>VLOOKUP(A:A,[1]TDSheet!$A:$V,22,0)</f>
        <v>50</v>
      </c>
      <c r="M95" s="13">
        <f>VLOOKUP(A:A,[1]TDSheet!$A:$X,24,0)</f>
        <v>60</v>
      </c>
      <c r="N95" s="13">
        <f>VLOOKUP(A:A,[1]TDSheet!$A:$N,14,0)</f>
        <v>50</v>
      </c>
      <c r="O95" s="13"/>
      <c r="P95" s="13"/>
      <c r="Q95" s="13"/>
      <c r="R95" s="13"/>
      <c r="S95" s="13"/>
      <c r="T95" s="13"/>
      <c r="U95" s="13"/>
      <c r="V95" s="15">
        <v>50</v>
      </c>
      <c r="W95" s="13">
        <f t="shared" si="18"/>
        <v>40.700200000000002</v>
      </c>
      <c r="X95" s="15">
        <v>50</v>
      </c>
      <c r="Y95" s="16">
        <f t="shared" si="19"/>
        <v>8.8890963680768156</v>
      </c>
      <c r="Z95" s="13">
        <f t="shared" si="20"/>
        <v>2.5009213713937521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45.429600000000001</v>
      </c>
      <c r="AF95" s="13">
        <f>VLOOKUP(A:A,[1]TDSheet!$A:$AF,32,0)</f>
        <v>42.905500000000004</v>
      </c>
      <c r="AG95" s="13">
        <f>VLOOKUP(A:A,[1]TDSheet!$A:$AG,33,0)</f>
        <v>44.535600000000002</v>
      </c>
      <c r="AH95" s="13">
        <f>VLOOKUP(A:A,[3]TDSheet!$A:$D,4,0)</f>
        <v>26.75</v>
      </c>
      <c r="AI95" s="13">
        <f>VLOOKUP(A:A,[1]TDSheet!$A:$AI,35,0)</f>
        <v>0</v>
      </c>
      <c r="AJ95" s="13">
        <f t="shared" si="21"/>
        <v>50</v>
      </c>
      <c r="AK95" s="13">
        <f t="shared" si="22"/>
        <v>50</v>
      </c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12</v>
      </c>
      <c r="C96" s="8">
        <v>93</v>
      </c>
      <c r="D96" s="8">
        <v>85</v>
      </c>
      <c r="E96" s="8">
        <v>85</v>
      </c>
      <c r="F96" s="8">
        <v>88</v>
      </c>
      <c r="G96" s="1">
        <f>VLOOKUP(A:A,[1]TDSheet!$A:$G,7,0)</f>
        <v>0</v>
      </c>
      <c r="H96" s="1">
        <f>VLOOKUP(A:A,[1]TDSheet!$A:$H,8,0)</f>
        <v>0.5</v>
      </c>
      <c r="I96" s="1" t="e">
        <f>VLOOKUP(A:A,[1]TDSheet!$A:$I,9,0)</f>
        <v>#N/A</v>
      </c>
      <c r="J96" s="13">
        <f>VLOOKUP(A:A,[2]TDSheet!$A:$F,6,0)</f>
        <v>125</v>
      </c>
      <c r="K96" s="13">
        <f t="shared" si="17"/>
        <v>-40</v>
      </c>
      <c r="L96" s="13">
        <f>VLOOKUP(A:A,[1]TDSheet!$A:$V,22,0)</f>
        <v>0</v>
      </c>
      <c r="M96" s="13">
        <f>VLOOKUP(A:A,[1]TDSheet!$A:$X,24,0)</f>
        <v>0</v>
      </c>
      <c r="N96" s="13">
        <f>VLOOKUP(A:A,[1]TDSheet!$A:$N,14,0)</f>
        <v>20</v>
      </c>
      <c r="O96" s="13"/>
      <c r="P96" s="13"/>
      <c r="Q96" s="13"/>
      <c r="R96" s="13"/>
      <c r="S96" s="13"/>
      <c r="T96" s="13"/>
      <c r="U96" s="13"/>
      <c r="V96" s="15">
        <v>30</v>
      </c>
      <c r="W96" s="13">
        <f t="shared" si="18"/>
        <v>17</v>
      </c>
      <c r="X96" s="15">
        <v>20</v>
      </c>
      <c r="Y96" s="16">
        <f t="shared" si="19"/>
        <v>9.2941176470588243</v>
      </c>
      <c r="Z96" s="13">
        <f t="shared" si="20"/>
        <v>5.1764705882352944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20.8</v>
      </c>
      <c r="AF96" s="13">
        <f>VLOOKUP(A:A,[1]TDSheet!$A:$AF,32,0)</f>
        <v>30</v>
      </c>
      <c r="AG96" s="13">
        <f>VLOOKUP(A:A,[1]TDSheet!$A:$AG,33,0)</f>
        <v>18.600000000000001</v>
      </c>
      <c r="AH96" s="13">
        <f>VLOOKUP(A:A,[3]TDSheet!$A:$D,4,0)</f>
        <v>19</v>
      </c>
      <c r="AI96" s="13" t="e">
        <f>VLOOKUP(A:A,[1]TDSheet!$A:$AI,35,0)</f>
        <v>#N/A</v>
      </c>
      <c r="AJ96" s="13">
        <f t="shared" si="21"/>
        <v>15</v>
      </c>
      <c r="AK96" s="13">
        <f t="shared" si="22"/>
        <v>10</v>
      </c>
      <c r="AL96" s="13"/>
      <c r="AM96" s="13"/>
    </row>
    <row r="97" spans="1:39" s="1" customFormat="1" ht="21.95" customHeight="1" outlineLevel="1" x14ac:dyDescent="0.2">
      <c r="A97" s="7" t="s">
        <v>100</v>
      </c>
      <c r="B97" s="7" t="s">
        <v>12</v>
      </c>
      <c r="C97" s="8">
        <v>1</v>
      </c>
      <c r="D97" s="8"/>
      <c r="E97" s="8">
        <v>0</v>
      </c>
      <c r="F97" s="8">
        <v>1</v>
      </c>
      <c r="G97" s="1">
        <f>VLOOKUP(A:A,[1]TDSheet!$A:$G,7,0)</f>
        <v>0</v>
      </c>
      <c r="H97" s="1">
        <f>VLOOKUP(A:A,[1]TDSheet!$A:$H,8,0)</f>
        <v>0.4</v>
      </c>
      <c r="I97" s="1">
        <f>VLOOKUP(A:A,[1]TDSheet!$A:$I,9,0)</f>
        <v>0</v>
      </c>
      <c r="J97" s="13">
        <f>VLOOKUP(A:A,[2]TDSheet!$A:$F,6,0)</f>
        <v>1</v>
      </c>
      <c r="K97" s="13">
        <f t="shared" si="17"/>
        <v>-1</v>
      </c>
      <c r="L97" s="13">
        <f>VLOOKUP(A:A,[1]TDSheet!$A:$V,22,0)</f>
        <v>0</v>
      </c>
      <c r="M97" s="13">
        <f>VLOOKUP(A:A,[1]TDSheet!$A:$X,24,0)</f>
        <v>0</v>
      </c>
      <c r="N97" s="13">
        <f>VLOOKUP(A:A,[1]TDSheet!$A:$N,14,0)</f>
        <v>0</v>
      </c>
      <c r="O97" s="13"/>
      <c r="P97" s="13"/>
      <c r="Q97" s="13"/>
      <c r="R97" s="13"/>
      <c r="S97" s="13"/>
      <c r="T97" s="13"/>
      <c r="U97" s="13"/>
      <c r="V97" s="15"/>
      <c r="W97" s="13">
        <f t="shared" si="18"/>
        <v>0</v>
      </c>
      <c r="X97" s="15"/>
      <c r="Y97" s="16" t="e">
        <f t="shared" si="19"/>
        <v>#DIV/0!</v>
      </c>
      <c r="Z97" s="13" t="e">
        <f t="shared" si="20"/>
        <v>#DIV/0!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0</v>
      </c>
      <c r="AF97" s="13">
        <f>VLOOKUP(A:A,[1]TDSheet!$A:$AF,32,0)</f>
        <v>0</v>
      </c>
      <c r="AG97" s="13">
        <f>VLOOKUP(A:A,[1]TDSheet!$A:$AG,33,0)</f>
        <v>0</v>
      </c>
      <c r="AH97" s="13">
        <v>0</v>
      </c>
      <c r="AI97" s="13" t="str">
        <f>VLOOKUP(A:A,[1]TDSheet!$A:$AI,35,0)</f>
        <v>увел</v>
      </c>
      <c r="AJ97" s="13">
        <f t="shared" si="21"/>
        <v>0</v>
      </c>
      <c r="AK97" s="13">
        <f t="shared" si="22"/>
        <v>0</v>
      </c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8</v>
      </c>
      <c r="C98" s="8">
        <v>33.173000000000002</v>
      </c>
      <c r="D98" s="8">
        <v>19.402999999999999</v>
      </c>
      <c r="E98" s="8">
        <v>26.097000000000001</v>
      </c>
      <c r="F98" s="8">
        <v>26.478999999999999</v>
      </c>
      <c r="G98" s="1" t="str">
        <f>VLOOKUP(A:A,[1]TDSheet!$A:$G,7,0)</f>
        <v>нов1202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66.453000000000003</v>
      </c>
      <c r="K98" s="13">
        <f t="shared" si="17"/>
        <v>-40.356000000000002</v>
      </c>
      <c r="L98" s="13">
        <f>VLOOKUP(A:A,[1]TDSheet!$A:$V,22,0)</f>
        <v>0</v>
      </c>
      <c r="M98" s="13">
        <f>VLOOKUP(A:A,[1]TDSheet!$A:$X,24,0)</f>
        <v>10</v>
      </c>
      <c r="N98" s="13">
        <f>VLOOKUP(A:A,[1]TDSheet!$A:$N,14,0)</f>
        <v>10</v>
      </c>
      <c r="O98" s="13"/>
      <c r="P98" s="13"/>
      <c r="Q98" s="13"/>
      <c r="R98" s="13"/>
      <c r="S98" s="13"/>
      <c r="T98" s="13"/>
      <c r="U98" s="13"/>
      <c r="V98" s="15"/>
      <c r="W98" s="13">
        <f t="shared" si="18"/>
        <v>5.2194000000000003</v>
      </c>
      <c r="X98" s="15"/>
      <c r="Y98" s="16">
        <f t="shared" si="19"/>
        <v>8.9050465570755257</v>
      </c>
      <c r="Z98" s="13">
        <f t="shared" si="20"/>
        <v>5.0731884890983636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2.0422000000000002</v>
      </c>
      <c r="AF98" s="13">
        <f>VLOOKUP(A:A,[1]TDSheet!$A:$AF,32,0)</f>
        <v>6.4517499999999997</v>
      </c>
      <c r="AG98" s="13">
        <f>VLOOKUP(A:A,[1]TDSheet!$A:$AG,33,0)</f>
        <v>2.9265999999999996</v>
      </c>
      <c r="AH98" s="13">
        <v>0</v>
      </c>
      <c r="AI98" s="13" t="str">
        <f>VLOOKUP(A:A,[1]TDSheet!$A:$AI,35,0)</f>
        <v>склад</v>
      </c>
      <c r="AJ98" s="13">
        <f t="shared" si="21"/>
        <v>0</v>
      </c>
      <c r="AK98" s="13">
        <f t="shared" si="22"/>
        <v>0</v>
      </c>
      <c r="AL98" s="13"/>
      <c r="AM98" s="13"/>
    </row>
    <row r="99" spans="1:39" s="1" customFormat="1" ht="21.95" customHeight="1" outlineLevel="1" x14ac:dyDescent="0.2">
      <c r="A99" s="7" t="s">
        <v>102</v>
      </c>
      <c r="B99" s="7" t="s">
        <v>12</v>
      </c>
      <c r="C99" s="8">
        <v>454</v>
      </c>
      <c r="D99" s="8">
        <v>1211</v>
      </c>
      <c r="E99" s="8">
        <v>1091</v>
      </c>
      <c r="F99" s="8">
        <v>543</v>
      </c>
      <c r="G99" s="1" t="str">
        <f>VLOOKUP(A:A,[1]TDSheet!$A:$G,7,0)</f>
        <v>нов041,</v>
      </c>
      <c r="H99" s="1">
        <f>VLOOKUP(A:A,[1]TDSheet!$A:$H,8,0)</f>
        <v>0.3</v>
      </c>
      <c r="I99" s="1" t="e">
        <f>VLOOKUP(A:A,[1]TDSheet!$A:$I,9,0)</f>
        <v>#N/A</v>
      </c>
      <c r="J99" s="13">
        <f>VLOOKUP(A:A,[2]TDSheet!$A:$F,6,0)</f>
        <v>1124</v>
      </c>
      <c r="K99" s="13">
        <f t="shared" si="17"/>
        <v>-33</v>
      </c>
      <c r="L99" s="13">
        <f>VLOOKUP(A:A,[1]TDSheet!$A:$V,22,0)</f>
        <v>200</v>
      </c>
      <c r="M99" s="13">
        <f>VLOOKUP(A:A,[1]TDSheet!$A:$X,24,0)</f>
        <v>300</v>
      </c>
      <c r="N99" s="13">
        <f>VLOOKUP(A:A,[1]TDSheet!$A:$N,14,0)</f>
        <v>300</v>
      </c>
      <c r="O99" s="13"/>
      <c r="P99" s="13"/>
      <c r="Q99" s="13"/>
      <c r="R99" s="13"/>
      <c r="S99" s="13"/>
      <c r="T99" s="13"/>
      <c r="U99" s="13"/>
      <c r="V99" s="15">
        <v>250</v>
      </c>
      <c r="W99" s="13">
        <f t="shared" si="18"/>
        <v>218.2</v>
      </c>
      <c r="X99" s="15">
        <v>250</v>
      </c>
      <c r="Y99" s="16">
        <f t="shared" si="19"/>
        <v>8.4463794683776356</v>
      </c>
      <c r="Z99" s="13">
        <f t="shared" si="20"/>
        <v>2.4885426214482127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290.8</v>
      </c>
      <c r="AF99" s="13">
        <f>VLOOKUP(A:A,[1]TDSheet!$A:$AF,32,0)</f>
        <v>263.75</v>
      </c>
      <c r="AG99" s="13">
        <f>VLOOKUP(A:A,[1]TDSheet!$A:$AG,33,0)</f>
        <v>220.2</v>
      </c>
      <c r="AH99" s="13">
        <f>VLOOKUP(A:A,[3]TDSheet!$A:$D,4,0)</f>
        <v>175</v>
      </c>
      <c r="AI99" s="13" t="e">
        <f>VLOOKUP(A:A,[1]TDSheet!$A:$AI,35,0)</f>
        <v>#N/A</v>
      </c>
      <c r="AJ99" s="13">
        <f t="shared" si="21"/>
        <v>75</v>
      </c>
      <c r="AK99" s="13">
        <f t="shared" si="22"/>
        <v>75</v>
      </c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12</v>
      </c>
      <c r="C100" s="8">
        <v>372</v>
      </c>
      <c r="D100" s="8">
        <v>677</v>
      </c>
      <c r="E100" s="8">
        <v>750</v>
      </c>
      <c r="F100" s="8">
        <v>278</v>
      </c>
      <c r="G100" s="1" t="str">
        <f>VLOOKUP(A:A,[1]TDSheet!$A:$G,7,0)</f>
        <v>нов041,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821</v>
      </c>
      <c r="K100" s="13">
        <f t="shared" si="17"/>
        <v>-71</v>
      </c>
      <c r="L100" s="13">
        <f>VLOOKUP(A:A,[1]TDSheet!$A:$V,22,0)</f>
        <v>200</v>
      </c>
      <c r="M100" s="13">
        <f>VLOOKUP(A:A,[1]TDSheet!$A:$X,24,0)</f>
        <v>250</v>
      </c>
      <c r="N100" s="13">
        <f>VLOOKUP(A:A,[1]TDSheet!$A:$N,14,0)</f>
        <v>220</v>
      </c>
      <c r="O100" s="13"/>
      <c r="P100" s="13"/>
      <c r="Q100" s="13"/>
      <c r="R100" s="13"/>
      <c r="S100" s="13"/>
      <c r="T100" s="13"/>
      <c r="U100" s="13"/>
      <c r="V100" s="15">
        <v>150</v>
      </c>
      <c r="W100" s="13">
        <f t="shared" si="18"/>
        <v>150</v>
      </c>
      <c r="X100" s="15">
        <v>150</v>
      </c>
      <c r="Y100" s="16">
        <f t="shared" si="19"/>
        <v>8.32</v>
      </c>
      <c r="Z100" s="13">
        <f t="shared" si="20"/>
        <v>1.8533333333333333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162.4</v>
      </c>
      <c r="AF100" s="13">
        <f>VLOOKUP(A:A,[1]TDSheet!$A:$AF,32,0)</f>
        <v>181.5</v>
      </c>
      <c r="AG100" s="13">
        <f>VLOOKUP(A:A,[1]TDSheet!$A:$AG,33,0)</f>
        <v>137.6</v>
      </c>
      <c r="AH100" s="13">
        <f>VLOOKUP(A:A,[3]TDSheet!$A:$D,4,0)</f>
        <v>114</v>
      </c>
      <c r="AI100" s="13" t="e">
        <f>VLOOKUP(A:A,[1]TDSheet!$A:$AI,35,0)</f>
        <v>#N/A</v>
      </c>
      <c r="AJ100" s="13">
        <f t="shared" si="21"/>
        <v>45</v>
      </c>
      <c r="AK100" s="13">
        <f t="shared" si="22"/>
        <v>45</v>
      </c>
      <c r="AL100" s="13"/>
      <c r="AM100" s="13"/>
    </row>
    <row r="101" spans="1:39" s="1" customFormat="1" ht="11.1" customHeight="1" outlineLevel="1" x14ac:dyDescent="0.2">
      <c r="A101" s="7" t="s">
        <v>104</v>
      </c>
      <c r="B101" s="7" t="s">
        <v>12</v>
      </c>
      <c r="C101" s="8">
        <v>366</v>
      </c>
      <c r="D101" s="8">
        <v>1128</v>
      </c>
      <c r="E101" s="8">
        <v>1015</v>
      </c>
      <c r="F101" s="8">
        <v>445</v>
      </c>
      <c r="G101" s="1" t="str">
        <f>VLOOKUP(A:A,[1]TDSheet!$A:$G,7,0)</f>
        <v>нов041,</v>
      </c>
      <c r="H101" s="1">
        <f>VLOOKUP(A:A,[1]TDSheet!$A:$H,8,0)</f>
        <v>0.3</v>
      </c>
      <c r="I101" s="1" t="e">
        <f>VLOOKUP(A:A,[1]TDSheet!$A:$I,9,0)</f>
        <v>#N/A</v>
      </c>
      <c r="J101" s="13">
        <f>VLOOKUP(A:A,[2]TDSheet!$A:$F,6,0)</f>
        <v>1084</v>
      </c>
      <c r="K101" s="13">
        <f t="shared" si="17"/>
        <v>-69</v>
      </c>
      <c r="L101" s="13">
        <f>VLOOKUP(A:A,[1]TDSheet!$A:$V,22,0)</f>
        <v>220</v>
      </c>
      <c r="M101" s="13">
        <f>VLOOKUP(A:A,[1]TDSheet!$A:$X,24,0)</f>
        <v>300</v>
      </c>
      <c r="N101" s="13">
        <f>VLOOKUP(A:A,[1]TDSheet!$A:$N,14,0)</f>
        <v>300</v>
      </c>
      <c r="O101" s="13"/>
      <c r="P101" s="13"/>
      <c r="Q101" s="13"/>
      <c r="R101" s="13"/>
      <c r="S101" s="13"/>
      <c r="T101" s="13"/>
      <c r="U101" s="13"/>
      <c r="V101" s="15">
        <v>220</v>
      </c>
      <c r="W101" s="13">
        <f t="shared" si="18"/>
        <v>203</v>
      </c>
      <c r="X101" s="15">
        <v>200</v>
      </c>
      <c r="Y101" s="16">
        <f t="shared" si="19"/>
        <v>8.3004926108374377</v>
      </c>
      <c r="Z101" s="13">
        <f t="shared" si="20"/>
        <v>2.1921182266009853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249.4</v>
      </c>
      <c r="AF101" s="13">
        <f>VLOOKUP(A:A,[1]TDSheet!$A:$AF,32,0)</f>
        <v>232.25</v>
      </c>
      <c r="AG101" s="13">
        <f>VLOOKUP(A:A,[1]TDSheet!$A:$AG,33,0)</f>
        <v>197</v>
      </c>
      <c r="AH101" s="13">
        <f>VLOOKUP(A:A,[3]TDSheet!$A:$D,4,0)</f>
        <v>164</v>
      </c>
      <c r="AI101" s="13" t="e">
        <f>VLOOKUP(A:A,[1]TDSheet!$A:$AI,35,0)</f>
        <v>#N/A</v>
      </c>
      <c r="AJ101" s="13">
        <f t="shared" si="21"/>
        <v>66</v>
      </c>
      <c r="AK101" s="13">
        <f t="shared" si="22"/>
        <v>60</v>
      </c>
      <c r="AL101" s="13"/>
      <c r="AM101" s="13"/>
    </row>
    <row r="102" spans="1:39" s="1" customFormat="1" ht="11.1" customHeight="1" outlineLevel="1" x14ac:dyDescent="0.2">
      <c r="A102" s="7" t="s">
        <v>105</v>
      </c>
      <c r="B102" s="7" t="s">
        <v>12</v>
      </c>
      <c r="C102" s="8">
        <v>339</v>
      </c>
      <c r="D102" s="8">
        <v>676</v>
      </c>
      <c r="E102" s="8">
        <v>690</v>
      </c>
      <c r="F102" s="8">
        <v>308</v>
      </c>
      <c r="G102" s="1" t="str">
        <f>VLOOKUP(A:A,[1]TDSheet!$A:$G,7,0)</f>
        <v>нов041,</v>
      </c>
      <c r="H102" s="1">
        <f>VLOOKUP(A:A,[1]TDSheet!$A:$H,8,0)</f>
        <v>0.3</v>
      </c>
      <c r="I102" s="1" t="e">
        <f>VLOOKUP(A:A,[1]TDSheet!$A:$I,9,0)</f>
        <v>#N/A</v>
      </c>
      <c r="J102" s="13">
        <f>VLOOKUP(A:A,[2]TDSheet!$A:$F,6,0)</f>
        <v>743</v>
      </c>
      <c r="K102" s="13">
        <f t="shared" si="17"/>
        <v>-53</v>
      </c>
      <c r="L102" s="13">
        <f>VLOOKUP(A:A,[1]TDSheet!$A:$V,22,0)</f>
        <v>120</v>
      </c>
      <c r="M102" s="13">
        <f>VLOOKUP(A:A,[1]TDSheet!$A:$X,24,0)</f>
        <v>250</v>
      </c>
      <c r="N102" s="13">
        <f>VLOOKUP(A:A,[1]TDSheet!$A:$N,14,0)</f>
        <v>220</v>
      </c>
      <c r="O102" s="13"/>
      <c r="P102" s="13"/>
      <c r="Q102" s="13"/>
      <c r="R102" s="13"/>
      <c r="S102" s="13"/>
      <c r="T102" s="13"/>
      <c r="U102" s="13"/>
      <c r="V102" s="15">
        <v>120</v>
      </c>
      <c r="W102" s="13">
        <f t="shared" si="18"/>
        <v>138</v>
      </c>
      <c r="X102" s="15">
        <v>120</v>
      </c>
      <c r="Y102" s="16">
        <f t="shared" si="19"/>
        <v>8.2463768115942031</v>
      </c>
      <c r="Z102" s="13">
        <f t="shared" si="20"/>
        <v>2.2318840579710146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159</v>
      </c>
      <c r="AF102" s="13">
        <f>VLOOKUP(A:A,[1]TDSheet!$A:$AF,32,0)</f>
        <v>172.5</v>
      </c>
      <c r="AG102" s="13">
        <f>VLOOKUP(A:A,[1]TDSheet!$A:$AG,33,0)</f>
        <v>134.80000000000001</v>
      </c>
      <c r="AH102" s="13">
        <f>VLOOKUP(A:A,[3]TDSheet!$A:$D,4,0)</f>
        <v>100</v>
      </c>
      <c r="AI102" s="13" t="e">
        <f>VLOOKUP(A:A,[1]TDSheet!$A:$AI,35,0)</f>
        <v>#N/A</v>
      </c>
      <c r="AJ102" s="13">
        <f t="shared" si="21"/>
        <v>36</v>
      </c>
      <c r="AK102" s="13">
        <f t="shared" si="22"/>
        <v>36</v>
      </c>
      <c r="AL102" s="13"/>
      <c r="AM102" s="13"/>
    </row>
    <row r="103" spans="1:39" s="1" customFormat="1" ht="21.95" customHeight="1" outlineLevel="1" x14ac:dyDescent="0.2">
      <c r="A103" s="7" t="s">
        <v>106</v>
      </c>
      <c r="B103" s="7" t="s">
        <v>8</v>
      </c>
      <c r="C103" s="8">
        <v>10.361000000000001</v>
      </c>
      <c r="D103" s="8"/>
      <c r="E103" s="8">
        <v>2.649</v>
      </c>
      <c r="F103" s="8">
        <v>3.3420000000000001</v>
      </c>
      <c r="G103" s="1" t="str">
        <f>VLOOKUP(A:A,[1]TDSheet!$A:$G,7,0)</f>
        <v>выв1405,</v>
      </c>
      <c r="H103" s="1">
        <f>VLOOKUP(A:A,[1]TDSheet!$A:$H,8,0)</f>
        <v>0</v>
      </c>
      <c r="I103" s="1" t="e">
        <f>VLOOKUP(A:A,[1]TDSheet!$A:$I,9,0)</f>
        <v>#N/A</v>
      </c>
      <c r="J103" s="13">
        <f>VLOOKUP(A:A,[2]TDSheet!$A:$F,6,0)</f>
        <v>10.4</v>
      </c>
      <c r="K103" s="13">
        <f t="shared" si="17"/>
        <v>-7.7510000000000003</v>
      </c>
      <c r="L103" s="13">
        <f>VLOOKUP(A:A,[1]TDSheet!$A:$V,22,0)</f>
        <v>0</v>
      </c>
      <c r="M103" s="13">
        <f>VLOOKUP(A:A,[1]TDSheet!$A:$X,24,0)</f>
        <v>0</v>
      </c>
      <c r="N103" s="13">
        <f>VLOOKUP(A:A,[1]TDSheet!$A:$N,14,0)</f>
        <v>0</v>
      </c>
      <c r="O103" s="13"/>
      <c r="P103" s="13"/>
      <c r="Q103" s="13"/>
      <c r="R103" s="13"/>
      <c r="S103" s="13"/>
      <c r="T103" s="13"/>
      <c r="U103" s="13"/>
      <c r="V103" s="15"/>
      <c r="W103" s="13">
        <f t="shared" si="18"/>
        <v>0.52980000000000005</v>
      </c>
      <c r="X103" s="15"/>
      <c r="Y103" s="16">
        <f t="shared" si="19"/>
        <v>6.3080407701019245</v>
      </c>
      <c r="Z103" s="13">
        <f t="shared" si="20"/>
        <v>6.3080407701019245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1.9312</v>
      </c>
      <c r="AF103" s="13">
        <f>VLOOKUP(A:A,[1]TDSheet!$A:$AF,32,0)</f>
        <v>2.6945000000000001</v>
      </c>
      <c r="AG103" s="13">
        <f>VLOOKUP(A:A,[1]TDSheet!$A:$AG,33,0)</f>
        <v>0.26880000000000004</v>
      </c>
      <c r="AH103" s="13">
        <v>0</v>
      </c>
      <c r="AI103" s="13" t="str">
        <f>VLOOKUP(A:A,[1]TDSheet!$A:$AI,35,0)</f>
        <v>увел</v>
      </c>
      <c r="AJ103" s="13">
        <f t="shared" si="21"/>
        <v>0</v>
      </c>
      <c r="AK103" s="13">
        <f t="shared" si="22"/>
        <v>0</v>
      </c>
      <c r="AL103" s="13"/>
      <c r="AM103" s="13"/>
    </row>
    <row r="104" spans="1:39" s="1" customFormat="1" ht="11.1" customHeight="1" outlineLevel="1" x14ac:dyDescent="0.2">
      <c r="A104" s="7" t="s">
        <v>107</v>
      </c>
      <c r="B104" s="7" t="s">
        <v>12</v>
      </c>
      <c r="C104" s="8">
        <v>14</v>
      </c>
      <c r="D104" s="8"/>
      <c r="E104" s="8">
        <v>0</v>
      </c>
      <c r="F104" s="8"/>
      <c r="G104" s="1" t="str">
        <f>VLOOKUP(A:A,[1]TDSheet!$A:$G,7,0)</f>
        <v>выв1405,</v>
      </c>
      <c r="H104" s="1">
        <f>VLOOKUP(A:A,[1]TDSheet!$A:$H,8,0)</f>
        <v>0</v>
      </c>
      <c r="I104" s="1" t="e">
        <f>VLOOKUP(A:A,[1]TDSheet!$A:$I,9,0)</f>
        <v>#N/A</v>
      </c>
      <c r="J104" s="13">
        <v>0</v>
      </c>
      <c r="K104" s="13">
        <f t="shared" si="17"/>
        <v>0</v>
      </c>
      <c r="L104" s="13">
        <f>VLOOKUP(A:A,[1]TDSheet!$A:$V,22,0)</f>
        <v>0</v>
      </c>
      <c r="M104" s="13">
        <f>VLOOKUP(A:A,[1]TDSheet!$A:$X,24,0)</f>
        <v>0</v>
      </c>
      <c r="N104" s="13">
        <f>VLOOKUP(A:A,[1]TDSheet!$A:$N,14,0)</f>
        <v>0</v>
      </c>
      <c r="O104" s="13"/>
      <c r="P104" s="13"/>
      <c r="Q104" s="13"/>
      <c r="R104" s="13"/>
      <c r="S104" s="13"/>
      <c r="T104" s="13"/>
      <c r="U104" s="13"/>
      <c r="V104" s="15"/>
      <c r="W104" s="13">
        <f t="shared" si="18"/>
        <v>0</v>
      </c>
      <c r="X104" s="15"/>
      <c r="Y104" s="16" t="e">
        <f t="shared" si="19"/>
        <v>#DIV/0!</v>
      </c>
      <c r="Z104" s="13" t="e">
        <f t="shared" si="20"/>
        <v>#DIV/0!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0.6</v>
      </c>
      <c r="AF104" s="13">
        <f>VLOOKUP(A:A,[1]TDSheet!$A:$AF,32,0)</f>
        <v>0.5</v>
      </c>
      <c r="AG104" s="13">
        <f>VLOOKUP(A:A,[1]TDSheet!$A:$AG,33,0)</f>
        <v>0.2</v>
      </c>
      <c r="AH104" s="13">
        <v>0</v>
      </c>
      <c r="AI104" s="13" t="str">
        <f>VLOOKUP(A:A,[1]TDSheet!$A:$AI,35,0)</f>
        <v>увел</v>
      </c>
      <c r="AJ104" s="13">
        <f t="shared" si="21"/>
        <v>0</v>
      </c>
      <c r="AK104" s="13">
        <f t="shared" si="22"/>
        <v>0</v>
      </c>
      <c r="AL104" s="13"/>
      <c r="AM104" s="13"/>
    </row>
    <row r="105" spans="1:39" s="1" customFormat="1" ht="21.95" customHeight="1" outlineLevel="1" x14ac:dyDescent="0.2">
      <c r="A105" s="7" t="s">
        <v>108</v>
      </c>
      <c r="B105" s="7" t="s">
        <v>8</v>
      </c>
      <c r="C105" s="8">
        <v>2.9870000000000001</v>
      </c>
      <c r="D105" s="8">
        <v>47.051000000000002</v>
      </c>
      <c r="E105" s="8">
        <v>1.329</v>
      </c>
      <c r="F105" s="8">
        <v>30.893000000000001</v>
      </c>
      <c r="G105" s="1" t="str">
        <f>VLOOKUP(A:A,[1]TDSheet!$A:$G,7,0)</f>
        <v>н0801,</v>
      </c>
      <c r="H105" s="1">
        <f>VLOOKUP(A:A,[1]TDSheet!$A:$H,8,0)</f>
        <v>1</v>
      </c>
      <c r="I105" s="1" t="e">
        <f>VLOOKUP(A:A,[1]TDSheet!$A:$I,9,0)</f>
        <v>#N/A</v>
      </c>
      <c r="J105" s="13">
        <f>VLOOKUP(A:A,[2]TDSheet!$A:$F,6,0)</f>
        <v>14.55</v>
      </c>
      <c r="K105" s="13">
        <f t="shared" si="17"/>
        <v>-13.221</v>
      </c>
      <c r="L105" s="13">
        <f>VLOOKUP(A:A,[1]TDSheet!$A:$V,22,0)</f>
        <v>0</v>
      </c>
      <c r="M105" s="13">
        <f>VLOOKUP(A:A,[1]TDSheet!$A:$X,24,0)</f>
        <v>0</v>
      </c>
      <c r="N105" s="13">
        <f>VLOOKUP(A:A,[1]TDSheet!$A:$N,14,0)</f>
        <v>0</v>
      </c>
      <c r="O105" s="13"/>
      <c r="P105" s="13"/>
      <c r="Q105" s="13"/>
      <c r="R105" s="13"/>
      <c r="S105" s="13"/>
      <c r="T105" s="13"/>
      <c r="U105" s="13"/>
      <c r="V105" s="15"/>
      <c r="W105" s="13">
        <f t="shared" si="18"/>
        <v>0.26579999999999998</v>
      </c>
      <c r="X105" s="15"/>
      <c r="Y105" s="16">
        <f t="shared" si="19"/>
        <v>116.22648607975923</v>
      </c>
      <c r="Z105" s="13">
        <f t="shared" si="20"/>
        <v>116.22648607975923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1.6321999999999999</v>
      </c>
      <c r="AF105" s="13">
        <f>VLOOKUP(A:A,[1]TDSheet!$A:$AF,32,0)</f>
        <v>0.67749999999999999</v>
      </c>
      <c r="AG105" s="13">
        <f>VLOOKUP(A:A,[1]TDSheet!$A:$AG,33,0)</f>
        <v>2.6879999999999997</v>
      </c>
      <c r="AH105" s="13">
        <f>VLOOKUP(A:A,[3]TDSheet!$A:$D,4,0)</f>
        <v>1.329</v>
      </c>
      <c r="AI105" s="19" t="str">
        <f>VLOOKUP(A:A,[1]TDSheet!$A:$AI,35,0)</f>
        <v>увел</v>
      </c>
      <c r="AJ105" s="13">
        <f t="shared" si="21"/>
        <v>0</v>
      </c>
      <c r="AK105" s="13">
        <f t="shared" si="22"/>
        <v>0</v>
      </c>
      <c r="AL105" s="13"/>
      <c r="AM105" s="13"/>
    </row>
    <row r="106" spans="1:39" s="1" customFormat="1" ht="11.1" customHeight="1" outlineLevel="1" x14ac:dyDescent="0.2">
      <c r="A106" s="7" t="s">
        <v>109</v>
      </c>
      <c r="B106" s="7" t="s">
        <v>12</v>
      </c>
      <c r="C106" s="8">
        <v>23</v>
      </c>
      <c r="D106" s="8">
        <v>16</v>
      </c>
      <c r="E106" s="8">
        <v>0</v>
      </c>
      <c r="F106" s="8"/>
      <c r="G106" s="1" t="str">
        <f>VLOOKUP(A:A,[1]TDSheet!$A:$G,7,0)</f>
        <v>нов14,03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10</v>
      </c>
      <c r="K106" s="13">
        <f t="shared" si="17"/>
        <v>-10</v>
      </c>
      <c r="L106" s="13">
        <f>VLOOKUP(A:A,[1]TDSheet!$A:$V,22,0)</f>
        <v>10</v>
      </c>
      <c r="M106" s="13">
        <f>VLOOKUP(A:A,[1]TDSheet!$A:$X,24,0)</f>
        <v>0</v>
      </c>
      <c r="N106" s="13">
        <f>VLOOKUP(A:A,[1]TDSheet!$A:$N,14,0)</f>
        <v>10</v>
      </c>
      <c r="O106" s="13"/>
      <c r="P106" s="13"/>
      <c r="Q106" s="13"/>
      <c r="R106" s="13"/>
      <c r="S106" s="13"/>
      <c r="T106" s="13"/>
      <c r="U106" s="13"/>
      <c r="V106" s="15"/>
      <c r="W106" s="13">
        <f t="shared" si="18"/>
        <v>0</v>
      </c>
      <c r="X106" s="15"/>
      <c r="Y106" s="16" t="e">
        <f t="shared" si="19"/>
        <v>#DIV/0!</v>
      </c>
      <c r="Z106" s="13" t="e">
        <f t="shared" si="20"/>
        <v>#DIV/0!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0.4</v>
      </c>
      <c r="AF106" s="13">
        <f>VLOOKUP(A:A,[1]TDSheet!$A:$AF,32,0)</f>
        <v>0.25</v>
      </c>
      <c r="AG106" s="13">
        <f>VLOOKUP(A:A,[1]TDSheet!$A:$AG,33,0)</f>
        <v>0.2</v>
      </c>
      <c r="AH106" s="13">
        <v>0</v>
      </c>
      <c r="AI106" s="13" t="str">
        <f>VLOOKUP(A:A,[1]TDSheet!$A:$AI,35,0)</f>
        <v>увел</v>
      </c>
      <c r="AJ106" s="13">
        <f t="shared" si="21"/>
        <v>0</v>
      </c>
      <c r="AK106" s="13">
        <f t="shared" si="22"/>
        <v>0</v>
      </c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12</v>
      </c>
      <c r="C107" s="8">
        <v>64</v>
      </c>
      <c r="D107" s="8">
        <v>46</v>
      </c>
      <c r="E107" s="8">
        <v>15</v>
      </c>
      <c r="F107" s="8">
        <v>35</v>
      </c>
      <c r="G107" s="1" t="str">
        <f>VLOOKUP(A:A,[1]TDSheet!$A:$G,7,0)</f>
        <v>завод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26</v>
      </c>
      <c r="K107" s="13">
        <f t="shared" si="17"/>
        <v>-11</v>
      </c>
      <c r="L107" s="13">
        <f>VLOOKUP(A:A,[1]TDSheet!$A:$V,22,0)</f>
        <v>0</v>
      </c>
      <c r="M107" s="13">
        <f>VLOOKUP(A:A,[1]TDSheet!$A:$X,24,0)</f>
        <v>0</v>
      </c>
      <c r="N107" s="13">
        <f>VLOOKUP(A:A,[1]TDSheet!$A:$N,14,0)</f>
        <v>0</v>
      </c>
      <c r="O107" s="13"/>
      <c r="P107" s="13"/>
      <c r="Q107" s="13"/>
      <c r="R107" s="13"/>
      <c r="S107" s="13"/>
      <c r="T107" s="13"/>
      <c r="U107" s="13"/>
      <c r="V107" s="15"/>
      <c r="W107" s="13">
        <f t="shared" si="18"/>
        <v>3</v>
      </c>
      <c r="X107" s="15"/>
      <c r="Y107" s="16">
        <f t="shared" si="19"/>
        <v>11.666666666666666</v>
      </c>
      <c r="Z107" s="13">
        <f t="shared" si="20"/>
        <v>11.666666666666666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14.4</v>
      </c>
      <c r="AF107" s="13">
        <f>VLOOKUP(A:A,[1]TDSheet!$A:$AF,32,0)</f>
        <v>4</v>
      </c>
      <c r="AG107" s="13">
        <f>VLOOKUP(A:A,[1]TDSheet!$A:$AG,33,0)</f>
        <v>8.6</v>
      </c>
      <c r="AH107" s="13">
        <v>0</v>
      </c>
      <c r="AI107" s="18" t="str">
        <f>VLOOKUP(A:A,[1]TDSheet!$A:$AI,35,0)</f>
        <v>Макс</v>
      </c>
      <c r="AJ107" s="13">
        <f t="shared" si="21"/>
        <v>0</v>
      </c>
      <c r="AK107" s="13">
        <f t="shared" si="22"/>
        <v>0</v>
      </c>
      <c r="AL107" s="13"/>
      <c r="AM107" s="13"/>
    </row>
    <row r="108" spans="1:39" s="1" customFormat="1" ht="11.1" customHeight="1" outlineLevel="1" x14ac:dyDescent="0.2">
      <c r="A108" s="7" t="s">
        <v>115</v>
      </c>
      <c r="B108" s="7" t="s">
        <v>12</v>
      </c>
      <c r="C108" s="8">
        <v>51</v>
      </c>
      <c r="D108" s="8">
        <v>182</v>
      </c>
      <c r="E108" s="8">
        <v>91</v>
      </c>
      <c r="F108" s="8">
        <v>124</v>
      </c>
      <c r="G108" s="1" t="str">
        <f>VLOOKUP(A:A,[1]TDSheet!$A:$G,7,0)</f>
        <v>нов1804,</v>
      </c>
      <c r="H108" s="1">
        <f>VLOOKUP(A:A,[1]TDSheet!$A:$H,8,0)</f>
        <v>0.12</v>
      </c>
      <c r="I108" s="1" t="e">
        <f>VLOOKUP(A:A,[1]TDSheet!$A:$I,9,0)</f>
        <v>#N/A</v>
      </c>
      <c r="J108" s="13">
        <f>VLOOKUP(A:A,[2]TDSheet!$A:$F,6,0)</f>
        <v>139</v>
      </c>
      <c r="K108" s="13">
        <f t="shared" si="17"/>
        <v>-48</v>
      </c>
      <c r="L108" s="13">
        <f>VLOOKUP(A:A,[1]TDSheet!$A:$V,22,0)</f>
        <v>0</v>
      </c>
      <c r="M108" s="13">
        <f>VLOOKUP(A:A,[1]TDSheet!$A:$X,24,0)</f>
        <v>0</v>
      </c>
      <c r="N108" s="13">
        <f>VLOOKUP(A:A,[1]TDSheet!$A:$N,14,0)</f>
        <v>0</v>
      </c>
      <c r="O108" s="13"/>
      <c r="P108" s="13"/>
      <c r="Q108" s="13"/>
      <c r="R108" s="13"/>
      <c r="S108" s="13"/>
      <c r="T108" s="13"/>
      <c r="U108" s="13"/>
      <c r="V108" s="15"/>
      <c r="W108" s="13">
        <f t="shared" si="18"/>
        <v>18.2</v>
      </c>
      <c r="X108" s="15">
        <v>30</v>
      </c>
      <c r="Y108" s="16">
        <f t="shared" si="19"/>
        <v>8.4615384615384617</v>
      </c>
      <c r="Z108" s="13">
        <f t="shared" si="20"/>
        <v>6.8131868131868139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20</v>
      </c>
      <c r="AF108" s="13">
        <f>VLOOKUP(A:A,[1]TDSheet!$A:$AF,32,0)</f>
        <v>22</v>
      </c>
      <c r="AG108" s="13">
        <f>VLOOKUP(A:A,[1]TDSheet!$A:$AG,33,0)</f>
        <v>16</v>
      </c>
      <c r="AH108" s="13">
        <f>VLOOKUP(A:A,[3]TDSheet!$A:$D,4,0)</f>
        <v>10</v>
      </c>
      <c r="AI108" s="13" t="str">
        <f>VLOOKUP(A:A,[1]TDSheet!$A:$AI,35,0)</f>
        <v>увел</v>
      </c>
      <c r="AJ108" s="13">
        <f t="shared" si="21"/>
        <v>0</v>
      </c>
      <c r="AK108" s="13">
        <f t="shared" si="22"/>
        <v>3.5999999999999996</v>
      </c>
      <c r="AL108" s="13"/>
      <c r="AM108" s="13"/>
    </row>
    <row r="109" spans="1:39" s="1" customFormat="1" ht="21.95" customHeight="1" outlineLevel="1" x14ac:dyDescent="0.2">
      <c r="A109" s="7" t="s">
        <v>116</v>
      </c>
      <c r="B109" s="7" t="s">
        <v>12</v>
      </c>
      <c r="C109" s="8">
        <v>1</v>
      </c>
      <c r="D109" s="8"/>
      <c r="E109" s="8">
        <v>0</v>
      </c>
      <c r="F109" s="8">
        <v>1</v>
      </c>
      <c r="G109" s="1" t="str">
        <f>VLOOKUP(A:A,[1]TDSheet!$A:$G,7,0)</f>
        <v>нов0805</v>
      </c>
      <c r="H109" s="1">
        <f>VLOOKUP(A:A,[1]TDSheet!$A:$H,8,0)</f>
        <v>7.0000000000000007E-2</v>
      </c>
      <c r="I109" s="1" t="e">
        <f>VLOOKUP(A:A,[1]TDSheet!$A:$I,9,0)</f>
        <v>#N/A</v>
      </c>
      <c r="J109" s="13">
        <f>VLOOKUP(A:A,[2]TDSheet!$A:$F,6,0)</f>
        <v>22</v>
      </c>
      <c r="K109" s="13">
        <f t="shared" si="17"/>
        <v>-22</v>
      </c>
      <c r="L109" s="13">
        <f>VLOOKUP(A:A,[1]TDSheet!$A:$V,22,0)</f>
        <v>50</v>
      </c>
      <c r="M109" s="13">
        <f>VLOOKUP(A:A,[1]TDSheet!$A:$X,24,0)</f>
        <v>0</v>
      </c>
      <c r="N109" s="13">
        <f>VLOOKUP(A:A,[1]TDSheet!$A:$N,14,0)</f>
        <v>50</v>
      </c>
      <c r="O109" s="13"/>
      <c r="P109" s="13"/>
      <c r="Q109" s="13"/>
      <c r="R109" s="13"/>
      <c r="S109" s="13"/>
      <c r="T109" s="13"/>
      <c r="U109" s="13"/>
      <c r="V109" s="15">
        <v>50</v>
      </c>
      <c r="W109" s="13">
        <f t="shared" si="18"/>
        <v>0</v>
      </c>
      <c r="X109" s="15">
        <v>50</v>
      </c>
      <c r="Y109" s="16" t="e">
        <f t="shared" si="19"/>
        <v>#DIV/0!</v>
      </c>
      <c r="Z109" s="13" t="e">
        <f t="shared" si="20"/>
        <v>#DIV/0!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0</v>
      </c>
      <c r="AF109" s="13">
        <f>VLOOKUP(A:A,[1]TDSheet!$A:$AF,32,0)</f>
        <v>68.5</v>
      </c>
      <c r="AG109" s="13">
        <f>VLOOKUP(A:A,[1]TDSheet!$A:$AG,33,0)</f>
        <v>0.4</v>
      </c>
      <c r="AH109" s="13">
        <v>0</v>
      </c>
      <c r="AI109" s="13" t="e">
        <f>VLOOKUP(A:A,[1]TDSheet!$A:$AI,35,0)</f>
        <v>#N/A</v>
      </c>
      <c r="AJ109" s="13">
        <f t="shared" si="21"/>
        <v>3.5000000000000004</v>
      </c>
      <c r="AK109" s="13">
        <f t="shared" si="22"/>
        <v>3.5000000000000004</v>
      </c>
      <c r="AL109" s="13"/>
      <c r="AM109" s="13"/>
    </row>
    <row r="110" spans="1:39" s="1" customFormat="1" ht="11.1" customHeight="1" outlineLevel="1" x14ac:dyDescent="0.2">
      <c r="A110" s="7" t="s">
        <v>117</v>
      </c>
      <c r="B110" s="7" t="s">
        <v>12</v>
      </c>
      <c r="C110" s="8">
        <v>105</v>
      </c>
      <c r="D110" s="8">
        <v>90</v>
      </c>
      <c r="E110" s="8">
        <v>131</v>
      </c>
      <c r="F110" s="8">
        <v>45</v>
      </c>
      <c r="G110" s="1" t="str">
        <f>VLOOKUP(A:A,[1]TDSheet!$A:$G,7,0)</f>
        <v>нов0805</v>
      </c>
      <c r="H110" s="1">
        <f>VLOOKUP(A:A,[1]TDSheet!$A:$H,8,0)</f>
        <v>7.0000000000000007E-2</v>
      </c>
      <c r="I110" s="1" t="e">
        <f>VLOOKUP(A:A,[1]TDSheet!$A:$I,9,0)</f>
        <v>#N/A</v>
      </c>
      <c r="J110" s="13">
        <f>VLOOKUP(A:A,[2]TDSheet!$A:$F,6,0)</f>
        <v>162</v>
      </c>
      <c r="K110" s="13">
        <f t="shared" si="17"/>
        <v>-31</v>
      </c>
      <c r="L110" s="13">
        <f>VLOOKUP(A:A,[1]TDSheet!$A:$V,22,0)</f>
        <v>50</v>
      </c>
      <c r="M110" s="13">
        <f>VLOOKUP(A:A,[1]TDSheet!$A:$X,24,0)</f>
        <v>50</v>
      </c>
      <c r="N110" s="13">
        <f>VLOOKUP(A:A,[1]TDSheet!$A:$N,14,0)</f>
        <v>50</v>
      </c>
      <c r="O110" s="13"/>
      <c r="P110" s="13"/>
      <c r="Q110" s="13"/>
      <c r="R110" s="13"/>
      <c r="S110" s="13"/>
      <c r="T110" s="13"/>
      <c r="U110" s="13"/>
      <c r="V110" s="15">
        <v>30</v>
      </c>
      <c r="W110" s="13">
        <f t="shared" si="18"/>
        <v>26.2</v>
      </c>
      <c r="X110" s="15">
        <v>50</v>
      </c>
      <c r="Y110" s="16">
        <f t="shared" si="19"/>
        <v>10.496183206106871</v>
      </c>
      <c r="Z110" s="13">
        <f t="shared" si="20"/>
        <v>1.717557251908397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0</v>
      </c>
      <c r="AF110" s="13">
        <f>VLOOKUP(A:A,[1]TDSheet!$A:$AF,32,0)</f>
        <v>46.75</v>
      </c>
      <c r="AG110" s="13">
        <f>VLOOKUP(A:A,[1]TDSheet!$A:$AG,33,0)</f>
        <v>19.600000000000001</v>
      </c>
      <c r="AH110" s="13">
        <f>VLOOKUP(A:A,[3]TDSheet!$A:$D,4,0)</f>
        <v>5</v>
      </c>
      <c r="AI110" s="13" t="e">
        <f>VLOOKUP(A:A,[1]TDSheet!$A:$AI,35,0)</f>
        <v>#N/A</v>
      </c>
      <c r="AJ110" s="13">
        <f t="shared" si="21"/>
        <v>2.1</v>
      </c>
      <c r="AK110" s="13">
        <f t="shared" si="22"/>
        <v>3.5000000000000004</v>
      </c>
      <c r="AL110" s="13"/>
      <c r="AM110" s="13"/>
    </row>
    <row r="111" spans="1:39" s="1" customFormat="1" ht="11.1" customHeight="1" outlineLevel="1" x14ac:dyDescent="0.2">
      <c r="A111" s="7" t="s">
        <v>118</v>
      </c>
      <c r="B111" s="7" t="s">
        <v>12</v>
      </c>
      <c r="C111" s="8">
        <v>2</v>
      </c>
      <c r="D111" s="8"/>
      <c r="E111" s="8">
        <v>1</v>
      </c>
      <c r="F111" s="8">
        <v>1</v>
      </c>
      <c r="G111" s="1" t="str">
        <f>VLOOKUP(A:A,[1]TDSheet!$A:$G,7,0)</f>
        <v>нв1405,</v>
      </c>
      <c r="H111" s="1">
        <f>VLOOKUP(A:A,[1]TDSheet!$A:$H,8,0)</f>
        <v>7.0000000000000007E-2</v>
      </c>
      <c r="I111" s="1" t="e">
        <f>VLOOKUP(A:A,[1]TDSheet!$A:$I,9,0)</f>
        <v>#N/A</v>
      </c>
      <c r="J111" s="13">
        <f>VLOOKUP(A:A,[2]TDSheet!$A:$F,6,0)</f>
        <v>25</v>
      </c>
      <c r="K111" s="13">
        <f t="shared" si="17"/>
        <v>-24</v>
      </c>
      <c r="L111" s="13">
        <f>VLOOKUP(A:A,[1]TDSheet!$A:$V,22,0)</f>
        <v>50</v>
      </c>
      <c r="M111" s="13">
        <f>VLOOKUP(A:A,[1]TDSheet!$A:$X,24,0)</f>
        <v>50</v>
      </c>
      <c r="N111" s="13">
        <f>VLOOKUP(A:A,[1]TDSheet!$A:$N,14,0)</f>
        <v>50</v>
      </c>
      <c r="O111" s="13"/>
      <c r="P111" s="13"/>
      <c r="Q111" s="13"/>
      <c r="R111" s="13"/>
      <c r="S111" s="13"/>
      <c r="T111" s="13"/>
      <c r="U111" s="13"/>
      <c r="V111" s="15">
        <v>50</v>
      </c>
      <c r="W111" s="13">
        <f t="shared" si="18"/>
        <v>0.2</v>
      </c>
      <c r="X111" s="15">
        <v>50</v>
      </c>
      <c r="Y111" s="16">
        <f t="shared" si="19"/>
        <v>1255</v>
      </c>
      <c r="Z111" s="13">
        <f t="shared" si="20"/>
        <v>5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0</v>
      </c>
      <c r="AF111" s="13">
        <f>VLOOKUP(A:A,[1]TDSheet!$A:$AF,32,0)</f>
        <v>40.5</v>
      </c>
      <c r="AG111" s="13">
        <f>VLOOKUP(A:A,[1]TDSheet!$A:$AG,33,0)</f>
        <v>10</v>
      </c>
      <c r="AH111" s="13">
        <v>0</v>
      </c>
      <c r="AI111" s="13" t="e">
        <f>VLOOKUP(A:A,[1]TDSheet!$A:$AI,35,0)</f>
        <v>#N/A</v>
      </c>
      <c r="AJ111" s="13">
        <f t="shared" si="21"/>
        <v>3.5000000000000004</v>
      </c>
      <c r="AK111" s="13">
        <f t="shared" si="22"/>
        <v>3.5000000000000004</v>
      </c>
      <c r="AL111" s="13"/>
      <c r="AM111" s="13"/>
    </row>
    <row r="112" spans="1:39" s="1" customFormat="1" ht="11.1" customHeight="1" outlineLevel="1" x14ac:dyDescent="0.2">
      <c r="A112" s="7" t="s">
        <v>143</v>
      </c>
      <c r="B112" s="7" t="s">
        <v>12</v>
      </c>
      <c r="C112" s="8"/>
      <c r="D112" s="8"/>
      <c r="E112" s="8"/>
      <c r="F112" s="8"/>
      <c r="G112" s="1" t="str">
        <f>VLOOKUP(A:A,[1]TDSheet!$A:$G,7,0)</f>
        <v>нв1405,</v>
      </c>
      <c r="H112" s="1">
        <f>VLOOKUP(A:A,[1]TDSheet!$A:$H,8,0)</f>
        <v>7.0000000000000007E-2</v>
      </c>
      <c r="I112" s="1" t="e">
        <f>VLOOKUP(A:A,[1]TDSheet!$A:$I,9,0)</f>
        <v>#N/A</v>
      </c>
      <c r="J112" s="13">
        <f>VLOOKUP(A:A,[2]TDSheet!$A:$F,6,0)</f>
        <v>2</v>
      </c>
      <c r="K112" s="13">
        <f t="shared" si="17"/>
        <v>-2</v>
      </c>
      <c r="L112" s="13">
        <f>VLOOKUP(A:A,[1]TDSheet!$A:$V,22,0)</f>
        <v>50</v>
      </c>
      <c r="M112" s="13">
        <f>VLOOKUP(A:A,[1]TDSheet!$A:$X,24,0)</f>
        <v>50</v>
      </c>
      <c r="N112" s="13">
        <f>VLOOKUP(A:A,[1]TDSheet!$A:$N,14,0)</f>
        <v>50</v>
      </c>
      <c r="O112" s="13"/>
      <c r="P112" s="13"/>
      <c r="Q112" s="13"/>
      <c r="R112" s="13"/>
      <c r="S112" s="13"/>
      <c r="T112" s="13"/>
      <c r="U112" s="13"/>
      <c r="V112" s="15">
        <v>50</v>
      </c>
      <c r="W112" s="13">
        <f t="shared" si="18"/>
        <v>0</v>
      </c>
      <c r="X112" s="15">
        <v>50</v>
      </c>
      <c r="Y112" s="16" t="e">
        <f t="shared" si="19"/>
        <v>#DIV/0!</v>
      </c>
      <c r="Z112" s="13" t="e">
        <f t="shared" si="20"/>
        <v>#DIV/0!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0</v>
      </c>
      <c r="AF112" s="13">
        <f>VLOOKUP(A:A,[1]TDSheet!$A:$AF,32,0)</f>
        <v>42.25</v>
      </c>
      <c r="AG112" s="13">
        <f>VLOOKUP(A:A,[1]TDSheet!$A:$AG,33,0)</f>
        <v>11.4</v>
      </c>
      <c r="AH112" s="13">
        <v>0</v>
      </c>
      <c r="AI112" s="13" t="e">
        <f>VLOOKUP(A:A,[1]TDSheet!$A:$AI,35,0)</f>
        <v>#N/A</v>
      </c>
      <c r="AJ112" s="13">
        <f t="shared" si="21"/>
        <v>3.5000000000000004</v>
      </c>
      <c r="AK112" s="13">
        <f t="shared" si="22"/>
        <v>3.5000000000000004</v>
      </c>
      <c r="AL112" s="13"/>
      <c r="AM112" s="13"/>
    </row>
    <row r="113" spans="1:39" s="1" customFormat="1" ht="11.1" customHeight="1" outlineLevel="1" x14ac:dyDescent="0.2">
      <c r="A113" s="7" t="s">
        <v>119</v>
      </c>
      <c r="B113" s="7" t="s">
        <v>12</v>
      </c>
      <c r="C113" s="8">
        <v>2</v>
      </c>
      <c r="D113" s="8">
        <v>1</v>
      </c>
      <c r="E113" s="8">
        <v>1</v>
      </c>
      <c r="F113" s="8">
        <v>2</v>
      </c>
      <c r="G113" s="1" t="str">
        <f>VLOOKUP(A:A,[1]TDSheet!$A:$G,7,0)</f>
        <v>нв1405,</v>
      </c>
      <c r="H113" s="1">
        <f>VLOOKUP(A:A,[1]TDSheet!$A:$H,8,0)</f>
        <v>7.0000000000000007E-2</v>
      </c>
      <c r="I113" s="1" t="e">
        <f>VLOOKUP(A:A,[1]TDSheet!$A:$I,9,0)</f>
        <v>#N/A</v>
      </c>
      <c r="J113" s="13">
        <f>VLOOKUP(A:A,[2]TDSheet!$A:$F,6,0)</f>
        <v>31</v>
      </c>
      <c r="K113" s="13">
        <f t="shared" si="17"/>
        <v>-30</v>
      </c>
      <c r="L113" s="13">
        <f>VLOOKUP(A:A,[1]TDSheet!$A:$V,22,0)</f>
        <v>50</v>
      </c>
      <c r="M113" s="13">
        <f>VLOOKUP(A:A,[1]TDSheet!$A:$X,24,0)</f>
        <v>50</v>
      </c>
      <c r="N113" s="13">
        <f>VLOOKUP(A:A,[1]TDSheet!$A:$N,14,0)</f>
        <v>50</v>
      </c>
      <c r="O113" s="13"/>
      <c r="P113" s="13"/>
      <c r="Q113" s="13"/>
      <c r="R113" s="13"/>
      <c r="S113" s="13"/>
      <c r="T113" s="13"/>
      <c r="U113" s="13"/>
      <c r="V113" s="15">
        <v>50</v>
      </c>
      <c r="W113" s="13">
        <f t="shared" si="18"/>
        <v>0.2</v>
      </c>
      <c r="X113" s="15">
        <v>50</v>
      </c>
      <c r="Y113" s="16">
        <f t="shared" si="19"/>
        <v>1260</v>
      </c>
      <c r="Z113" s="13">
        <f t="shared" si="20"/>
        <v>10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0</v>
      </c>
      <c r="AF113" s="13">
        <f>VLOOKUP(A:A,[1]TDSheet!$A:$AF,32,0)</f>
        <v>31</v>
      </c>
      <c r="AG113" s="13">
        <f>VLOOKUP(A:A,[1]TDSheet!$A:$AG,33,0)</f>
        <v>20</v>
      </c>
      <c r="AH113" s="13">
        <v>0</v>
      </c>
      <c r="AI113" s="13" t="e">
        <f>VLOOKUP(A:A,[1]TDSheet!$A:$AI,35,0)</f>
        <v>#N/A</v>
      </c>
      <c r="AJ113" s="13">
        <f t="shared" si="21"/>
        <v>3.5000000000000004</v>
      </c>
      <c r="AK113" s="13">
        <f t="shared" si="22"/>
        <v>3.5000000000000004</v>
      </c>
      <c r="AL113" s="13"/>
      <c r="AM113" s="13"/>
    </row>
    <row r="114" spans="1:39" s="1" customFormat="1" ht="11.1" customHeight="1" outlineLevel="1" x14ac:dyDescent="0.2">
      <c r="A114" s="7" t="s">
        <v>120</v>
      </c>
      <c r="B114" s="7" t="s">
        <v>12</v>
      </c>
      <c r="C114" s="8">
        <v>3</v>
      </c>
      <c r="D114" s="8">
        <v>72</v>
      </c>
      <c r="E114" s="8">
        <v>3</v>
      </c>
      <c r="F114" s="8">
        <v>72</v>
      </c>
      <c r="G114" s="1" t="str">
        <f>VLOOKUP(A:A,[1]TDSheet!$A:$G,7,0)</f>
        <v>нв1405,</v>
      </c>
      <c r="H114" s="1">
        <f>VLOOKUP(A:A,[1]TDSheet!$A:$H,8,0)</f>
        <v>5.5E-2</v>
      </c>
      <c r="I114" s="1" t="e">
        <f>VLOOKUP(A:A,[1]TDSheet!$A:$I,9,0)</f>
        <v>#N/A</v>
      </c>
      <c r="J114" s="13">
        <f>VLOOKUP(A:A,[2]TDSheet!$A:$F,6,0)</f>
        <v>36</v>
      </c>
      <c r="K114" s="13">
        <f t="shared" si="17"/>
        <v>-33</v>
      </c>
      <c r="L114" s="13">
        <f>VLOOKUP(A:A,[1]TDSheet!$A:$V,22,0)</f>
        <v>50</v>
      </c>
      <c r="M114" s="13">
        <f>VLOOKUP(A:A,[1]TDSheet!$A:$X,24,0)</f>
        <v>50</v>
      </c>
      <c r="N114" s="13">
        <f>VLOOKUP(A:A,[1]TDSheet!$A:$N,14,0)</f>
        <v>50</v>
      </c>
      <c r="O114" s="13"/>
      <c r="P114" s="13"/>
      <c r="Q114" s="13"/>
      <c r="R114" s="13"/>
      <c r="S114" s="13"/>
      <c r="T114" s="13"/>
      <c r="U114" s="13"/>
      <c r="V114" s="15">
        <v>50</v>
      </c>
      <c r="W114" s="13">
        <f t="shared" si="18"/>
        <v>0.6</v>
      </c>
      <c r="X114" s="15">
        <v>50</v>
      </c>
      <c r="Y114" s="16">
        <f t="shared" si="19"/>
        <v>536.66666666666674</v>
      </c>
      <c r="Z114" s="13">
        <f t="shared" si="20"/>
        <v>120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0</v>
      </c>
      <c r="AF114" s="13">
        <f>VLOOKUP(A:A,[1]TDSheet!$A:$AF,32,0)</f>
        <v>26.25</v>
      </c>
      <c r="AG114" s="13">
        <f>VLOOKUP(A:A,[1]TDSheet!$A:$AG,33,0)</f>
        <v>24</v>
      </c>
      <c r="AH114" s="13">
        <f>VLOOKUP(A:A,[3]TDSheet!$A:$D,4,0)</f>
        <v>3</v>
      </c>
      <c r="AI114" s="13" t="e">
        <f>VLOOKUP(A:A,[1]TDSheet!$A:$AI,35,0)</f>
        <v>#N/A</v>
      </c>
      <c r="AJ114" s="13">
        <f t="shared" si="21"/>
        <v>2.75</v>
      </c>
      <c r="AK114" s="13">
        <f t="shared" si="22"/>
        <v>2.75</v>
      </c>
      <c r="AL114" s="13"/>
      <c r="AM114" s="13"/>
    </row>
    <row r="115" spans="1:39" s="1" customFormat="1" ht="11.1" customHeight="1" outlineLevel="1" x14ac:dyDescent="0.2">
      <c r="A115" s="7" t="s">
        <v>121</v>
      </c>
      <c r="B115" s="7" t="s">
        <v>12</v>
      </c>
      <c r="C115" s="8">
        <v>2</v>
      </c>
      <c r="D115" s="8">
        <v>54</v>
      </c>
      <c r="E115" s="8">
        <v>3</v>
      </c>
      <c r="F115" s="8">
        <v>53</v>
      </c>
      <c r="G115" s="1" t="str">
        <f>VLOOKUP(A:A,[1]TDSheet!$A:$G,7,0)</f>
        <v>нв1405,</v>
      </c>
      <c r="H115" s="1">
        <f>VLOOKUP(A:A,[1]TDSheet!$A:$H,8,0)</f>
        <v>5.5E-2</v>
      </c>
      <c r="I115" s="1" t="e">
        <f>VLOOKUP(A:A,[1]TDSheet!$A:$I,9,0)</f>
        <v>#N/A</v>
      </c>
      <c r="J115" s="13">
        <f>VLOOKUP(A:A,[2]TDSheet!$A:$F,6,0)</f>
        <v>43</v>
      </c>
      <c r="K115" s="13">
        <f t="shared" si="17"/>
        <v>-40</v>
      </c>
      <c r="L115" s="13">
        <f>VLOOKUP(A:A,[1]TDSheet!$A:$V,22,0)</f>
        <v>50</v>
      </c>
      <c r="M115" s="13">
        <f>VLOOKUP(A:A,[1]TDSheet!$A:$X,24,0)</f>
        <v>50</v>
      </c>
      <c r="N115" s="13">
        <f>VLOOKUP(A:A,[1]TDSheet!$A:$N,14,0)</f>
        <v>50</v>
      </c>
      <c r="O115" s="13"/>
      <c r="P115" s="13"/>
      <c r="Q115" s="13"/>
      <c r="R115" s="13"/>
      <c r="S115" s="13"/>
      <c r="T115" s="13"/>
      <c r="U115" s="13"/>
      <c r="V115" s="15">
        <v>50</v>
      </c>
      <c r="W115" s="13">
        <f t="shared" si="18"/>
        <v>0.6</v>
      </c>
      <c r="X115" s="15">
        <v>50</v>
      </c>
      <c r="Y115" s="16">
        <f t="shared" si="19"/>
        <v>505</v>
      </c>
      <c r="Z115" s="13">
        <f t="shared" si="20"/>
        <v>88.333333333333343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0</v>
      </c>
      <c r="AF115" s="13">
        <f>VLOOKUP(A:A,[1]TDSheet!$A:$AF,32,0)</f>
        <v>28.75</v>
      </c>
      <c r="AG115" s="13">
        <f>VLOOKUP(A:A,[1]TDSheet!$A:$AG,33,0)</f>
        <v>19.8</v>
      </c>
      <c r="AH115" s="13">
        <f>VLOOKUP(A:A,[3]TDSheet!$A:$D,4,0)</f>
        <v>3</v>
      </c>
      <c r="AI115" s="13" t="e">
        <f>VLOOKUP(A:A,[1]TDSheet!$A:$AI,35,0)</f>
        <v>#N/A</v>
      </c>
      <c r="AJ115" s="13">
        <f t="shared" si="21"/>
        <v>2.75</v>
      </c>
      <c r="AK115" s="13">
        <f t="shared" si="22"/>
        <v>2.75</v>
      </c>
      <c r="AL115" s="13"/>
      <c r="AM115" s="13"/>
    </row>
    <row r="116" spans="1:39" s="1" customFormat="1" ht="11.1" customHeight="1" outlineLevel="1" x14ac:dyDescent="0.2">
      <c r="A116" s="7" t="s">
        <v>111</v>
      </c>
      <c r="B116" s="7" t="s">
        <v>8</v>
      </c>
      <c r="C116" s="8">
        <v>152.92099999999999</v>
      </c>
      <c r="D116" s="8">
        <v>718.06600000000003</v>
      </c>
      <c r="E116" s="8">
        <v>585.03899999999999</v>
      </c>
      <c r="F116" s="17">
        <v>272.06700000000001</v>
      </c>
      <c r="G116" s="1" t="str">
        <f>VLOOKUP(A:A,[1]TDSheet!$A:$G,7,0)</f>
        <v>отк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578.38199999999995</v>
      </c>
      <c r="K116" s="13">
        <f t="shared" si="17"/>
        <v>6.6570000000000391</v>
      </c>
      <c r="L116" s="13">
        <f>VLOOKUP(A:A,[1]TDSheet!$A:$V,22,0)</f>
        <v>0</v>
      </c>
      <c r="M116" s="13">
        <f>VLOOKUP(A:A,[1]TDSheet!$A:$X,24,0)</f>
        <v>0</v>
      </c>
      <c r="N116" s="13">
        <f>VLOOKUP(A:A,[1]TDSheet!$A:$N,14,0)</f>
        <v>0</v>
      </c>
      <c r="O116" s="13"/>
      <c r="P116" s="13"/>
      <c r="Q116" s="13"/>
      <c r="R116" s="13"/>
      <c r="S116" s="13"/>
      <c r="T116" s="13"/>
      <c r="U116" s="13"/>
      <c r="V116" s="15"/>
      <c r="W116" s="13">
        <f t="shared" si="18"/>
        <v>117.0078</v>
      </c>
      <c r="X116" s="15"/>
      <c r="Y116" s="16">
        <f t="shared" si="19"/>
        <v>2.3252039607615904</v>
      </c>
      <c r="Z116" s="13">
        <f t="shared" si="20"/>
        <v>2.3252039607615904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80.349199999999996</v>
      </c>
      <c r="AF116" s="13">
        <f>VLOOKUP(A:A,[1]TDSheet!$A:$AF,32,0)</f>
        <v>153.00624999999999</v>
      </c>
      <c r="AG116" s="13">
        <f>VLOOKUP(A:A,[1]TDSheet!$A:$AG,33,0)</f>
        <v>127.40419999999999</v>
      </c>
      <c r="AH116" s="13">
        <f>VLOOKUP(A:A,[3]TDSheet!$A:$D,4,0)</f>
        <v>108.104</v>
      </c>
      <c r="AI116" s="13">
        <f>VLOOKUP(A:A,[1]TDSheet!$A:$AI,35,0)</f>
        <v>0</v>
      </c>
      <c r="AJ116" s="13">
        <f t="shared" si="21"/>
        <v>0</v>
      </c>
      <c r="AK116" s="13">
        <f t="shared" si="22"/>
        <v>0</v>
      </c>
      <c r="AL116" s="13"/>
      <c r="AM116" s="13"/>
    </row>
    <row r="117" spans="1:39" s="1" customFormat="1" ht="11.1" customHeight="1" outlineLevel="1" x14ac:dyDescent="0.2">
      <c r="A117" s="7" t="s">
        <v>112</v>
      </c>
      <c r="B117" s="7" t="s">
        <v>8</v>
      </c>
      <c r="C117" s="8">
        <v>226.339</v>
      </c>
      <c r="D117" s="8">
        <v>3353.8690000000001</v>
      </c>
      <c r="E117" s="8">
        <v>1933.3579999999999</v>
      </c>
      <c r="F117" s="17">
        <v>1311.181</v>
      </c>
      <c r="G117" s="1" t="str">
        <f>VLOOKUP(A:A,[1]TDSheet!$A:$G,7,0)</f>
        <v>отк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1923.3969999999999</v>
      </c>
      <c r="K117" s="13">
        <f t="shared" si="17"/>
        <v>9.9610000000000127</v>
      </c>
      <c r="L117" s="13">
        <f>VLOOKUP(A:A,[1]TDSheet!$A:$V,22,0)</f>
        <v>0</v>
      </c>
      <c r="M117" s="13">
        <f>VLOOKUP(A:A,[1]TDSheet!$A:$X,24,0)</f>
        <v>0</v>
      </c>
      <c r="N117" s="13">
        <f>VLOOKUP(A:A,[1]TDSheet!$A:$N,14,0)</f>
        <v>0</v>
      </c>
      <c r="O117" s="13"/>
      <c r="P117" s="13"/>
      <c r="Q117" s="13"/>
      <c r="R117" s="13"/>
      <c r="S117" s="13"/>
      <c r="T117" s="13"/>
      <c r="U117" s="13"/>
      <c r="V117" s="15"/>
      <c r="W117" s="13">
        <f t="shared" si="18"/>
        <v>386.67160000000001</v>
      </c>
      <c r="X117" s="15"/>
      <c r="Y117" s="16">
        <f t="shared" si="19"/>
        <v>3.3909420810837929</v>
      </c>
      <c r="Z117" s="13">
        <f t="shared" si="20"/>
        <v>3.3909420810837929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342.44380000000001</v>
      </c>
      <c r="AF117" s="13">
        <f>VLOOKUP(A:A,[1]TDSheet!$A:$AF,32,0)</f>
        <v>427.07499999999999</v>
      </c>
      <c r="AG117" s="13">
        <f>VLOOKUP(A:A,[1]TDSheet!$A:$AG,33,0)</f>
        <v>393.83519999999999</v>
      </c>
      <c r="AH117" s="13">
        <f>VLOOKUP(A:A,[3]TDSheet!$A:$D,4,0)</f>
        <v>332.11700000000002</v>
      </c>
      <c r="AI117" s="13">
        <f>VLOOKUP(A:A,[1]TDSheet!$A:$AI,35,0)</f>
        <v>0</v>
      </c>
      <c r="AJ117" s="13">
        <f t="shared" si="21"/>
        <v>0</v>
      </c>
      <c r="AK117" s="13">
        <f t="shared" si="22"/>
        <v>0</v>
      </c>
      <c r="AL117" s="13"/>
      <c r="AM117" s="13"/>
    </row>
    <row r="118" spans="1:39" s="1" customFormat="1" ht="21.95" customHeight="1" outlineLevel="1" x14ac:dyDescent="0.2">
      <c r="A118" s="7" t="s">
        <v>113</v>
      </c>
      <c r="B118" s="7" t="s">
        <v>12</v>
      </c>
      <c r="C118" s="8">
        <v>237</v>
      </c>
      <c r="D118" s="8">
        <v>804</v>
      </c>
      <c r="E118" s="17">
        <v>499</v>
      </c>
      <c r="F118" s="17">
        <v>243</v>
      </c>
      <c r="G118" s="1">
        <f>VLOOKUP(A:A,[1]TDSheet!$A:$G,7,0)</f>
        <v>0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518</v>
      </c>
      <c r="K118" s="13">
        <f t="shared" si="17"/>
        <v>-19</v>
      </c>
      <c r="L118" s="13">
        <f>VLOOKUP(A:A,[1]TDSheet!$A:$V,22,0)</f>
        <v>0</v>
      </c>
      <c r="M118" s="13">
        <f>VLOOKUP(A:A,[1]TDSheet!$A:$X,24,0)</f>
        <v>0</v>
      </c>
      <c r="N118" s="13">
        <f>VLOOKUP(A:A,[1]TDSheet!$A:$N,14,0)</f>
        <v>0</v>
      </c>
      <c r="O118" s="13"/>
      <c r="P118" s="13"/>
      <c r="Q118" s="13"/>
      <c r="R118" s="13"/>
      <c r="S118" s="13"/>
      <c r="T118" s="13"/>
      <c r="U118" s="13"/>
      <c r="V118" s="15"/>
      <c r="W118" s="13">
        <f t="shared" si="18"/>
        <v>99.8</v>
      </c>
      <c r="X118" s="15"/>
      <c r="Y118" s="16">
        <f t="shared" si="19"/>
        <v>2.434869739478958</v>
      </c>
      <c r="Z118" s="13">
        <f t="shared" si="20"/>
        <v>2.434869739478958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67.599999999999994</v>
      </c>
      <c r="AF118" s="13">
        <f>VLOOKUP(A:A,[1]TDSheet!$A:$AF,32,0)</f>
        <v>124</v>
      </c>
      <c r="AG118" s="13">
        <f>VLOOKUP(A:A,[1]TDSheet!$A:$AG,33,0)</f>
        <v>87.6</v>
      </c>
      <c r="AH118" s="13">
        <f>VLOOKUP(A:A,[3]TDSheet!$A:$D,4,0)</f>
        <v>68</v>
      </c>
      <c r="AI118" s="13" t="e">
        <f>VLOOKUP(A:A,[1]TDSheet!$A:$AI,35,0)</f>
        <v>#N/A</v>
      </c>
      <c r="AJ118" s="13">
        <f t="shared" si="21"/>
        <v>0</v>
      </c>
      <c r="AK118" s="13">
        <f t="shared" si="22"/>
        <v>0</v>
      </c>
      <c r="AL118" s="13"/>
      <c r="AM118" s="13"/>
    </row>
    <row r="119" spans="1:39" s="1" customFormat="1" ht="21.95" customHeight="1" outlineLevel="1" x14ac:dyDescent="0.2">
      <c r="A119" s="7" t="s">
        <v>114</v>
      </c>
      <c r="B119" s="7" t="s">
        <v>12</v>
      </c>
      <c r="C119" s="8">
        <v>423</v>
      </c>
      <c r="D119" s="8">
        <v>1963</v>
      </c>
      <c r="E119" s="17">
        <v>1926</v>
      </c>
      <c r="F119" s="17">
        <v>419</v>
      </c>
      <c r="G119" s="1">
        <f>VLOOKUP(A:A,[1]TDSheet!$A:$G,7,0)</f>
        <v>0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1978</v>
      </c>
      <c r="K119" s="13">
        <f t="shared" si="17"/>
        <v>-52</v>
      </c>
      <c r="L119" s="13">
        <f>VLOOKUP(A:A,[1]TDSheet!$A:$V,22,0)</f>
        <v>0</v>
      </c>
      <c r="M119" s="13">
        <f>VLOOKUP(A:A,[1]TDSheet!$A:$X,24,0)</f>
        <v>0</v>
      </c>
      <c r="N119" s="13">
        <f>VLOOKUP(A:A,[1]TDSheet!$A:$N,14,0)</f>
        <v>0</v>
      </c>
      <c r="O119" s="13"/>
      <c r="P119" s="13"/>
      <c r="Q119" s="13"/>
      <c r="R119" s="13"/>
      <c r="S119" s="13"/>
      <c r="T119" s="13"/>
      <c r="U119" s="13"/>
      <c r="V119" s="15"/>
      <c r="W119" s="13">
        <f t="shared" si="18"/>
        <v>385.2</v>
      </c>
      <c r="X119" s="15"/>
      <c r="Y119" s="16">
        <f t="shared" si="19"/>
        <v>1.0877466251298027</v>
      </c>
      <c r="Z119" s="13">
        <f t="shared" si="20"/>
        <v>1.0877466251298027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322.3032</v>
      </c>
      <c r="AF119" s="13">
        <f>VLOOKUP(A:A,[1]TDSheet!$A:$AF,32,0)</f>
        <v>461.5</v>
      </c>
      <c r="AG119" s="13">
        <f>VLOOKUP(A:A,[1]TDSheet!$A:$AG,33,0)</f>
        <v>381.6</v>
      </c>
      <c r="AH119" s="13">
        <f>VLOOKUP(A:A,[3]TDSheet!$A:$D,4,0)</f>
        <v>242</v>
      </c>
      <c r="AI119" s="13" t="e">
        <f>VLOOKUP(A:A,[1]TDSheet!$A:$AI,35,0)</f>
        <v>#N/A</v>
      </c>
      <c r="AJ119" s="13">
        <f t="shared" si="21"/>
        <v>0</v>
      </c>
      <c r="AK119" s="13">
        <f t="shared" si="22"/>
        <v>0</v>
      </c>
      <c r="AL119" s="13"/>
      <c r="AM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2025-05-30T09:49:40Z</dcterms:modified>
</cp:coreProperties>
</file>