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7,25 Симф КИ\"/>
    </mc:Choice>
  </mc:AlternateContent>
  <xr:revisionPtr revIDLastSave="0" documentId="13_ncr:1_{F02D1BF0-0819-4D5C-9221-120A60CB69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3" i="1"/>
  <c r="AH104" i="1"/>
  <c r="AH105" i="1"/>
  <c r="AH106" i="1"/>
  <c r="AH107" i="1"/>
  <c r="AH108" i="1"/>
  <c r="AH109" i="1"/>
  <c r="AH110" i="1"/>
  <c r="AH111" i="1"/>
  <c r="AH11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7" i="1"/>
  <c r="Y7" i="1" s="1"/>
  <c r="K8" i="1"/>
  <c r="K12" i="1"/>
  <c r="K16" i="1"/>
  <c r="K20" i="1"/>
  <c r="K24" i="1"/>
  <c r="K28" i="1"/>
  <c r="K32" i="1"/>
  <c r="K36" i="1"/>
  <c r="K40" i="1"/>
  <c r="K44" i="1"/>
  <c r="K48" i="1"/>
  <c r="K52" i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AJ37" i="1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7" i="1"/>
  <c r="AK7" i="1" l="1"/>
  <c r="AJ7" i="1"/>
  <c r="AK109" i="1"/>
  <c r="AJ109" i="1"/>
  <c r="AK105" i="1"/>
  <c r="AJ105" i="1"/>
  <c r="AK101" i="1"/>
  <c r="AJ101" i="1"/>
  <c r="AK97" i="1"/>
  <c r="AJ97" i="1"/>
  <c r="AK93" i="1"/>
  <c r="AJ93" i="1"/>
  <c r="AK89" i="1"/>
  <c r="AJ89" i="1"/>
  <c r="AK85" i="1"/>
  <c r="AJ85" i="1"/>
  <c r="AK81" i="1"/>
  <c r="AJ81" i="1"/>
  <c r="AK77" i="1"/>
  <c r="AJ77" i="1"/>
  <c r="AK73" i="1"/>
  <c r="AJ73" i="1"/>
  <c r="AK69" i="1"/>
  <c r="AJ69" i="1"/>
  <c r="AK65" i="1"/>
  <c r="AJ65" i="1"/>
  <c r="AK61" i="1"/>
  <c r="AJ61" i="1"/>
  <c r="AK57" i="1"/>
  <c r="AJ57" i="1"/>
  <c r="AK53" i="1"/>
  <c r="AJ53" i="1"/>
  <c r="AK49" i="1"/>
  <c r="AJ49" i="1"/>
  <c r="AK45" i="1"/>
  <c r="AJ45" i="1"/>
  <c r="AK41" i="1"/>
  <c r="AJ41" i="1"/>
  <c r="AJ35" i="1"/>
  <c r="AK35" i="1"/>
  <c r="AK33" i="1"/>
  <c r="AJ33" i="1"/>
  <c r="AJ31" i="1"/>
  <c r="AK31" i="1"/>
  <c r="AK29" i="1"/>
  <c r="AJ29" i="1"/>
  <c r="AJ27" i="1"/>
  <c r="AK27" i="1"/>
  <c r="AK25" i="1"/>
  <c r="AJ25" i="1"/>
  <c r="AJ23" i="1"/>
  <c r="AK23" i="1"/>
  <c r="AK21" i="1"/>
  <c r="AJ21" i="1"/>
  <c r="AJ19" i="1"/>
  <c r="AK19" i="1"/>
  <c r="AK17" i="1"/>
  <c r="AJ17" i="1"/>
  <c r="AJ15" i="1"/>
  <c r="AK15" i="1"/>
  <c r="AK13" i="1"/>
  <c r="AJ13" i="1"/>
  <c r="AJ11" i="1"/>
  <c r="AK11" i="1"/>
  <c r="AK9" i="1"/>
  <c r="AJ9" i="1"/>
  <c r="AJ111" i="1"/>
  <c r="AK111" i="1"/>
  <c r="AJ107" i="1"/>
  <c r="AK107" i="1"/>
  <c r="AJ103" i="1"/>
  <c r="AK103" i="1"/>
  <c r="AJ99" i="1"/>
  <c r="AK99" i="1"/>
  <c r="AJ95" i="1"/>
  <c r="AK95" i="1"/>
  <c r="AJ91" i="1"/>
  <c r="AK91" i="1"/>
  <c r="AJ87" i="1"/>
  <c r="AK87" i="1"/>
  <c r="AJ83" i="1"/>
  <c r="AK83" i="1"/>
  <c r="AJ79" i="1"/>
  <c r="AK79" i="1"/>
  <c r="AJ75" i="1"/>
  <c r="AK75" i="1"/>
  <c r="AJ71" i="1"/>
  <c r="AK71" i="1"/>
  <c r="AJ67" i="1"/>
  <c r="AK67" i="1"/>
  <c r="AJ63" i="1"/>
  <c r="AK63" i="1"/>
  <c r="AJ59" i="1"/>
  <c r="AK59" i="1"/>
  <c r="AJ55" i="1"/>
  <c r="AK55" i="1"/>
  <c r="AJ51" i="1"/>
  <c r="AK51" i="1"/>
  <c r="AJ47" i="1"/>
  <c r="AK47" i="1"/>
  <c r="AJ43" i="1"/>
  <c r="AK43" i="1"/>
  <c r="AJ39" i="1"/>
  <c r="AK39" i="1"/>
  <c r="AK112" i="1"/>
  <c r="AJ112" i="1"/>
  <c r="AK110" i="1"/>
  <c r="AJ110" i="1"/>
  <c r="AK108" i="1"/>
  <c r="AJ108" i="1"/>
  <c r="AK106" i="1"/>
  <c r="AJ106" i="1"/>
  <c r="AK104" i="1"/>
  <c r="AJ104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90" i="1"/>
  <c r="AJ90" i="1"/>
  <c r="AK88" i="1"/>
  <c r="AJ88" i="1"/>
  <c r="AK86" i="1"/>
  <c r="AJ86" i="1"/>
  <c r="AK84" i="1"/>
  <c r="AJ84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8" i="1"/>
  <c r="AJ68" i="1"/>
  <c r="AK66" i="1"/>
  <c r="AJ66" i="1"/>
  <c r="AK64" i="1"/>
  <c r="AJ64" i="1"/>
  <c r="AK62" i="1"/>
  <c r="AJ62" i="1"/>
  <c r="AK60" i="1"/>
  <c r="AJ60" i="1"/>
  <c r="AK58" i="1"/>
  <c r="AJ58" i="1"/>
  <c r="AK56" i="1"/>
  <c r="AJ56" i="1"/>
  <c r="AK54" i="1"/>
  <c r="AJ54" i="1"/>
  <c r="AK52" i="1"/>
  <c r="AJ52" i="1"/>
  <c r="AK50" i="1"/>
  <c r="AJ50" i="1"/>
  <c r="AK48" i="1"/>
  <c r="AJ48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8" i="1"/>
  <c r="AJ8" i="1"/>
  <c r="X37" i="1"/>
  <c r="Z37" i="1"/>
  <c r="AF6" i="1"/>
  <c r="AG6" i="1"/>
  <c r="AJ6" i="1"/>
  <c r="Y56" i="1"/>
  <c r="Y50" i="1"/>
  <c r="AH6" i="1"/>
  <c r="AE6" i="1"/>
  <c r="W6" i="1"/>
  <c r="AD6" i="1"/>
  <c r="N6" i="1"/>
  <c r="M6" i="1"/>
  <c r="L6" i="1"/>
  <c r="K6" i="1"/>
  <c r="J6" i="1"/>
  <c r="AK37" i="1" l="1"/>
  <c r="AK6" i="1" s="1"/>
  <c r="X6" i="1"/>
  <c r="Y37" i="1"/>
</calcChain>
</file>

<file path=xl/sharedStrings.xml><?xml version="1.0" encoding="utf-8"?>
<sst xmlns="http://schemas.openxmlformats.org/spreadsheetml/2006/main" count="262" uniqueCount="141">
  <si>
    <t>Период: 27.06.2025 - 04.07.2025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</si>
  <si>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</si>
  <si>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</si>
  <si>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</si>
  <si>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</si>
  <si>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</si>
  <si>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</si>
  <si>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</si>
  <si>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</si>
  <si>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</si>
  <si>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</si>
  <si>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</si>
  <si>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</si>
  <si>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</si>
  <si>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</si>
  <si>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</si>
  <si>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</si>
  <si>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</si>
  <si>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</si>
  <si>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</si>
  <si>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</si>
  <si>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</si>
  <si>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</si>
  <si>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</si>
  <si>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</si>
  <si>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</si>
  <si>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</si>
  <si>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</si>
  <si>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</si>
  <si>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</si>
  <si>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</si>
  <si>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</si>
  <si>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</si>
  <si>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</si>
  <si>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</si>
  <si>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</si>
  <si>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</si>
  <si>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</si>
  <si>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</si>
  <si>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</si>
  <si>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</si>
  <si>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</si>
  <si>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</si>
  <si>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</si>
  <si>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</si>
  <si>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</si>
  <si>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</si>
  <si>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</si>
  <si>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</si>
  <si>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</si>
  <si>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</si>
  <si>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</si>
  <si>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</si>
  <si>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</si>
  <si>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</si>
  <si>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</si>
  <si>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</si>
  <si>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</si>
  <si>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</si>
  <si>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</si>
  <si>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</si>
  <si>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</si>
  <si>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</si>
  <si>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</si>
  <si>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</si>
  <si>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</si>
  <si>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</si>
  <si>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</si>
  <si>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</si>
  <si>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</si>
  <si>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</si>
  <si>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</si>
  <si>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</si>
  <si>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</si>
  <si>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</si>
  <si>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</si>
  <si>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</si>
  <si>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</si>
  <si>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</si>
  <si>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</si>
  <si>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</si>
  <si>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</si>
  <si>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</si>
  <si>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</si>
  <si>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</si>
  <si>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</si>
  <si>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</si>
  <si>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</si>
  <si>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</si>
  <si>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</si>
  <si>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</si>
  <si>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</si>
  <si>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</si>
  <si>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</si>
  <si>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</si>
  <si>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</si>
  <si>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</si>
  <si>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</si>
  <si>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</si>
  <si>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</si>
  <si>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</si>
  <si>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</si>
  <si>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</si>
  <si>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</si>
  <si>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</si>
  <si>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</si>
  <si>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</si>
  <si>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</si>
  <si>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</si>
  <si>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</si>
  <si>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</si>
  <si>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</si>
  <si>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</si>
  <si>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</si>
  <si>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</si>
  <si>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</si>
  <si>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</si>
  <si>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</si>
  <si>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</si>
  <si>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</si>
  <si>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</si>
  <si>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</si>
  <si>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</si>
  <si>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</si>
  <si>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</si>
  <si>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</si>
  <si>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</si>
  <si>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</si>
  <si>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</si>
  <si>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</si>
  <si>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</si>
  <si>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</si>
  <si>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07,07,</t>
  </si>
  <si>
    <t>08,07,</t>
  </si>
  <si>
    <t>09,07,</t>
  </si>
  <si>
    <t>10,07,</t>
  </si>
  <si>
    <t>11,07,</t>
  </si>
  <si>
    <t>13,06,</t>
  </si>
  <si>
    <t>20,06,</t>
  </si>
  <si>
    <t>27,06,</t>
  </si>
  <si>
    <t>04,07,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</si>
</sst>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4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26.06.2025 - 03.07.2025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04,07,</v>
          </cell>
          <cell r="M5" t="str">
            <v>07,07,</v>
          </cell>
          <cell r="N5" t="str">
            <v>08,07,</v>
          </cell>
          <cell r="X5" t="str">
            <v>09,07,</v>
          </cell>
          <cell r="AE5" t="str">
            <v>13,06,</v>
          </cell>
          <cell r="AF5" t="str">
            <v>20,06,</v>
          </cell>
          <cell r="AG5" t="str">
            <v>27,06,</v>
          </cell>
          <cell r="AH5" t="str">
            <v>03,07,</v>
          </cell>
        </row>
        <row r="6">
          <cell r="E6">
            <v>154439.10400000002</v>
          </cell>
          <cell r="F6">
            <v>103226.85499999995</v>
          </cell>
          <cell r="J6">
            <v>154926.489</v>
          </cell>
          <cell r="K6">
            <v>-487.38499999999937</v>
          </cell>
          <cell r="L6">
            <v>27915</v>
          </cell>
          <cell r="M6">
            <v>15460</v>
          </cell>
          <cell r="N6">
            <v>30560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27983.020799999995</v>
          </cell>
          <cell r="X6">
            <v>32270</v>
          </cell>
          <cell r="AA6">
            <v>0</v>
          </cell>
          <cell r="AB6">
            <v>0</v>
          </cell>
          <cell r="AC6">
            <v>0</v>
          </cell>
          <cell r="AD6">
            <v>14524</v>
          </cell>
          <cell r="AE6">
            <v>26389.441799999997</v>
          </cell>
          <cell r="AF6">
            <v>27028.578400000009</v>
          </cell>
          <cell r="AG6">
            <v>26599.721600000012</v>
          </cell>
          <cell r="AH6">
            <v>26462.423999999992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342.56700000000001</v>
          </cell>
          <cell r="D7">
            <v>1661.223</v>
          </cell>
          <cell r="E7">
            <v>559.01</v>
          </cell>
          <cell r="F7">
            <v>803.82500000000005</v>
          </cell>
          <cell r="G7" t="str">
            <v>н</v>
          </cell>
          <cell r="H7">
            <v>1</v>
          </cell>
          <cell r="I7">
            <v>45</v>
          </cell>
          <cell r="J7">
            <v>567.76400000000001</v>
          </cell>
          <cell r="K7">
            <v>-8.7540000000000191</v>
          </cell>
          <cell r="L7">
            <v>200</v>
          </cell>
          <cell r="M7">
            <v>0</v>
          </cell>
          <cell r="N7">
            <v>100</v>
          </cell>
          <cell r="W7">
            <v>111.80199999999999</v>
          </cell>
          <cell r="X7">
            <v>130</v>
          </cell>
          <cell r="Y7">
            <v>11.035804368437059</v>
          </cell>
          <cell r="Z7">
            <v>7.1897193252356857</v>
          </cell>
          <cell r="AD7">
            <v>0</v>
          </cell>
          <cell r="AE7">
            <v>134.69540000000001</v>
          </cell>
          <cell r="AF7">
            <v>107.78540000000001</v>
          </cell>
          <cell r="AG7">
            <v>112.1538</v>
          </cell>
          <cell r="AH7">
            <v>61.341999999999999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562.42499999999995</v>
          </cell>
          <cell r="D8">
            <v>1736.665</v>
          </cell>
          <cell r="E8">
            <v>1132.3820000000001</v>
          </cell>
          <cell r="F8">
            <v>1128.1420000000001</v>
          </cell>
          <cell r="G8" t="str">
            <v>ябл</v>
          </cell>
          <cell r="H8">
            <v>1</v>
          </cell>
          <cell r="I8">
            <v>45</v>
          </cell>
          <cell r="J8">
            <v>1155.7239999999999</v>
          </cell>
          <cell r="K8">
            <v>-23.341999999999871</v>
          </cell>
          <cell r="L8">
            <v>200</v>
          </cell>
          <cell r="M8">
            <v>0</v>
          </cell>
          <cell r="N8">
            <v>300</v>
          </cell>
          <cell r="W8">
            <v>226.47640000000001</v>
          </cell>
          <cell r="Y8">
            <v>7.1890139546548779</v>
          </cell>
          <cell r="Z8">
            <v>4.9812784025178782</v>
          </cell>
          <cell r="AD8">
            <v>0</v>
          </cell>
          <cell r="AE8">
            <v>252.26060000000001</v>
          </cell>
          <cell r="AF8">
            <v>305.1848</v>
          </cell>
          <cell r="AG8">
            <v>304.7226</v>
          </cell>
          <cell r="AH8">
            <v>183.33799999999999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957.87900000000002</v>
          </cell>
          <cell r="D9">
            <v>3857.4769999999999</v>
          </cell>
          <cell r="E9">
            <v>2533.8919999999998</v>
          </cell>
          <cell r="F9">
            <v>2229.4450000000002</v>
          </cell>
          <cell r="G9" t="str">
            <v>ткмай</v>
          </cell>
          <cell r="H9">
            <v>1</v>
          </cell>
          <cell r="I9">
            <v>45</v>
          </cell>
          <cell r="J9">
            <v>2529.0239999999999</v>
          </cell>
          <cell r="K9">
            <v>4.8679999999999382</v>
          </cell>
          <cell r="L9">
            <v>600</v>
          </cell>
          <cell r="M9">
            <v>100</v>
          </cell>
          <cell r="N9">
            <v>600</v>
          </cell>
          <cell r="W9">
            <v>506.77839999999998</v>
          </cell>
          <cell r="X9">
            <v>300</v>
          </cell>
          <cell r="Y9">
            <v>7.5564487357787948</v>
          </cell>
          <cell r="Z9">
            <v>4.3992502442882335</v>
          </cell>
          <cell r="AD9">
            <v>0</v>
          </cell>
          <cell r="AE9">
            <v>500.35939999999999</v>
          </cell>
          <cell r="AF9">
            <v>544.00900000000001</v>
          </cell>
          <cell r="AG9">
            <v>525.65539999999999</v>
          </cell>
          <cell r="AH9">
            <v>216.40799999999999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765</v>
          </cell>
          <cell r="D10">
            <v>5258</v>
          </cell>
          <cell r="E10">
            <v>4659</v>
          </cell>
          <cell r="F10">
            <v>1301</v>
          </cell>
          <cell r="G10" t="str">
            <v>ябл</v>
          </cell>
          <cell r="H10">
            <v>0.4</v>
          </cell>
          <cell r="I10">
            <v>45</v>
          </cell>
          <cell r="J10">
            <v>4719</v>
          </cell>
          <cell r="K10">
            <v>-60</v>
          </cell>
          <cell r="L10">
            <v>400</v>
          </cell>
          <cell r="M10">
            <v>800</v>
          </cell>
          <cell r="N10">
            <v>700</v>
          </cell>
          <cell r="W10">
            <v>595.79999999999995</v>
          </cell>
          <cell r="X10">
            <v>700</v>
          </cell>
          <cell r="Y10">
            <v>6.5474991607922126</v>
          </cell>
          <cell r="Z10">
            <v>2.1836186639812021</v>
          </cell>
          <cell r="AD10">
            <v>1680</v>
          </cell>
          <cell r="AE10">
            <v>550.4</v>
          </cell>
          <cell r="AF10">
            <v>552.4</v>
          </cell>
          <cell r="AG10">
            <v>556</v>
          </cell>
          <cell r="AH10">
            <v>432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1019</v>
          </cell>
          <cell r="D11">
            <v>8653</v>
          </cell>
          <cell r="E11">
            <v>5287</v>
          </cell>
          <cell r="F11">
            <v>4268</v>
          </cell>
          <cell r="G11">
            <v>0</v>
          </cell>
          <cell r="H11">
            <v>0.45</v>
          </cell>
          <cell r="I11">
            <v>45</v>
          </cell>
          <cell r="J11">
            <v>5402</v>
          </cell>
          <cell r="K11">
            <v>-115</v>
          </cell>
          <cell r="L11">
            <v>1000</v>
          </cell>
          <cell r="M11">
            <v>500</v>
          </cell>
          <cell r="N11">
            <v>1000</v>
          </cell>
          <cell r="W11">
            <v>905</v>
          </cell>
          <cell r="X11">
            <v>800</v>
          </cell>
          <cell r="Y11">
            <v>8.3624309392265186</v>
          </cell>
          <cell r="Z11">
            <v>4.7160220994475139</v>
          </cell>
          <cell r="AD11">
            <v>762</v>
          </cell>
          <cell r="AE11">
            <v>840.2</v>
          </cell>
          <cell r="AF11">
            <v>896</v>
          </cell>
          <cell r="AG11">
            <v>932.4</v>
          </cell>
          <cell r="AH11">
            <v>783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1269</v>
          </cell>
          <cell r="D12">
            <v>9212</v>
          </cell>
          <cell r="E12">
            <v>7491</v>
          </cell>
          <cell r="F12">
            <v>2907</v>
          </cell>
          <cell r="G12" t="str">
            <v>оконч</v>
          </cell>
          <cell r="H12">
            <v>0.45</v>
          </cell>
          <cell r="I12">
            <v>45</v>
          </cell>
          <cell r="J12">
            <v>7564</v>
          </cell>
          <cell r="K12">
            <v>-73</v>
          </cell>
          <cell r="L12">
            <v>1000</v>
          </cell>
          <cell r="M12">
            <v>500</v>
          </cell>
          <cell r="N12">
            <v>1400</v>
          </cell>
          <cell r="W12">
            <v>1002.6</v>
          </cell>
          <cell r="X12">
            <v>1000</v>
          </cell>
          <cell r="Y12">
            <v>6.7893476959904246</v>
          </cell>
          <cell r="Z12">
            <v>2.8994614003590664</v>
          </cell>
          <cell r="AD12">
            <v>2478</v>
          </cell>
          <cell r="AE12">
            <v>876.2</v>
          </cell>
          <cell r="AF12">
            <v>912.4</v>
          </cell>
          <cell r="AG12">
            <v>900.2</v>
          </cell>
          <cell r="AH12">
            <v>946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41</v>
          </cell>
          <cell r="D13">
            <v>82</v>
          </cell>
          <cell r="E13">
            <v>74</v>
          </cell>
          <cell r="F13">
            <v>47</v>
          </cell>
          <cell r="G13">
            <v>0</v>
          </cell>
          <cell r="H13">
            <v>0.4</v>
          </cell>
          <cell r="I13">
            <v>50</v>
          </cell>
          <cell r="J13">
            <v>82</v>
          </cell>
          <cell r="K13">
            <v>-8</v>
          </cell>
          <cell r="L13">
            <v>0</v>
          </cell>
          <cell r="M13">
            <v>30</v>
          </cell>
          <cell r="N13">
            <v>20</v>
          </cell>
          <cell r="W13">
            <v>14.8</v>
          </cell>
          <cell r="X13">
            <v>30</v>
          </cell>
          <cell r="Y13">
            <v>8.5810810810810807</v>
          </cell>
          <cell r="Z13">
            <v>3.1756756756756754</v>
          </cell>
          <cell r="AD13">
            <v>0</v>
          </cell>
          <cell r="AE13">
            <v>9.4</v>
          </cell>
          <cell r="AF13">
            <v>12.2</v>
          </cell>
          <cell r="AG13">
            <v>12.2</v>
          </cell>
          <cell r="AH13">
            <v>20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296</v>
          </cell>
          <cell r="D14">
            <v>665</v>
          </cell>
          <cell r="E14">
            <v>298</v>
          </cell>
          <cell r="F14">
            <v>204</v>
          </cell>
          <cell r="G14">
            <v>0</v>
          </cell>
          <cell r="H14">
            <v>0.17</v>
          </cell>
          <cell r="I14">
            <v>180</v>
          </cell>
          <cell r="J14">
            <v>323</v>
          </cell>
          <cell r="K14">
            <v>-25</v>
          </cell>
          <cell r="L14">
            <v>200</v>
          </cell>
          <cell r="M14">
            <v>0</v>
          </cell>
          <cell r="N14">
            <v>0</v>
          </cell>
          <cell r="W14">
            <v>59.6</v>
          </cell>
          <cell r="X14">
            <v>100</v>
          </cell>
          <cell r="Y14">
            <v>8.4563758389261743</v>
          </cell>
          <cell r="Z14">
            <v>3.4228187919463084</v>
          </cell>
          <cell r="AD14">
            <v>0</v>
          </cell>
          <cell r="AE14">
            <v>66</v>
          </cell>
          <cell r="AF14">
            <v>57.6</v>
          </cell>
          <cell r="AG14">
            <v>55.6</v>
          </cell>
          <cell r="AH14">
            <v>101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67</v>
          </cell>
          <cell r="D15">
            <v>504</v>
          </cell>
          <cell r="E15">
            <v>360</v>
          </cell>
          <cell r="F15">
            <v>196</v>
          </cell>
          <cell r="G15">
            <v>0</v>
          </cell>
          <cell r="H15">
            <v>0.3</v>
          </cell>
          <cell r="I15">
            <v>40</v>
          </cell>
          <cell r="J15">
            <v>376</v>
          </cell>
          <cell r="K15">
            <v>-16</v>
          </cell>
          <cell r="L15">
            <v>60</v>
          </cell>
          <cell r="M15">
            <v>50</v>
          </cell>
          <cell r="N15">
            <v>50</v>
          </cell>
          <cell r="W15">
            <v>72</v>
          </cell>
          <cell r="X15">
            <v>130</v>
          </cell>
          <cell r="Y15">
            <v>6.75</v>
          </cell>
          <cell r="Z15">
            <v>2.7222222222222223</v>
          </cell>
          <cell r="AD15">
            <v>0</v>
          </cell>
          <cell r="AE15">
            <v>60.6</v>
          </cell>
          <cell r="AF15">
            <v>57.8</v>
          </cell>
          <cell r="AG15">
            <v>63.4</v>
          </cell>
          <cell r="AH15">
            <v>124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770</v>
          </cell>
          <cell r="D16">
            <v>2179</v>
          </cell>
          <cell r="E16">
            <v>1547</v>
          </cell>
          <cell r="F16">
            <v>1359</v>
          </cell>
          <cell r="G16">
            <v>0</v>
          </cell>
          <cell r="H16">
            <v>0.17</v>
          </cell>
          <cell r="I16">
            <v>180</v>
          </cell>
          <cell r="J16">
            <v>1591</v>
          </cell>
          <cell r="K16">
            <v>-44</v>
          </cell>
          <cell r="L16">
            <v>500</v>
          </cell>
          <cell r="M16">
            <v>0</v>
          </cell>
          <cell r="N16">
            <v>0</v>
          </cell>
          <cell r="W16">
            <v>309.39999999999998</v>
          </cell>
          <cell r="X16">
            <v>500</v>
          </cell>
          <cell r="Y16">
            <v>7.6244343891402719</v>
          </cell>
          <cell r="Z16">
            <v>4.3923723335488045</v>
          </cell>
          <cell r="AD16">
            <v>0</v>
          </cell>
          <cell r="AE16">
            <v>279.60000000000002</v>
          </cell>
          <cell r="AF16">
            <v>293.8</v>
          </cell>
          <cell r="AG16">
            <v>278.60000000000002</v>
          </cell>
          <cell r="AH16">
            <v>396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143</v>
          </cell>
          <cell r="D17">
            <v>812</v>
          </cell>
          <cell r="E17">
            <v>794</v>
          </cell>
          <cell r="F17">
            <v>142</v>
          </cell>
          <cell r="G17">
            <v>0</v>
          </cell>
          <cell r="H17">
            <v>0.35</v>
          </cell>
          <cell r="I17">
            <v>45</v>
          </cell>
          <cell r="J17">
            <v>817</v>
          </cell>
          <cell r="K17">
            <v>-23</v>
          </cell>
          <cell r="L17">
            <v>100</v>
          </cell>
          <cell r="M17">
            <v>250</v>
          </cell>
          <cell r="N17">
            <v>250</v>
          </cell>
          <cell r="W17">
            <v>158.80000000000001</v>
          </cell>
          <cell r="X17">
            <v>250</v>
          </cell>
          <cell r="Y17">
            <v>6.2468513853904275</v>
          </cell>
          <cell r="Z17">
            <v>0.89420654911838782</v>
          </cell>
          <cell r="AD17">
            <v>0</v>
          </cell>
          <cell r="AE17">
            <v>96.8</v>
          </cell>
          <cell r="AF17">
            <v>106.8</v>
          </cell>
          <cell r="AG17">
            <v>121.4</v>
          </cell>
          <cell r="AH17">
            <v>118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45</v>
          </cell>
          <cell r="D18">
            <v>272</v>
          </cell>
          <cell r="E18">
            <v>130</v>
          </cell>
          <cell r="F18">
            <v>104</v>
          </cell>
          <cell r="G18" t="str">
            <v>н</v>
          </cell>
          <cell r="H18">
            <v>0.35</v>
          </cell>
          <cell r="I18">
            <v>45</v>
          </cell>
          <cell r="J18">
            <v>141</v>
          </cell>
          <cell r="K18">
            <v>-11</v>
          </cell>
          <cell r="L18">
            <v>20</v>
          </cell>
          <cell r="M18">
            <v>20</v>
          </cell>
          <cell r="N18">
            <v>20</v>
          </cell>
          <cell r="W18">
            <v>26</v>
          </cell>
          <cell r="X18">
            <v>40</v>
          </cell>
          <cell r="Y18">
            <v>7.8461538461538458</v>
          </cell>
          <cell r="Z18">
            <v>4</v>
          </cell>
          <cell r="AD18">
            <v>0</v>
          </cell>
          <cell r="AE18">
            <v>26.2</v>
          </cell>
          <cell r="AF18">
            <v>24.4</v>
          </cell>
          <cell r="AG18">
            <v>24.2</v>
          </cell>
          <cell r="AH18">
            <v>22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291</v>
          </cell>
          <cell r="D19">
            <v>341</v>
          </cell>
          <cell r="E19">
            <v>279</v>
          </cell>
          <cell r="F19">
            <v>351</v>
          </cell>
          <cell r="G19">
            <v>0</v>
          </cell>
          <cell r="H19">
            <v>0.35</v>
          </cell>
          <cell r="I19">
            <v>45</v>
          </cell>
          <cell r="J19">
            <v>281</v>
          </cell>
          <cell r="K19">
            <v>-2</v>
          </cell>
          <cell r="L19">
            <v>0</v>
          </cell>
          <cell r="M19">
            <v>0</v>
          </cell>
          <cell r="N19">
            <v>50</v>
          </cell>
          <cell r="W19">
            <v>55.8</v>
          </cell>
          <cell r="X19">
            <v>30</v>
          </cell>
          <cell r="Y19">
            <v>7.7240143369175636</v>
          </cell>
          <cell r="Z19">
            <v>6.2903225806451619</v>
          </cell>
          <cell r="AD19">
            <v>0</v>
          </cell>
          <cell r="AE19">
            <v>98.2</v>
          </cell>
          <cell r="AF19">
            <v>97</v>
          </cell>
          <cell r="AG19">
            <v>68.400000000000006</v>
          </cell>
          <cell r="AH19">
            <v>36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217</v>
          </cell>
          <cell r="D20">
            <v>965</v>
          </cell>
          <cell r="E20">
            <v>620</v>
          </cell>
          <cell r="F20">
            <v>544</v>
          </cell>
          <cell r="G20">
            <v>0</v>
          </cell>
          <cell r="H20">
            <v>0.35</v>
          </cell>
          <cell r="I20">
            <v>45</v>
          </cell>
          <cell r="J20">
            <v>629</v>
          </cell>
          <cell r="K20">
            <v>-9</v>
          </cell>
          <cell r="L20">
            <v>105</v>
          </cell>
          <cell r="M20">
            <v>100</v>
          </cell>
          <cell r="N20">
            <v>100</v>
          </cell>
          <cell r="W20">
            <v>124</v>
          </cell>
          <cell r="X20">
            <v>100</v>
          </cell>
          <cell r="Y20">
            <v>7.653225806451613</v>
          </cell>
          <cell r="Z20">
            <v>4.387096774193548</v>
          </cell>
          <cell r="AD20">
            <v>0</v>
          </cell>
          <cell r="AE20">
            <v>125</v>
          </cell>
          <cell r="AF20">
            <v>118.8</v>
          </cell>
          <cell r="AG20">
            <v>121.2</v>
          </cell>
          <cell r="AH20">
            <v>55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231.233</v>
          </cell>
          <cell r="D21">
            <v>742.39599999999996</v>
          </cell>
          <cell r="E21">
            <v>517.45500000000004</v>
          </cell>
          <cell r="F21">
            <v>426.27800000000002</v>
          </cell>
          <cell r="G21">
            <v>0</v>
          </cell>
          <cell r="H21">
            <v>1</v>
          </cell>
          <cell r="I21">
            <v>50</v>
          </cell>
          <cell r="J21">
            <v>522.56600000000003</v>
          </cell>
          <cell r="K21">
            <v>-5.11099999999999</v>
          </cell>
          <cell r="L21">
            <v>100</v>
          </cell>
          <cell r="M21">
            <v>0</v>
          </cell>
          <cell r="N21">
            <v>200</v>
          </cell>
          <cell r="W21">
            <v>103.49100000000001</v>
          </cell>
          <cell r="X21">
            <v>50</v>
          </cell>
          <cell r="Y21">
            <v>7.5009227855562308</v>
          </cell>
          <cell r="Z21">
            <v>4.1189861920360222</v>
          </cell>
          <cell r="AD21">
            <v>0</v>
          </cell>
          <cell r="AE21">
            <v>99.814800000000005</v>
          </cell>
          <cell r="AF21">
            <v>104.7734</v>
          </cell>
          <cell r="AG21">
            <v>102.8984</v>
          </cell>
          <cell r="AH21">
            <v>95.894999999999996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1594.1559999999999</v>
          </cell>
          <cell r="D22">
            <v>8554.8420000000006</v>
          </cell>
          <cell r="E22">
            <v>5637.1220000000003</v>
          </cell>
          <cell r="F22">
            <v>4313.482</v>
          </cell>
          <cell r="G22" t="str">
            <v>ткмай</v>
          </cell>
          <cell r="H22">
            <v>1</v>
          </cell>
          <cell r="I22">
            <v>50</v>
          </cell>
          <cell r="J22">
            <v>5875.0720000000001</v>
          </cell>
          <cell r="K22">
            <v>-237.94999999999982</v>
          </cell>
          <cell r="L22">
            <v>1000</v>
          </cell>
          <cell r="M22">
            <v>500</v>
          </cell>
          <cell r="N22">
            <v>1200</v>
          </cell>
          <cell r="W22">
            <v>1127.4244000000001</v>
          </cell>
          <cell r="X22">
            <v>1300</v>
          </cell>
          <cell r="Y22">
            <v>7.373870922076903</v>
          </cell>
          <cell r="Z22">
            <v>3.8259611908346134</v>
          </cell>
          <cell r="AD22">
            <v>0</v>
          </cell>
          <cell r="AE22">
            <v>1094.4667999999999</v>
          </cell>
          <cell r="AF22">
            <v>1069.6772000000001</v>
          </cell>
          <cell r="AG22">
            <v>1122.0922</v>
          </cell>
          <cell r="AH22">
            <v>793.32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249.97200000000001</v>
          </cell>
          <cell r="D23">
            <v>1247.0519999999999</v>
          </cell>
          <cell r="E23">
            <v>382.90100000000001</v>
          </cell>
          <cell r="F23">
            <v>201.352</v>
          </cell>
          <cell r="G23">
            <v>0</v>
          </cell>
          <cell r="H23">
            <v>1</v>
          </cell>
          <cell r="I23">
            <v>50</v>
          </cell>
          <cell r="J23">
            <v>386.11799999999999</v>
          </cell>
          <cell r="K23">
            <v>-3.2169999999999845</v>
          </cell>
          <cell r="L23">
            <v>60</v>
          </cell>
          <cell r="M23">
            <v>100</v>
          </cell>
          <cell r="N23">
            <v>120</v>
          </cell>
          <cell r="W23">
            <v>76.580200000000005</v>
          </cell>
          <cell r="X23">
            <v>90</v>
          </cell>
          <cell r="Y23">
            <v>7.4608319121652844</v>
          </cell>
          <cell r="Z23">
            <v>2.6292958232023418</v>
          </cell>
          <cell r="AD23">
            <v>0</v>
          </cell>
          <cell r="AE23">
            <v>93.899000000000001</v>
          </cell>
          <cell r="AF23">
            <v>90.698000000000008</v>
          </cell>
          <cell r="AG23">
            <v>71.667999999999992</v>
          </cell>
          <cell r="AH23">
            <v>89.56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343.30500000000001</v>
          </cell>
          <cell r="D24">
            <v>2090.9229999999998</v>
          </cell>
          <cell r="E24">
            <v>1487.528</v>
          </cell>
          <cell r="F24">
            <v>913.99800000000005</v>
          </cell>
          <cell r="G24">
            <v>0</v>
          </cell>
          <cell r="H24">
            <v>1</v>
          </cell>
          <cell r="I24">
            <v>60</v>
          </cell>
          <cell r="J24">
            <v>1517.5260000000001</v>
          </cell>
          <cell r="K24">
            <v>-29.998000000000047</v>
          </cell>
          <cell r="L24">
            <v>300</v>
          </cell>
          <cell r="M24">
            <v>250</v>
          </cell>
          <cell r="N24">
            <v>400</v>
          </cell>
          <cell r="W24">
            <v>297.50560000000002</v>
          </cell>
          <cell r="X24">
            <v>350</v>
          </cell>
          <cell r="Y24">
            <v>7.4418700017747561</v>
          </cell>
          <cell r="Z24">
            <v>3.0722043551449114</v>
          </cell>
          <cell r="AD24">
            <v>0</v>
          </cell>
          <cell r="AE24">
            <v>261.4828</v>
          </cell>
          <cell r="AF24">
            <v>256.99760000000003</v>
          </cell>
          <cell r="AG24">
            <v>269.19319999999999</v>
          </cell>
          <cell r="AH24">
            <v>237.75700000000001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223.21100000000001</v>
          </cell>
          <cell r="D25">
            <v>796.53899999999999</v>
          </cell>
          <cell r="E25">
            <v>669.79</v>
          </cell>
          <cell r="F25">
            <v>333.197</v>
          </cell>
          <cell r="G25">
            <v>0</v>
          </cell>
          <cell r="H25">
            <v>1</v>
          </cell>
          <cell r="I25">
            <v>50</v>
          </cell>
          <cell r="J25">
            <v>654.63800000000003</v>
          </cell>
          <cell r="K25">
            <v>15.15199999999993</v>
          </cell>
          <cell r="L25">
            <v>120</v>
          </cell>
          <cell r="M25">
            <v>160</v>
          </cell>
          <cell r="N25">
            <v>200</v>
          </cell>
          <cell r="W25">
            <v>133.958</v>
          </cell>
          <cell r="X25">
            <v>180</v>
          </cell>
          <cell r="Y25">
            <v>7.4142417772734737</v>
          </cell>
          <cell r="Z25">
            <v>2.4873243852550799</v>
          </cell>
          <cell r="AD25">
            <v>0</v>
          </cell>
          <cell r="AE25">
            <v>129.465</v>
          </cell>
          <cell r="AF25">
            <v>118.86620000000001</v>
          </cell>
          <cell r="AG25">
            <v>115.4734</v>
          </cell>
          <cell r="AH25">
            <v>147.04900000000001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49.253</v>
          </cell>
          <cell r="D26">
            <v>330.17700000000002</v>
          </cell>
          <cell r="E26">
            <v>186.69300000000001</v>
          </cell>
          <cell r="F26">
            <v>190.08600000000001</v>
          </cell>
          <cell r="G26">
            <v>0</v>
          </cell>
          <cell r="H26">
            <v>1</v>
          </cell>
          <cell r="I26">
            <v>60</v>
          </cell>
          <cell r="J26">
            <v>181.55500000000001</v>
          </cell>
          <cell r="K26">
            <v>5.1380000000000052</v>
          </cell>
          <cell r="L26">
            <v>40</v>
          </cell>
          <cell r="M26">
            <v>0</v>
          </cell>
          <cell r="N26">
            <v>0</v>
          </cell>
          <cell r="W26">
            <v>37.3386</v>
          </cell>
          <cell r="X26">
            <v>50</v>
          </cell>
          <cell r="Y26">
            <v>7.5012453600295679</v>
          </cell>
          <cell r="Z26">
            <v>5.0908711092542305</v>
          </cell>
          <cell r="AD26">
            <v>0</v>
          </cell>
          <cell r="AE26">
            <v>45.593599999999995</v>
          </cell>
          <cell r="AF26">
            <v>40.3748</v>
          </cell>
          <cell r="AG26">
            <v>41.505800000000001</v>
          </cell>
          <cell r="AH26">
            <v>40.631999999999998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36.668999999999997</v>
          </cell>
          <cell r="D27">
            <v>290.02999999999997</v>
          </cell>
          <cell r="E27">
            <v>167.29400000000001</v>
          </cell>
          <cell r="F27">
            <v>154.99700000000001</v>
          </cell>
          <cell r="G27">
            <v>0</v>
          </cell>
          <cell r="H27">
            <v>1</v>
          </cell>
          <cell r="I27">
            <v>60</v>
          </cell>
          <cell r="J27">
            <v>163.13900000000001</v>
          </cell>
          <cell r="K27">
            <v>4.1550000000000011</v>
          </cell>
          <cell r="L27">
            <v>40</v>
          </cell>
          <cell r="M27">
            <v>0</v>
          </cell>
          <cell r="N27">
            <v>0</v>
          </cell>
          <cell r="W27">
            <v>33.458800000000004</v>
          </cell>
          <cell r="X27">
            <v>60</v>
          </cell>
          <cell r="Y27">
            <v>7.6212237139407266</v>
          </cell>
          <cell r="Z27">
            <v>4.6324733702344378</v>
          </cell>
          <cell r="AD27">
            <v>0</v>
          </cell>
          <cell r="AE27">
            <v>38.763199999999998</v>
          </cell>
          <cell r="AF27">
            <v>32.940600000000003</v>
          </cell>
          <cell r="AG27">
            <v>36.22</v>
          </cell>
          <cell r="AH27">
            <v>40.015999999999998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290.99</v>
          </cell>
          <cell r="D28">
            <v>682.04899999999998</v>
          </cell>
          <cell r="E28">
            <v>507.51</v>
          </cell>
          <cell r="F28">
            <v>446.13299999999998</v>
          </cell>
          <cell r="G28" t="str">
            <v>ткмай</v>
          </cell>
          <cell r="H28">
            <v>1</v>
          </cell>
          <cell r="I28">
            <v>60</v>
          </cell>
          <cell r="J28">
            <v>507.60599999999999</v>
          </cell>
          <cell r="K28">
            <v>-9.6000000000003638E-2</v>
          </cell>
          <cell r="L28">
            <v>110</v>
          </cell>
          <cell r="M28">
            <v>0</v>
          </cell>
          <cell r="N28">
            <v>120</v>
          </cell>
          <cell r="W28">
            <v>101.502</v>
          </cell>
          <cell r="X28">
            <v>90</v>
          </cell>
          <cell r="Y28">
            <v>7.5479596461153484</v>
          </cell>
          <cell r="Z28">
            <v>4.395312407637288</v>
          </cell>
          <cell r="AD28">
            <v>0</v>
          </cell>
          <cell r="AE28">
            <v>110.343</v>
          </cell>
          <cell r="AF28">
            <v>119.16500000000001</v>
          </cell>
          <cell r="AG28">
            <v>107.39680000000001</v>
          </cell>
          <cell r="AH28">
            <v>78.649000000000001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95.745999999999995</v>
          </cell>
          <cell r="D29">
            <v>216.78200000000001</v>
          </cell>
          <cell r="E29">
            <v>151.08699999999999</v>
          </cell>
          <cell r="F29">
            <v>156.16</v>
          </cell>
          <cell r="G29">
            <v>0</v>
          </cell>
          <cell r="H29">
            <v>1</v>
          </cell>
          <cell r="I29">
            <v>30</v>
          </cell>
          <cell r="J29">
            <v>154.22300000000001</v>
          </cell>
          <cell r="K29">
            <v>-3.1360000000000241</v>
          </cell>
          <cell r="L29">
            <v>30</v>
          </cell>
          <cell r="M29">
            <v>0</v>
          </cell>
          <cell r="N29">
            <v>0</v>
          </cell>
          <cell r="W29">
            <v>30.217399999999998</v>
          </cell>
          <cell r="X29">
            <v>40</v>
          </cell>
          <cell r="Y29">
            <v>7.4844295008835973</v>
          </cell>
          <cell r="Z29">
            <v>5.1678834049256395</v>
          </cell>
          <cell r="AD29">
            <v>0</v>
          </cell>
          <cell r="AE29">
            <v>28.192399999999999</v>
          </cell>
          <cell r="AF29">
            <v>29.227600000000002</v>
          </cell>
          <cell r="AG29">
            <v>33.618600000000001</v>
          </cell>
          <cell r="AH29">
            <v>31.119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102.34399999999999</v>
          </cell>
          <cell r="D30">
            <v>241.80699999999999</v>
          </cell>
          <cell r="E30">
            <v>205.60499999999999</v>
          </cell>
          <cell r="F30">
            <v>135.47300000000001</v>
          </cell>
          <cell r="G30" t="str">
            <v>н</v>
          </cell>
          <cell r="H30">
            <v>1</v>
          </cell>
          <cell r="I30">
            <v>30</v>
          </cell>
          <cell r="J30">
            <v>195.49600000000001</v>
          </cell>
          <cell r="K30">
            <v>10.10899999999998</v>
          </cell>
          <cell r="L30">
            <v>0</v>
          </cell>
          <cell r="M30">
            <v>0</v>
          </cell>
          <cell r="N30">
            <v>50</v>
          </cell>
          <cell r="W30">
            <v>41.120999999999995</v>
          </cell>
          <cell r="X30">
            <v>80</v>
          </cell>
          <cell r="Y30">
            <v>6.4558984460494653</v>
          </cell>
          <cell r="Z30">
            <v>3.2944967291651475</v>
          </cell>
          <cell r="AD30">
            <v>0</v>
          </cell>
          <cell r="AE30">
            <v>39.208999999999996</v>
          </cell>
          <cell r="AF30">
            <v>47.781999999999996</v>
          </cell>
          <cell r="AG30">
            <v>35.608600000000003</v>
          </cell>
          <cell r="AH30">
            <v>56.820999999999998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525.29499999999996</v>
          </cell>
          <cell r="D31">
            <v>3617.0619999999999</v>
          </cell>
          <cell r="E31">
            <v>1654.6420000000001</v>
          </cell>
          <cell r="F31">
            <v>2444.826</v>
          </cell>
          <cell r="G31" t="str">
            <v>ткмай</v>
          </cell>
          <cell r="H31">
            <v>1</v>
          </cell>
          <cell r="I31">
            <v>30</v>
          </cell>
          <cell r="J31">
            <v>1698.03</v>
          </cell>
          <cell r="K31">
            <v>-43.38799999999992</v>
          </cell>
          <cell r="L31">
            <v>300</v>
          </cell>
          <cell r="M31">
            <v>0</v>
          </cell>
          <cell r="N31">
            <v>100</v>
          </cell>
          <cell r="W31">
            <v>330.92840000000001</v>
          </cell>
          <cell r="X31">
            <v>300</v>
          </cell>
          <cell r="Y31">
            <v>9.5030405368653756</v>
          </cell>
          <cell r="Z31">
            <v>7.3877793504576816</v>
          </cell>
          <cell r="AD31">
            <v>0</v>
          </cell>
          <cell r="AE31">
            <v>428.86980000000005</v>
          </cell>
          <cell r="AF31">
            <v>422.00839999999999</v>
          </cell>
          <cell r="AG31">
            <v>374.85640000000001</v>
          </cell>
          <cell r="AH31">
            <v>259.64999999999998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70.932000000000002</v>
          </cell>
          <cell r="D32">
            <v>135.40899999999999</v>
          </cell>
          <cell r="E32">
            <v>77.468000000000004</v>
          </cell>
          <cell r="F32">
            <v>126.3</v>
          </cell>
          <cell r="G32">
            <v>0</v>
          </cell>
          <cell r="H32">
            <v>1</v>
          </cell>
          <cell r="I32">
            <v>40</v>
          </cell>
          <cell r="J32">
            <v>76.906999999999996</v>
          </cell>
          <cell r="K32">
            <v>0.56100000000000705</v>
          </cell>
          <cell r="L32">
            <v>0</v>
          </cell>
          <cell r="M32">
            <v>0</v>
          </cell>
          <cell r="N32">
            <v>20</v>
          </cell>
          <cell r="W32">
            <v>15.493600000000001</v>
          </cell>
          <cell r="Y32">
            <v>9.4426085609542003</v>
          </cell>
          <cell r="Z32">
            <v>8.1517529818763865</v>
          </cell>
          <cell r="AD32">
            <v>0</v>
          </cell>
          <cell r="AE32">
            <v>17.108799999999999</v>
          </cell>
          <cell r="AF32">
            <v>20.662200000000002</v>
          </cell>
          <cell r="AG32">
            <v>14.075999999999999</v>
          </cell>
          <cell r="AH32">
            <v>9.0990000000000002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75.887</v>
          </cell>
          <cell r="D33">
            <v>568.39200000000005</v>
          </cell>
          <cell r="E33">
            <v>267.30200000000002</v>
          </cell>
          <cell r="F33">
            <v>376.97699999999998</v>
          </cell>
          <cell r="G33" t="str">
            <v>н</v>
          </cell>
          <cell r="H33">
            <v>1</v>
          </cell>
          <cell r="I33">
            <v>35</v>
          </cell>
          <cell r="J33">
            <v>265.178</v>
          </cell>
          <cell r="K33">
            <v>2.1240000000000236</v>
          </cell>
          <cell r="L33">
            <v>50</v>
          </cell>
          <cell r="M33">
            <v>0</v>
          </cell>
          <cell r="N33">
            <v>50</v>
          </cell>
          <cell r="W33">
            <v>53.460400000000007</v>
          </cell>
          <cell r="X33">
            <v>50</v>
          </cell>
          <cell r="Y33">
            <v>9.8573336525727431</v>
          </cell>
          <cell r="Z33">
            <v>7.0515185071566977</v>
          </cell>
          <cell r="AD33">
            <v>0</v>
          </cell>
          <cell r="AE33">
            <v>25.464400000000001</v>
          </cell>
          <cell r="AF33">
            <v>47.894999999999996</v>
          </cell>
          <cell r="AG33">
            <v>68.765200000000007</v>
          </cell>
          <cell r="AH33">
            <v>58.256999999999998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107.687</v>
          </cell>
          <cell r="D34">
            <v>141.892</v>
          </cell>
          <cell r="E34">
            <v>150.22200000000001</v>
          </cell>
          <cell r="F34">
            <v>90.712999999999994</v>
          </cell>
          <cell r="G34">
            <v>0</v>
          </cell>
          <cell r="H34">
            <v>1</v>
          </cell>
          <cell r="I34">
            <v>30</v>
          </cell>
          <cell r="J34">
            <v>148.95500000000001</v>
          </cell>
          <cell r="K34">
            <v>1.2669999999999959</v>
          </cell>
          <cell r="L34">
            <v>20</v>
          </cell>
          <cell r="M34">
            <v>40</v>
          </cell>
          <cell r="N34">
            <v>40</v>
          </cell>
          <cell r="W34">
            <v>30.044400000000003</v>
          </cell>
          <cell r="X34">
            <v>30</v>
          </cell>
          <cell r="Y34">
            <v>7.3462275831768968</v>
          </cell>
          <cell r="Z34">
            <v>3.0192981054705696</v>
          </cell>
          <cell r="AD34">
            <v>0</v>
          </cell>
          <cell r="AE34">
            <v>26.712799999999998</v>
          </cell>
          <cell r="AF34">
            <v>31.408999999999999</v>
          </cell>
          <cell r="AG34">
            <v>25.221399999999999</v>
          </cell>
          <cell r="AH34">
            <v>19.698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28.375</v>
          </cell>
          <cell r="D35">
            <v>44.734000000000002</v>
          </cell>
          <cell r="E35">
            <v>23.151</v>
          </cell>
          <cell r="F35">
            <v>23.204000000000001</v>
          </cell>
          <cell r="G35" t="str">
            <v>н</v>
          </cell>
          <cell r="H35">
            <v>1</v>
          </cell>
          <cell r="I35">
            <v>45</v>
          </cell>
          <cell r="J35">
            <v>25.292999999999999</v>
          </cell>
          <cell r="K35">
            <v>-2.1419999999999995</v>
          </cell>
          <cell r="L35">
            <v>0</v>
          </cell>
          <cell r="M35">
            <v>0</v>
          </cell>
          <cell r="N35">
            <v>0</v>
          </cell>
          <cell r="W35">
            <v>4.6302000000000003</v>
          </cell>
          <cell r="X35">
            <v>20</v>
          </cell>
          <cell r="Y35">
            <v>9.3309144313420589</v>
          </cell>
          <cell r="Z35">
            <v>5.0114465897801388</v>
          </cell>
          <cell r="AD35">
            <v>0</v>
          </cell>
          <cell r="AE35">
            <v>2.1776</v>
          </cell>
          <cell r="AF35">
            <v>5.8301999999999996</v>
          </cell>
          <cell r="AG35">
            <v>1.7873999999999999</v>
          </cell>
          <cell r="AH35">
            <v>7.0629999999999997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13.526999999999999</v>
          </cell>
          <cell r="D36">
            <v>18.228999999999999</v>
          </cell>
          <cell r="E36">
            <v>15.694000000000001</v>
          </cell>
          <cell r="F36">
            <v>15.856</v>
          </cell>
          <cell r="G36" t="str">
            <v>н</v>
          </cell>
          <cell r="H36">
            <v>1</v>
          </cell>
          <cell r="I36">
            <v>45</v>
          </cell>
          <cell r="J36">
            <v>14.6</v>
          </cell>
          <cell r="K36">
            <v>1.0940000000000012</v>
          </cell>
          <cell r="L36">
            <v>10</v>
          </cell>
          <cell r="M36">
            <v>0</v>
          </cell>
          <cell r="N36">
            <v>0</v>
          </cell>
          <cell r="W36">
            <v>3.1388000000000003</v>
          </cell>
          <cell r="Y36">
            <v>8.237543010067542</v>
          </cell>
          <cell r="Z36">
            <v>5.0516120810500826</v>
          </cell>
          <cell r="AD36">
            <v>0</v>
          </cell>
          <cell r="AE36">
            <v>4.4036</v>
          </cell>
          <cell r="AF36">
            <v>2.0135999999999998</v>
          </cell>
          <cell r="AG36">
            <v>2.9973999999999998</v>
          </cell>
          <cell r="AH36">
            <v>3.617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16.872</v>
          </cell>
          <cell r="D37">
            <v>26.936</v>
          </cell>
          <cell r="E37">
            <v>12.993</v>
          </cell>
          <cell r="F37">
            <v>19.638000000000002</v>
          </cell>
          <cell r="G37" t="str">
            <v>н</v>
          </cell>
          <cell r="H37">
            <v>1</v>
          </cell>
          <cell r="I37">
            <v>45</v>
          </cell>
          <cell r="J37">
            <v>11.901999999999999</v>
          </cell>
          <cell r="K37">
            <v>1.0910000000000011</v>
          </cell>
          <cell r="L37">
            <v>0</v>
          </cell>
          <cell r="M37">
            <v>0</v>
          </cell>
          <cell r="N37">
            <v>0</v>
          </cell>
          <cell r="W37">
            <v>2.5986000000000002</v>
          </cell>
          <cell r="Y37">
            <v>7.5571461556222577</v>
          </cell>
          <cell r="Z37">
            <v>7.5571461556222577</v>
          </cell>
          <cell r="AD37">
            <v>0</v>
          </cell>
          <cell r="AE37">
            <v>5.3402000000000003</v>
          </cell>
          <cell r="AF37">
            <v>3.8991999999999996</v>
          </cell>
          <cell r="AG37">
            <v>2.9750000000000001</v>
          </cell>
          <cell r="AH37">
            <v>3.6680000000000001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459</v>
          </cell>
          <cell r="D38">
            <v>2935</v>
          </cell>
          <cell r="E38">
            <v>1335</v>
          </cell>
          <cell r="F38">
            <v>2035</v>
          </cell>
          <cell r="G38" t="str">
            <v>отк</v>
          </cell>
          <cell r="H38">
            <v>0.35</v>
          </cell>
          <cell r="I38">
            <v>40</v>
          </cell>
          <cell r="J38">
            <v>1351</v>
          </cell>
          <cell r="K38">
            <v>-16</v>
          </cell>
          <cell r="L38">
            <v>400</v>
          </cell>
          <cell r="M38">
            <v>0</v>
          </cell>
          <cell r="N38">
            <v>250</v>
          </cell>
          <cell r="W38">
            <v>267</v>
          </cell>
          <cell r="X38">
            <v>250</v>
          </cell>
          <cell r="Y38">
            <v>10.992509363295881</v>
          </cell>
          <cell r="Z38">
            <v>7.6217228464419478</v>
          </cell>
          <cell r="AD38">
            <v>0</v>
          </cell>
          <cell r="AE38">
            <v>276.8</v>
          </cell>
          <cell r="AF38">
            <v>301.60000000000002</v>
          </cell>
          <cell r="AG38">
            <v>292.60000000000002</v>
          </cell>
          <cell r="AH38">
            <v>192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1019</v>
          </cell>
          <cell r="D39">
            <v>6144</v>
          </cell>
          <cell r="E39">
            <v>4957</v>
          </cell>
          <cell r="F39">
            <v>2091</v>
          </cell>
          <cell r="G39">
            <v>0</v>
          </cell>
          <cell r="H39">
            <v>0.4</v>
          </cell>
          <cell r="I39">
            <v>40</v>
          </cell>
          <cell r="J39">
            <v>5066</v>
          </cell>
          <cell r="K39">
            <v>-109</v>
          </cell>
          <cell r="L39">
            <v>700</v>
          </cell>
          <cell r="M39">
            <v>600</v>
          </cell>
          <cell r="N39">
            <v>900</v>
          </cell>
          <cell r="W39">
            <v>807.8</v>
          </cell>
          <cell r="X39">
            <v>1400</v>
          </cell>
          <cell r="Y39">
            <v>7.0450606585788567</v>
          </cell>
          <cell r="Z39">
            <v>2.5885120079227533</v>
          </cell>
          <cell r="AD39">
            <v>918</v>
          </cell>
          <cell r="AE39">
            <v>748</v>
          </cell>
          <cell r="AF39">
            <v>741.2</v>
          </cell>
          <cell r="AG39">
            <v>717.2</v>
          </cell>
          <cell r="AH39">
            <v>1163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2377</v>
          </cell>
          <cell r="D40">
            <v>8069</v>
          </cell>
          <cell r="E40">
            <v>6499</v>
          </cell>
          <cell r="F40">
            <v>3810</v>
          </cell>
          <cell r="G40">
            <v>0</v>
          </cell>
          <cell r="H40">
            <v>0.45</v>
          </cell>
          <cell r="I40">
            <v>45</v>
          </cell>
          <cell r="J40">
            <v>6626</v>
          </cell>
          <cell r="K40">
            <v>-127</v>
          </cell>
          <cell r="L40">
            <v>1100</v>
          </cell>
          <cell r="M40">
            <v>300</v>
          </cell>
          <cell r="N40">
            <v>1100</v>
          </cell>
          <cell r="W40">
            <v>1041.8</v>
          </cell>
          <cell r="X40">
            <v>1000</v>
          </cell>
          <cell r="Y40">
            <v>7.0167018621616437</v>
          </cell>
          <cell r="Z40">
            <v>3.6571318871184491</v>
          </cell>
          <cell r="AD40">
            <v>1290</v>
          </cell>
          <cell r="AE40">
            <v>1077.8</v>
          </cell>
          <cell r="AF40">
            <v>1127</v>
          </cell>
          <cell r="AG40">
            <v>1038.4000000000001</v>
          </cell>
          <cell r="AH40">
            <v>831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259.27699999999999</v>
          </cell>
          <cell r="D41">
            <v>1474.5619999999999</v>
          </cell>
          <cell r="E41">
            <v>947.92200000000003</v>
          </cell>
          <cell r="F41">
            <v>772.90300000000002</v>
          </cell>
          <cell r="G41">
            <v>0</v>
          </cell>
          <cell r="H41">
            <v>1</v>
          </cell>
          <cell r="I41">
            <v>40</v>
          </cell>
          <cell r="J41">
            <v>912.11199999999997</v>
          </cell>
          <cell r="K41">
            <v>35.810000000000059</v>
          </cell>
          <cell r="L41">
            <v>200</v>
          </cell>
          <cell r="M41">
            <v>100</v>
          </cell>
          <cell r="N41">
            <v>200</v>
          </cell>
          <cell r="W41">
            <v>189.58440000000002</v>
          </cell>
          <cell r="X41">
            <v>350</v>
          </cell>
          <cell r="Y41">
            <v>8.5603193089726783</v>
          </cell>
          <cell r="Z41">
            <v>4.0768280512531616</v>
          </cell>
          <cell r="AD41">
            <v>0</v>
          </cell>
          <cell r="AE41">
            <v>118.37860000000001</v>
          </cell>
          <cell r="AF41">
            <v>122.297</v>
          </cell>
          <cell r="AG41">
            <v>100.97619999999999</v>
          </cell>
          <cell r="AH41">
            <v>361.25599999999997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156</v>
          </cell>
          <cell r="D42">
            <v>2058</v>
          </cell>
          <cell r="E42">
            <v>841</v>
          </cell>
          <cell r="F42">
            <v>814</v>
          </cell>
          <cell r="G42">
            <v>0</v>
          </cell>
          <cell r="H42">
            <v>0.1</v>
          </cell>
          <cell r="I42">
            <v>730</v>
          </cell>
          <cell r="J42">
            <v>865</v>
          </cell>
          <cell r="K42">
            <v>-24</v>
          </cell>
          <cell r="L42">
            <v>0</v>
          </cell>
          <cell r="M42">
            <v>0</v>
          </cell>
          <cell r="N42">
            <v>500</v>
          </cell>
          <cell r="W42">
            <v>168.2</v>
          </cell>
          <cell r="Y42">
            <v>7.8121284185493467</v>
          </cell>
          <cell r="Z42">
            <v>4.8394768133174795</v>
          </cell>
          <cell r="AD42">
            <v>0</v>
          </cell>
          <cell r="AE42">
            <v>135</v>
          </cell>
          <cell r="AF42">
            <v>125.4</v>
          </cell>
          <cell r="AG42">
            <v>124.2</v>
          </cell>
          <cell r="AH42">
            <v>251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521</v>
          </cell>
          <cell r="D43">
            <v>1569</v>
          </cell>
          <cell r="E43">
            <v>1470</v>
          </cell>
          <cell r="F43">
            <v>565</v>
          </cell>
          <cell r="G43">
            <v>0</v>
          </cell>
          <cell r="H43">
            <v>0.35</v>
          </cell>
          <cell r="I43">
            <v>40</v>
          </cell>
          <cell r="J43">
            <v>1519</v>
          </cell>
          <cell r="K43">
            <v>-49</v>
          </cell>
          <cell r="L43">
            <v>250</v>
          </cell>
          <cell r="M43">
            <v>400</v>
          </cell>
          <cell r="N43">
            <v>350</v>
          </cell>
          <cell r="W43">
            <v>294</v>
          </cell>
          <cell r="X43">
            <v>600</v>
          </cell>
          <cell r="Y43">
            <v>7.3639455782312924</v>
          </cell>
          <cell r="Z43">
            <v>1.9217687074829932</v>
          </cell>
          <cell r="AD43">
            <v>0</v>
          </cell>
          <cell r="AE43">
            <v>266.39999999999998</v>
          </cell>
          <cell r="AF43">
            <v>248.4</v>
          </cell>
          <cell r="AG43">
            <v>234.8</v>
          </cell>
          <cell r="AH43">
            <v>369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121.122</v>
          </cell>
          <cell r="D44">
            <v>369.41500000000002</v>
          </cell>
          <cell r="E44">
            <v>323.50099999999998</v>
          </cell>
          <cell r="F44">
            <v>161.80199999999999</v>
          </cell>
          <cell r="G44">
            <v>0</v>
          </cell>
          <cell r="H44">
            <v>1</v>
          </cell>
          <cell r="I44">
            <v>40</v>
          </cell>
          <cell r="J44">
            <v>334.30799999999999</v>
          </cell>
          <cell r="K44">
            <v>-10.807000000000016</v>
          </cell>
          <cell r="L44">
            <v>50</v>
          </cell>
          <cell r="M44">
            <v>80</v>
          </cell>
          <cell r="N44">
            <v>80</v>
          </cell>
          <cell r="W44">
            <v>64.700199999999995</v>
          </cell>
          <cell r="X44">
            <v>100</v>
          </cell>
          <cell r="Y44">
            <v>7.2921258357779424</v>
          </cell>
          <cell r="Z44">
            <v>2.5007959789923371</v>
          </cell>
          <cell r="AD44">
            <v>0</v>
          </cell>
          <cell r="AE44">
            <v>56.4024</v>
          </cell>
          <cell r="AF44">
            <v>45.324599999999997</v>
          </cell>
          <cell r="AG44">
            <v>50.664400000000001</v>
          </cell>
          <cell r="AH44">
            <v>58.335000000000001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434</v>
          </cell>
          <cell r="D45">
            <v>1597</v>
          </cell>
          <cell r="E45">
            <v>1318</v>
          </cell>
          <cell r="F45">
            <v>679</v>
          </cell>
          <cell r="G45">
            <v>0</v>
          </cell>
          <cell r="H45">
            <v>0.4</v>
          </cell>
          <cell r="I45">
            <v>35</v>
          </cell>
          <cell r="J45">
            <v>1351</v>
          </cell>
          <cell r="K45">
            <v>-33</v>
          </cell>
          <cell r="L45">
            <v>250</v>
          </cell>
          <cell r="M45">
            <v>200</v>
          </cell>
          <cell r="N45">
            <v>300</v>
          </cell>
          <cell r="W45">
            <v>263.60000000000002</v>
          </cell>
          <cell r="X45">
            <v>450</v>
          </cell>
          <cell r="Y45">
            <v>7.128224582701062</v>
          </cell>
          <cell r="Z45">
            <v>2.5758725341426403</v>
          </cell>
          <cell r="AD45">
            <v>0</v>
          </cell>
          <cell r="AE45">
            <v>257.60000000000002</v>
          </cell>
          <cell r="AF45">
            <v>257.60000000000002</v>
          </cell>
          <cell r="AG45">
            <v>236.6</v>
          </cell>
          <cell r="AH45">
            <v>323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822</v>
          </cell>
          <cell r="D46">
            <v>4132</v>
          </cell>
          <cell r="E46">
            <v>2825</v>
          </cell>
          <cell r="F46">
            <v>2033</v>
          </cell>
          <cell r="G46" t="str">
            <v>оконч</v>
          </cell>
          <cell r="H46">
            <v>0.4</v>
          </cell>
          <cell r="I46">
            <v>40</v>
          </cell>
          <cell r="J46">
            <v>2922</v>
          </cell>
          <cell r="K46">
            <v>-97</v>
          </cell>
          <cell r="L46">
            <v>550</v>
          </cell>
          <cell r="M46">
            <v>0</v>
          </cell>
          <cell r="N46">
            <v>650</v>
          </cell>
          <cell r="W46">
            <v>565</v>
          </cell>
          <cell r="X46">
            <v>800</v>
          </cell>
          <cell r="Y46">
            <v>7.138053097345133</v>
          </cell>
          <cell r="Z46">
            <v>3.5982300884955754</v>
          </cell>
          <cell r="AD46">
            <v>0</v>
          </cell>
          <cell r="AE46">
            <v>561.6</v>
          </cell>
          <cell r="AF46">
            <v>585.4</v>
          </cell>
          <cell r="AG46">
            <v>554</v>
          </cell>
          <cell r="AH46">
            <v>635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63.993000000000002</v>
          </cell>
          <cell r="D47">
            <v>214.28700000000001</v>
          </cell>
          <cell r="E47">
            <v>150.71700000000001</v>
          </cell>
          <cell r="F47">
            <v>124.639</v>
          </cell>
          <cell r="G47" t="str">
            <v>лид, я</v>
          </cell>
          <cell r="H47">
            <v>1</v>
          </cell>
          <cell r="I47">
            <v>40</v>
          </cell>
          <cell r="J47">
            <v>150.37100000000001</v>
          </cell>
          <cell r="K47">
            <v>0.34600000000000364</v>
          </cell>
          <cell r="L47">
            <v>30</v>
          </cell>
          <cell r="M47">
            <v>20</v>
          </cell>
          <cell r="N47">
            <v>20</v>
          </cell>
          <cell r="W47">
            <v>30.143400000000003</v>
          </cell>
          <cell r="X47">
            <v>40</v>
          </cell>
          <cell r="Y47">
            <v>7.7840920400485674</v>
          </cell>
          <cell r="Z47">
            <v>4.1348686611331162</v>
          </cell>
          <cell r="AD47">
            <v>0</v>
          </cell>
          <cell r="AE47">
            <v>29.053800000000003</v>
          </cell>
          <cell r="AF47">
            <v>22.605399999999999</v>
          </cell>
          <cell r="AG47">
            <v>26.745600000000003</v>
          </cell>
          <cell r="AH47">
            <v>26.001999999999999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166.041</v>
          </cell>
          <cell r="D48">
            <v>791.27800000000002</v>
          </cell>
          <cell r="E48">
            <v>599.005</v>
          </cell>
          <cell r="F48">
            <v>342.46499999999997</v>
          </cell>
          <cell r="G48" t="str">
            <v>ткмай</v>
          </cell>
          <cell r="H48">
            <v>1</v>
          </cell>
          <cell r="I48">
            <v>40</v>
          </cell>
          <cell r="J48">
            <v>609.09199999999998</v>
          </cell>
          <cell r="K48">
            <v>-10.086999999999989</v>
          </cell>
          <cell r="L48">
            <v>200</v>
          </cell>
          <cell r="M48">
            <v>100</v>
          </cell>
          <cell r="N48">
            <v>150</v>
          </cell>
          <cell r="W48">
            <v>119.801</v>
          </cell>
          <cell r="X48">
            <v>150</v>
          </cell>
          <cell r="Y48">
            <v>7.8669209772873341</v>
          </cell>
          <cell r="Z48">
            <v>2.8586155374329092</v>
          </cell>
          <cell r="AD48">
            <v>0</v>
          </cell>
          <cell r="AE48">
            <v>102.9982</v>
          </cell>
          <cell r="AF48">
            <v>83.682400000000001</v>
          </cell>
          <cell r="AG48">
            <v>90.123999999999995</v>
          </cell>
          <cell r="AH48">
            <v>138.22200000000001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683</v>
          </cell>
          <cell r="D49">
            <v>1689</v>
          </cell>
          <cell r="E49">
            <v>1459</v>
          </cell>
          <cell r="F49">
            <v>866</v>
          </cell>
          <cell r="G49" t="str">
            <v>лид, я</v>
          </cell>
          <cell r="H49">
            <v>0.35</v>
          </cell>
          <cell r="I49">
            <v>40</v>
          </cell>
          <cell r="J49">
            <v>1518</v>
          </cell>
          <cell r="K49">
            <v>-59</v>
          </cell>
          <cell r="L49">
            <v>300</v>
          </cell>
          <cell r="M49">
            <v>150</v>
          </cell>
          <cell r="N49">
            <v>350</v>
          </cell>
          <cell r="W49">
            <v>291.8</v>
          </cell>
          <cell r="X49">
            <v>450</v>
          </cell>
          <cell r="Y49">
            <v>7.2515421521590131</v>
          </cell>
          <cell r="Z49">
            <v>2.9677861549006166</v>
          </cell>
          <cell r="AD49">
            <v>0</v>
          </cell>
          <cell r="AE49">
            <v>314.8</v>
          </cell>
          <cell r="AF49">
            <v>298.2</v>
          </cell>
          <cell r="AG49">
            <v>267.60000000000002</v>
          </cell>
          <cell r="AH49">
            <v>342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737</v>
          </cell>
          <cell r="D50">
            <v>4029</v>
          </cell>
          <cell r="E50">
            <v>2586</v>
          </cell>
          <cell r="F50">
            <v>1724</v>
          </cell>
          <cell r="G50" t="str">
            <v>бонмай</v>
          </cell>
          <cell r="H50">
            <v>0.35</v>
          </cell>
          <cell r="I50">
            <v>40</v>
          </cell>
          <cell r="J50">
            <v>2160</v>
          </cell>
          <cell r="K50">
            <v>426</v>
          </cell>
          <cell r="L50">
            <v>400</v>
          </cell>
          <cell r="M50">
            <v>100</v>
          </cell>
          <cell r="N50">
            <v>600</v>
          </cell>
          <cell r="W50">
            <v>517.20000000000005</v>
          </cell>
          <cell r="X50">
            <v>800</v>
          </cell>
          <cell r="Y50">
            <v>7.0069605568445468</v>
          </cell>
          <cell r="Z50">
            <v>3.333333333333333</v>
          </cell>
          <cell r="AD50">
            <v>0</v>
          </cell>
          <cell r="AE50">
            <v>536.6</v>
          </cell>
          <cell r="AF50">
            <v>529.6</v>
          </cell>
          <cell r="AG50">
            <v>481.2</v>
          </cell>
          <cell r="AH50">
            <v>516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491</v>
          </cell>
          <cell r="D51">
            <v>1702</v>
          </cell>
          <cell r="E51">
            <v>1451</v>
          </cell>
          <cell r="F51">
            <v>694</v>
          </cell>
          <cell r="G51">
            <v>0</v>
          </cell>
          <cell r="H51">
            <v>0.4</v>
          </cell>
          <cell r="I51">
            <v>35</v>
          </cell>
          <cell r="J51">
            <v>1499</v>
          </cell>
          <cell r="K51">
            <v>-48</v>
          </cell>
          <cell r="L51">
            <v>250</v>
          </cell>
          <cell r="M51">
            <v>250</v>
          </cell>
          <cell r="N51">
            <v>350</v>
          </cell>
          <cell r="W51">
            <v>290.2</v>
          </cell>
          <cell r="X51">
            <v>500</v>
          </cell>
          <cell r="Y51">
            <v>7.0434183321847001</v>
          </cell>
          <cell r="Z51">
            <v>2.3914541695382496</v>
          </cell>
          <cell r="AD51">
            <v>0</v>
          </cell>
          <cell r="AE51">
            <v>270</v>
          </cell>
          <cell r="AF51">
            <v>284</v>
          </cell>
          <cell r="AG51">
            <v>253.6</v>
          </cell>
          <cell r="AH51">
            <v>409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235.56200000000001</v>
          </cell>
          <cell r="D52">
            <v>658.29300000000001</v>
          </cell>
          <cell r="E52">
            <v>357.649</v>
          </cell>
          <cell r="F52">
            <v>17.236999999999998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363.69200000000001</v>
          </cell>
          <cell r="K52">
            <v>-6.0430000000000064</v>
          </cell>
          <cell r="L52">
            <v>50</v>
          </cell>
          <cell r="M52">
            <v>150</v>
          </cell>
          <cell r="N52">
            <v>250</v>
          </cell>
          <cell r="W52">
            <v>71.529799999999994</v>
          </cell>
          <cell r="X52">
            <v>100</v>
          </cell>
          <cell r="Y52">
            <v>7.9300794913448662</v>
          </cell>
          <cell r="Z52">
            <v>0.24097648812103487</v>
          </cell>
          <cell r="AD52">
            <v>0</v>
          </cell>
          <cell r="AE52">
            <v>62.458600000000004</v>
          </cell>
          <cell r="AF52">
            <v>72.356200000000001</v>
          </cell>
          <cell r="AG52">
            <v>50.564</v>
          </cell>
          <cell r="AH52">
            <v>65.709000000000003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357.34699999999998</v>
          </cell>
          <cell r="D53">
            <v>1703.6</v>
          </cell>
          <cell r="E53">
            <v>708.399</v>
          </cell>
          <cell r="F53">
            <v>1333.5429999999999</v>
          </cell>
          <cell r="G53" t="str">
            <v>н</v>
          </cell>
          <cell r="H53">
            <v>1</v>
          </cell>
          <cell r="I53">
            <v>50</v>
          </cell>
          <cell r="J53">
            <v>724.74699999999996</v>
          </cell>
          <cell r="K53">
            <v>-16.347999999999956</v>
          </cell>
          <cell r="L53">
            <v>200</v>
          </cell>
          <cell r="M53">
            <v>0</v>
          </cell>
          <cell r="N53">
            <v>100</v>
          </cell>
          <cell r="W53">
            <v>141.6798</v>
          </cell>
          <cell r="X53">
            <v>100</v>
          </cell>
          <cell r="Y53">
            <v>12.235639801863073</v>
          </cell>
          <cell r="Z53">
            <v>9.4123721236195976</v>
          </cell>
          <cell r="AD53">
            <v>0</v>
          </cell>
          <cell r="AE53">
            <v>169.327</v>
          </cell>
          <cell r="AF53">
            <v>162.70139999999998</v>
          </cell>
          <cell r="AG53">
            <v>130.22280000000001</v>
          </cell>
          <cell r="AH53">
            <v>96.620999999999995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61.557000000000002</v>
          </cell>
          <cell r="D54">
            <v>14.961</v>
          </cell>
          <cell r="E54">
            <v>44.973999999999997</v>
          </cell>
          <cell r="F54">
            <v>28.54</v>
          </cell>
          <cell r="G54">
            <v>0</v>
          </cell>
          <cell r="H54">
            <v>1</v>
          </cell>
          <cell r="I54">
            <v>50</v>
          </cell>
          <cell r="J54">
            <v>46.3</v>
          </cell>
          <cell r="K54">
            <v>-1.3260000000000005</v>
          </cell>
          <cell r="L54">
            <v>10</v>
          </cell>
          <cell r="M54">
            <v>0</v>
          </cell>
          <cell r="N54">
            <v>20</v>
          </cell>
          <cell r="W54">
            <v>8.9947999999999997</v>
          </cell>
          <cell r="X54">
            <v>20</v>
          </cell>
          <cell r="Y54">
            <v>8.7317116556232488</v>
          </cell>
          <cell r="Z54">
            <v>3.1729443678569842</v>
          </cell>
          <cell r="AD54">
            <v>0</v>
          </cell>
          <cell r="AE54">
            <v>12.581</v>
          </cell>
          <cell r="AF54">
            <v>9.2004000000000001</v>
          </cell>
          <cell r="AG54">
            <v>7.1956000000000007</v>
          </cell>
          <cell r="AH54">
            <v>13.688000000000001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1399.7190000000001</v>
          </cell>
          <cell r="D55">
            <v>6615.3130000000001</v>
          </cell>
          <cell r="E55">
            <v>4445.6130000000003</v>
          </cell>
          <cell r="F55">
            <v>3450.9209999999998</v>
          </cell>
          <cell r="G55" t="str">
            <v>ткмай</v>
          </cell>
          <cell r="H55">
            <v>1</v>
          </cell>
          <cell r="I55">
            <v>40</v>
          </cell>
          <cell r="J55">
            <v>4422.1890000000003</v>
          </cell>
          <cell r="K55">
            <v>23.423999999999978</v>
          </cell>
          <cell r="L55">
            <v>1200</v>
          </cell>
          <cell r="M55">
            <v>0</v>
          </cell>
          <cell r="N55">
            <v>900</v>
          </cell>
          <cell r="W55">
            <v>889.12260000000003</v>
          </cell>
          <cell r="X55">
            <v>800</v>
          </cell>
          <cell r="Y55">
            <v>7.1429080758941454</v>
          </cell>
          <cell r="Z55">
            <v>3.8812656432307531</v>
          </cell>
          <cell r="AD55">
            <v>0</v>
          </cell>
          <cell r="AE55">
            <v>749.80340000000001</v>
          </cell>
          <cell r="AF55">
            <v>929.96839999999997</v>
          </cell>
          <cell r="AG55">
            <v>921.26039999999989</v>
          </cell>
          <cell r="AH55">
            <v>267.46800000000002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1940</v>
          </cell>
          <cell r="D56">
            <v>11251</v>
          </cell>
          <cell r="E56">
            <v>7393</v>
          </cell>
          <cell r="F56">
            <v>4297</v>
          </cell>
          <cell r="G56" t="str">
            <v>бонмай</v>
          </cell>
          <cell r="H56">
            <v>0.45</v>
          </cell>
          <cell r="I56">
            <v>50</v>
          </cell>
          <cell r="J56">
            <v>5342</v>
          </cell>
          <cell r="K56">
            <v>2051</v>
          </cell>
          <cell r="L56">
            <v>1200</v>
          </cell>
          <cell r="M56">
            <v>1000</v>
          </cell>
          <cell r="N56">
            <v>1000</v>
          </cell>
          <cell r="W56">
            <v>1046.5999999999999</v>
          </cell>
          <cell r="X56">
            <v>1000</v>
          </cell>
          <cell r="Y56">
            <v>8.118669978979554</v>
          </cell>
          <cell r="Z56">
            <v>4.1056755207338052</v>
          </cell>
          <cell r="AD56">
            <v>2160</v>
          </cell>
          <cell r="AE56">
            <v>1126</v>
          </cell>
          <cell r="AF56">
            <v>1076.5999999999999</v>
          </cell>
          <cell r="AG56">
            <v>1003.4</v>
          </cell>
          <cell r="AH56">
            <v>573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1606</v>
          </cell>
          <cell r="D57">
            <v>6736</v>
          </cell>
          <cell r="E57">
            <v>5835</v>
          </cell>
          <cell r="F57">
            <v>2401</v>
          </cell>
          <cell r="G57" t="str">
            <v>акяб</v>
          </cell>
          <cell r="H57">
            <v>0.45</v>
          </cell>
          <cell r="I57">
            <v>50</v>
          </cell>
          <cell r="J57">
            <v>5936</v>
          </cell>
          <cell r="K57">
            <v>-101</v>
          </cell>
          <cell r="L57">
            <v>900</v>
          </cell>
          <cell r="M57">
            <v>1000</v>
          </cell>
          <cell r="N57">
            <v>1200</v>
          </cell>
          <cell r="W57">
            <v>1033</v>
          </cell>
          <cell r="X57">
            <v>1400</v>
          </cell>
          <cell r="Y57">
            <v>6.6805421103581804</v>
          </cell>
          <cell r="Z57">
            <v>2.324298160696999</v>
          </cell>
          <cell r="AD57">
            <v>670</v>
          </cell>
          <cell r="AE57">
            <v>936.4</v>
          </cell>
          <cell r="AF57">
            <v>900.4</v>
          </cell>
          <cell r="AG57">
            <v>927</v>
          </cell>
          <cell r="AH57">
            <v>891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520</v>
          </cell>
          <cell r="D58">
            <v>1852</v>
          </cell>
          <cell r="E58">
            <v>1710</v>
          </cell>
          <cell r="F58">
            <v>615</v>
          </cell>
          <cell r="G58">
            <v>0</v>
          </cell>
          <cell r="H58">
            <v>0.45</v>
          </cell>
          <cell r="I58">
            <v>50</v>
          </cell>
          <cell r="J58">
            <v>1783</v>
          </cell>
          <cell r="K58">
            <v>-73</v>
          </cell>
          <cell r="L58">
            <v>300</v>
          </cell>
          <cell r="M58">
            <v>500</v>
          </cell>
          <cell r="N58">
            <v>450</v>
          </cell>
          <cell r="W58">
            <v>342</v>
          </cell>
          <cell r="X58">
            <v>600</v>
          </cell>
          <cell r="Y58">
            <v>7.2076023391812862</v>
          </cell>
          <cell r="Z58">
            <v>1.7982456140350878</v>
          </cell>
          <cell r="AD58">
            <v>0</v>
          </cell>
          <cell r="AE58">
            <v>258.39999999999998</v>
          </cell>
          <cell r="AF58">
            <v>268.2</v>
          </cell>
          <cell r="AG58">
            <v>259.60000000000002</v>
          </cell>
          <cell r="AH58">
            <v>352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301</v>
          </cell>
          <cell r="D59">
            <v>344</v>
          </cell>
          <cell r="E59">
            <v>460</v>
          </cell>
          <cell r="F59">
            <v>165</v>
          </cell>
          <cell r="G59">
            <v>0</v>
          </cell>
          <cell r="H59">
            <v>0.4</v>
          </cell>
          <cell r="I59">
            <v>40</v>
          </cell>
          <cell r="J59">
            <v>488</v>
          </cell>
          <cell r="K59">
            <v>-28</v>
          </cell>
          <cell r="L59">
            <v>70</v>
          </cell>
          <cell r="M59">
            <v>100</v>
          </cell>
          <cell r="N59">
            <v>120</v>
          </cell>
          <cell r="W59">
            <v>92</v>
          </cell>
          <cell r="X59">
            <v>220</v>
          </cell>
          <cell r="Y59">
            <v>7.3369565217391308</v>
          </cell>
          <cell r="Z59">
            <v>1.7934782608695652</v>
          </cell>
          <cell r="AD59">
            <v>0</v>
          </cell>
          <cell r="AE59">
            <v>78.599999999999994</v>
          </cell>
          <cell r="AF59">
            <v>96.2</v>
          </cell>
          <cell r="AG59">
            <v>69</v>
          </cell>
          <cell r="AH59">
            <v>142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306</v>
          </cell>
          <cell r="D60">
            <v>362</v>
          </cell>
          <cell r="E60">
            <v>390</v>
          </cell>
          <cell r="F60">
            <v>223</v>
          </cell>
          <cell r="G60">
            <v>0</v>
          </cell>
          <cell r="H60">
            <v>0.4</v>
          </cell>
          <cell r="I60">
            <v>40</v>
          </cell>
          <cell r="J60">
            <v>446</v>
          </cell>
          <cell r="K60">
            <v>-56</v>
          </cell>
          <cell r="L60">
            <v>80</v>
          </cell>
          <cell r="M60">
            <v>70</v>
          </cell>
          <cell r="N60">
            <v>100</v>
          </cell>
          <cell r="W60">
            <v>78</v>
          </cell>
          <cell r="X60">
            <v>120</v>
          </cell>
          <cell r="Y60">
            <v>7.6025641025641022</v>
          </cell>
          <cell r="Z60">
            <v>2.858974358974359</v>
          </cell>
          <cell r="AD60">
            <v>0</v>
          </cell>
          <cell r="AE60">
            <v>85.2</v>
          </cell>
          <cell r="AF60">
            <v>81.8</v>
          </cell>
          <cell r="AG60">
            <v>67.2</v>
          </cell>
          <cell r="AH60">
            <v>95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485.69400000000002</v>
          </cell>
          <cell r="D61">
            <v>3182.3069999999998</v>
          </cell>
          <cell r="E61">
            <v>1160.4749999999999</v>
          </cell>
          <cell r="F61">
            <v>1057.223</v>
          </cell>
          <cell r="G61" t="str">
            <v>ткмай</v>
          </cell>
          <cell r="H61">
            <v>1</v>
          </cell>
          <cell r="I61">
            <v>50</v>
          </cell>
          <cell r="J61">
            <v>1181.048</v>
          </cell>
          <cell r="K61">
            <v>-20.573000000000093</v>
          </cell>
          <cell r="L61">
            <v>300</v>
          </cell>
          <cell r="M61">
            <v>0</v>
          </cell>
          <cell r="N61">
            <v>250</v>
          </cell>
          <cell r="W61">
            <v>232.09499999999997</v>
          </cell>
          <cell r="X61">
            <v>200</v>
          </cell>
          <cell r="Y61">
            <v>7.786565845882075</v>
          </cell>
          <cell r="Z61">
            <v>4.555130442275793</v>
          </cell>
          <cell r="AD61">
            <v>0</v>
          </cell>
          <cell r="AE61">
            <v>246.92399999999998</v>
          </cell>
          <cell r="AF61">
            <v>257.39160000000004</v>
          </cell>
          <cell r="AG61">
            <v>280.00779999999997</v>
          </cell>
          <cell r="AH61">
            <v>116.77500000000001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389</v>
          </cell>
          <cell r="D62">
            <v>775</v>
          </cell>
          <cell r="E62">
            <v>576</v>
          </cell>
          <cell r="F62">
            <v>310</v>
          </cell>
          <cell r="G62">
            <v>0</v>
          </cell>
          <cell r="H62">
            <v>0.1</v>
          </cell>
          <cell r="I62">
            <v>730</v>
          </cell>
          <cell r="J62">
            <v>580</v>
          </cell>
          <cell r="K62">
            <v>-4</v>
          </cell>
          <cell r="L62">
            <v>0</v>
          </cell>
          <cell r="M62">
            <v>500</v>
          </cell>
          <cell r="N62">
            <v>0</v>
          </cell>
          <cell r="W62">
            <v>115.2</v>
          </cell>
          <cell r="X62">
            <v>500</v>
          </cell>
          <cell r="Y62">
            <v>11.371527777777777</v>
          </cell>
          <cell r="Z62">
            <v>2.6909722222222223</v>
          </cell>
          <cell r="AD62">
            <v>0</v>
          </cell>
          <cell r="AE62">
            <v>72.8</v>
          </cell>
          <cell r="AF62">
            <v>81.2</v>
          </cell>
          <cell r="AG62">
            <v>59.2</v>
          </cell>
          <cell r="AH62">
            <v>172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150.07400000000001</v>
          </cell>
          <cell r="D63">
            <v>911.59199999999998</v>
          </cell>
          <cell r="E63">
            <v>436.416</v>
          </cell>
          <cell r="F63">
            <v>621.20699999999999</v>
          </cell>
          <cell r="G63">
            <v>0</v>
          </cell>
          <cell r="H63">
            <v>1</v>
          </cell>
          <cell r="I63">
            <v>50</v>
          </cell>
          <cell r="J63">
            <v>436.74799999999999</v>
          </cell>
          <cell r="K63">
            <v>-0.33199999999999363</v>
          </cell>
          <cell r="L63">
            <v>100</v>
          </cell>
          <cell r="M63">
            <v>0</v>
          </cell>
          <cell r="N63">
            <v>50</v>
          </cell>
          <cell r="W63">
            <v>87.283199999999994</v>
          </cell>
          <cell r="X63">
            <v>150</v>
          </cell>
          <cell r="Y63">
            <v>10.554230367355919</v>
          </cell>
          <cell r="Z63">
            <v>7.1171428178618568</v>
          </cell>
          <cell r="AD63">
            <v>0</v>
          </cell>
          <cell r="AE63">
            <v>56.869000000000007</v>
          </cell>
          <cell r="AF63">
            <v>57.710799999999992</v>
          </cell>
          <cell r="AG63">
            <v>50.782600000000002</v>
          </cell>
          <cell r="AH63">
            <v>182.249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1208.5730000000001</v>
          </cell>
          <cell r="D64">
            <v>5599</v>
          </cell>
          <cell r="E64">
            <v>4619</v>
          </cell>
          <cell r="F64">
            <v>2107.5729999999999</v>
          </cell>
          <cell r="G64">
            <v>0</v>
          </cell>
          <cell r="H64">
            <v>0.4</v>
          </cell>
          <cell r="I64">
            <v>40</v>
          </cell>
          <cell r="J64">
            <v>4694</v>
          </cell>
          <cell r="K64">
            <v>-75</v>
          </cell>
          <cell r="L64">
            <v>650</v>
          </cell>
          <cell r="M64">
            <v>500</v>
          </cell>
          <cell r="N64">
            <v>800</v>
          </cell>
          <cell r="W64">
            <v>709</v>
          </cell>
          <cell r="X64">
            <v>1100</v>
          </cell>
          <cell r="Y64">
            <v>7.2744330042313123</v>
          </cell>
          <cell r="Z64">
            <v>2.9725994358251056</v>
          </cell>
          <cell r="AD64">
            <v>1074</v>
          </cell>
          <cell r="AE64">
            <v>685.6</v>
          </cell>
          <cell r="AF64">
            <v>664.2</v>
          </cell>
          <cell r="AG64">
            <v>642.6</v>
          </cell>
          <cell r="AH64">
            <v>758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829</v>
          </cell>
          <cell r="D65">
            <v>4435</v>
          </cell>
          <cell r="E65">
            <v>3120</v>
          </cell>
          <cell r="F65">
            <v>2092</v>
          </cell>
          <cell r="G65">
            <v>0</v>
          </cell>
          <cell r="H65">
            <v>0.4</v>
          </cell>
          <cell r="I65">
            <v>40</v>
          </cell>
          <cell r="J65">
            <v>3166</v>
          </cell>
          <cell r="K65">
            <v>-46</v>
          </cell>
          <cell r="L65">
            <v>600</v>
          </cell>
          <cell r="M65">
            <v>200</v>
          </cell>
          <cell r="N65">
            <v>700</v>
          </cell>
          <cell r="W65">
            <v>624</v>
          </cell>
          <cell r="X65">
            <v>1000</v>
          </cell>
          <cell r="Y65">
            <v>7.3589743589743586</v>
          </cell>
          <cell r="Z65">
            <v>3.3525641025641026</v>
          </cell>
          <cell r="AD65">
            <v>0</v>
          </cell>
          <cell r="AE65">
            <v>580.79999999999995</v>
          </cell>
          <cell r="AF65">
            <v>596.79999999999995</v>
          </cell>
          <cell r="AG65">
            <v>593.6</v>
          </cell>
          <cell r="AH65">
            <v>663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174.47300000000001</v>
          </cell>
          <cell r="D66">
            <v>1253.135</v>
          </cell>
          <cell r="E66">
            <v>911.36800000000005</v>
          </cell>
          <cell r="F66">
            <v>495.98700000000002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824.65899999999999</v>
          </cell>
          <cell r="K66">
            <v>86.70900000000006</v>
          </cell>
          <cell r="L66">
            <v>200</v>
          </cell>
          <cell r="M66">
            <v>100</v>
          </cell>
          <cell r="N66">
            <v>250</v>
          </cell>
          <cell r="W66">
            <v>182.27360000000002</v>
          </cell>
          <cell r="X66">
            <v>350</v>
          </cell>
          <cell r="Y66">
            <v>7.6587448758350085</v>
          </cell>
          <cell r="Z66">
            <v>2.7211126570167044</v>
          </cell>
          <cell r="AD66">
            <v>0</v>
          </cell>
          <cell r="AE66">
            <v>122.8934</v>
          </cell>
          <cell r="AF66">
            <v>110.03579999999999</v>
          </cell>
          <cell r="AG66">
            <v>113.0308</v>
          </cell>
          <cell r="AH66">
            <v>299.86399999999998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151.386</v>
          </cell>
          <cell r="D67">
            <v>361.34500000000003</v>
          </cell>
          <cell r="E67">
            <v>274.43299999999999</v>
          </cell>
          <cell r="F67">
            <v>229.012</v>
          </cell>
          <cell r="G67">
            <v>0</v>
          </cell>
          <cell r="H67">
            <v>1</v>
          </cell>
          <cell r="I67">
            <v>40</v>
          </cell>
          <cell r="J67">
            <v>252.602</v>
          </cell>
          <cell r="K67">
            <v>21.830999999999989</v>
          </cell>
          <cell r="L67">
            <v>50</v>
          </cell>
          <cell r="M67">
            <v>0</v>
          </cell>
          <cell r="N67">
            <v>60</v>
          </cell>
          <cell r="W67">
            <v>54.886600000000001</v>
          </cell>
          <cell r="X67">
            <v>80</v>
          </cell>
          <cell r="Y67">
            <v>7.6341402090856416</v>
          </cell>
          <cell r="Z67">
            <v>4.1724573939722989</v>
          </cell>
          <cell r="AD67">
            <v>0</v>
          </cell>
          <cell r="AE67">
            <v>58.081600000000002</v>
          </cell>
          <cell r="AF67">
            <v>55.672400000000003</v>
          </cell>
          <cell r="AG67">
            <v>54.392200000000003</v>
          </cell>
          <cell r="AH67">
            <v>49.683999999999997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566.04899999999998</v>
          </cell>
          <cell r="D68">
            <v>1415.89</v>
          </cell>
          <cell r="E68">
            <v>1028.6890000000001</v>
          </cell>
          <cell r="F68">
            <v>925.12300000000005</v>
          </cell>
          <cell r="G68" t="str">
            <v>ябл</v>
          </cell>
          <cell r="H68">
            <v>1</v>
          </cell>
          <cell r="I68">
            <v>40</v>
          </cell>
          <cell r="J68">
            <v>954.11300000000006</v>
          </cell>
          <cell r="K68">
            <v>74.576000000000022</v>
          </cell>
          <cell r="L68">
            <v>200</v>
          </cell>
          <cell r="M68">
            <v>120</v>
          </cell>
          <cell r="N68">
            <v>250</v>
          </cell>
          <cell r="W68">
            <v>205.73780000000002</v>
          </cell>
          <cell r="X68">
            <v>100</v>
          </cell>
          <cell r="Y68">
            <v>7.7531839068950861</v>
          </cell>
          <cell r="Z68">
            <v>4.4966117067451874</v>
          </cell>
          <cell r="AD68">
            <v>0</v>
          </cell>
          <cell r="AE68">
            <v>250.97379999999998</v>
          </cell>
          <cell r="AF68">
            <v>297.67700000000002</v>
          </cell>
          <cell r="AG68">
            <v>270.20060000000001</v>
          </cell>
          <cell r="AH68">
            <v>135.286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189.90700000000001</v>
          </cell>
          <cell r="D69">
            <v>506.90499999999997</v>
          </cell>
          <cell r="E69">
            <v>359.661</v>
          </cell>
          <cell r="F69">
            <v>329.03899999999999</v>
          </cell>
          <cell r="G69">
            <v>0</v>
          </cell>
          <cell r="H69">
            <v>1</v>
          </cell>
          <cell r="I69">
            <v>40</v>
          </cell>
          <cell r="J69">
            <v>326.39499999999998</v>
          </cell>
          <cell r="K69">
            <v>33.26600000000002</v>
          </cell>
          <cell r="L69">
            <v>80</v>
          </cell>
          <cell r="M69">
            <v>0</v>
          </cell>
          <cell r="N69">
            <v>0</v>
          </cell>
          <cell r="W69">
            <v>71.932199999999995</v>
          </cell>
          <cell r="X69">
            <v>120</v>
          </cell>
          <cell r="Y69">
            <v>7.3546895548864075</v>
          </cell>
          <cell r="Z69">
            <v>4.574293570890366</v>
          </cell>
          <cell r="AD69">
            <v>0</v>
          </cell>
          <cell r="AE69">
            <v>80.885199999999998</v>
          </cell>
          <cell r="AF69">
            <v>80.265000000000001</v>
          </cell>
          <cell r="AG69">
            <v>74.748800000000003</v>
          </cell>
          <cell r="AH69">
            <v>87.460999999999999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111</v>
          </cell>
          <cell r="D70">
            <v>161</v>
          </cell>
          <cell r="E70">
            <v>182</v>
          </cell>
          <cell r="F70">
            <v>82</v>
          </cell>
          <cell r="G70" t="str">
            <v>дк</v>
          </cell>
          <cell r="H70">
            <v>0.6</v>
          </cell>
          <cell r="I70">
            <v>60</v>
          </cell>
          <cell r="J70">
            <v>190</v>
          </cell>
          <cell r="K70">
            <v>-8</v>
          </cell>
          <cell r="L70">
            <v>30</v>
          </cell>
          <cell r="M70">
            <v>50</v>
          </cell>
          <cell r="N70">
            <v>50</v>
          </cell>
          <cell r="W70">
            <v>36.4</v>
          </cell>
          <cell r="X70">
            <v>60</v>
          </cell>
          <cell r="Y70">
            <v>7.4725274725274726</v>
          </cell>
          <cell r="Z70">
            <v>2.2527472527472527</v>
          </cell>
          <cell r="AD70">
            <v>0</v>
          </cell>
          <cell r="AE70">
            <v>31.6</v>
          </cell>
          <cell r="AF70">
            <v>29.6</v>
          </cell>
          <cell r="AG70">
            <v>27</v>
          </cell>
          <cell r="AH70">
            <v>58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78</v>
          </cell>
          <cell r="D71">
            <v>832</v>
          </cell>
          <cell r="E71">
            <v>318</v>
          </cell>
          <cell r="F71">
            <v>582</v>
          </cell>
          <cell r="G71" t="str">
            <v>ябл</v>
          </cell>
          <cell r="H71">
            <v>0.6</v>
          </cell>
          <cell r="I71">
            <v>60</v>
          </cell>
          <cell r="J71">
            <v>329</v>
          </cell>
          <cell r="K71">
            <v>-11</v>
          </cell>
          <cell r="L71">
            <v>200</v>
          </cell>
          <cell r="M71">
            <v>0</v>
          </cell>
          <cell r="N71">
            <v>50</v>
          </cell>
          <cell r="W71">
            <v>63.6</v>
          </cell>
          <cell r="Y71">
            <v>13.081761006289307</v>
          </cell>
          <cell r="Z71">
            <v>9.1509433962264151</v>
          </cell>
          <cell r="AD71">
            <v>0</v>
          </cell>
          <cell r="AE71">
            <v>60.8</v>
          </cell>
          <cell r="AF71">
            <v>57</v>
          </cell>
          <cell r="AG71">
            <v>69.2</v>
          </cell>
          <cell r="AH71">
            <v>50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225</v>
          </cell>
          <cell r="D72">
            <v>858</v>
          </cell>
          <cell r="E72">
            <v>630</v>
          </cell>
          <cell r="F72">
            <v>420</v>
          </cell>
          <cell r="G72" t="str">
            <v>ябл</v>
          </cell>
          <cell r="H72">
            <v>0.6</v>
          </cell>
          <cell r="I72">
            <v>60</v>
          </cell>
          <cell r="J72">
            <v>658</v>
          </cell>
          <cell r="K72">
            <v>-28</v>
          </cell>
          <cell r="L72">
            <v>120</v>
          </cell>
          <cell r="M72">
            <v>50</v>
          </cell>
          <cell r="N72">
            <v>100</v>
          </cell>
          <cell r="W72">
            <v>126</v>
          </cell>
          <cell r="X72">
            <v>250</v>
          </cell>
          <cell r="Y72">
            <v>7.4603174603174605</v>
          </cell>
          <cell r="Z72">
            <v>3.3333333333333335</v>
          </cell>
          <cell r="AD72">
            <v>0</v>
          </cell>
          <cell r="AE72">
            <v>127.6</v>
          </cell>
          <cell r="AF72">
            <v>117</v>
          </cell>
          <cell r="AG72">
            <v>114.4</v>
          </cell>
          <cell r="AH72">
            <v>131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97.724000000000004</v>
          </cell>
          <cell r="D73">
            <v>175.31200000000001</v>
          </cell>
          <cell r="E73">
            <v>144.464</v>
          </cell>
          <cell r="F73">
            <v>123.15300000000001</v>
          </cell>
          <cell r="G73">
            <v>0</v>
          </cell>
          <cell r="H73">
            <v>1</v>
          </cell>
          <cell r="I73">
            <v>30</v>
          </cell>
          <cell r="J73">
            <v>148.624</v>
          </cell>
          <cell r="K73">
            <v>-4.1599999999999966</v>
          </cell>
          <cell r="L73">
            <v>30</v>
          </cell>
          <cell r="M73">
            <v>0</v>
          </cell>
          <cell r="N73">
            <v>30</v>
          </cell>
          <cell r="W73">
            <v>28.892800000000001</v>
          </cell>
          <cell r="X73">
            <v>30</v>
          </cell>
          <cell r="Y73">
            <v>7.3773742939417435</v>
          </cell>
          <cell r="Z73">
            <v>4.2624113966109203</v>
          </cell>
          <cell r="AD73">
            <v>0</v>
          </cell>
          <cell r="AE73">
            <v>23.530200000000001</v>
          </cell>
          <cell r="AF73">
            <v>26.570999999999998</v>
          </cell>
          <cell r="AG73">
            <v>31.5212</v>
          </cell>
          <cell r="AH73">
            <v>37.222000000000001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198</v>
          </cell>
          <cell r="D74">
            <v>1349</v>
          </cell>
          <cell r="E74">
            <v>881</v>
          </cell>
          <cell r="F74">
            <v>641</v>
          </cell>
          <cell r="G74" t="str">
            <v>ябл,дк</v>
          </cell>
          <cell r="H74">
            <v>0.6</v>
          </cell>
          <cell r="I74">
            <v>60</v>
          </cell>
          <cell r="J74">
            <v>906</v>
          </cell>
          <cell r="K74">
            <v>-25</v>
          </cell>
          <cell r="L74">
            <v>250</v>
          </cell>
          <cell r="M74">
            <v>0</v>
          </cell>
          <cell r="N74">
            <v>200</v>
          </cell>
          <cell r="W74">
            <v>176.2</v>
          </cell>
          <cell r="X74">
            <v>220</v>
          </cell>
          <cell r="Y74">
            <v>7.4404086265607265</v>
          </cell>
          <cell r="Z74">
            <v>3.637911464245176</v>
          </cell>
          <cell r="AD74">
            <v>0</v>
          </cell>
          <cell r="AE74">
            <v>163.80000000000001</v>
          </cell>
          <cell r="AF74">
            <v>166</v>
          </cell>
          <cell r="AG74">
            <v>183.8</v>
          </cell>
          <cell r="AH74">
            <v>127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293</v>
          </cell>
          <cell r="D75">
            <v>1398</v>
          </cell>
          <cell r="E75">
            <v>1004</v>
          </cell>
          <cell r="F75">
            <v>664</v>
          </cell>
          <cell r="G75" t="str">
            <v>ябл,дк</v>
          </cell>
          <cell r="H75">
            <v>0.6</v>
          </cell>
          <cell r="I75">
            <v>60</v>
          </cell>
          <cell r="J75">
            <v>1032</v>
          </cell>
          <cell r="K75">
            <v>-28</v>
          </cell>
          <cell r="L75">
            <v>200</v>
          </cell>
          <cell r="M75">
            <v>80</v>
          </cell>
          <cell r="N75">
            <v>250</v>
          </cell>
          <cell r="W75">
            <v>200.8</v>
          </cell>
          <cell r="X75">
            <v>300</v>
          </cell>
          <cell r="Y75">
            <v>7.4402390438247004</v>
          </cell>
          <cell r="Z75">
            <v>3.3067729083665336</v>
          </cell>
          <cell r="AD75">
            <v>0</v>
          </cell>
          <cell r="AE75">
            <v>219.8</v>
          </cell>
          <cell r="AF75">
            <v>185.4</v>
          </cell>
          <cell r="AG75">
            <v>186.4</v>
          </cell>
          <cell r="AH75">
            <v>206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359</v>
          </cell>
          <cell r="D76">
            <v>1095</v>
          </cell>
          <cell r="E76">
            <v>894</v>
          </cell>
          <cell r="F76">
            <v>542</v>
          </cell>
          <cell r="G76">
            <v>0</v>
          </cell>
          <cell r="H76">
            <v>0.4</v>
          </cell>
          <cell r="I76" t="e">
            <v>#N/A</v>
          </cell>
          <cell r="J76">
            <v>910</v>
          </cell>
          <cell r="K76">
            <v>-16</v>
          </cell>
          <cell r="L76">
            <v>150</v>
          </cell>
          <cell r="M76">
            <v>100</v>
          </cell>
          <cell r="N76">
            <v>250</v>
          </cell>
          <cell r="W76">
            <v>178.8</v>
          </cell>
          <cell r="X76">
            <v>280</v>
          </cell>
          <cell r="Y76">
            <v>7.3937360178970915</v>
          </cell>
          <cell r="Z76">
            <v>3.0313199105145414</v>
          </cell>
          <cell r="AD76">
            <v>0</v>
          </cell>
          <cell r="AE76">
            <v>159.80000000000001</v>
          </cell>
          <cell r="AF76">
            <v>177.4</v>
          </cell>
          <cell r="AG76">
            <v>161.6</v>
          </cell>
          <cell r="AH76">
            <v>230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345</v>
          </cell>
          <cell r="D77">
            <v>1210</v>
          </cell>
          <cell r="E77">
            <v>1018</v>
          </cell>
          <cell r="F77">
            <v>530</v>
          </cell>
          <cell r="G77">
            <v>0</v>
          </cell>
          <cell r="H77">
            <v>0.33</v>
          </cell>
          <cell r="I77">
            <v>60</v>
          </cell>
          <cell r="J77">
            <v>1023</v>
          </cell>
          <cell r="K77">
            <v>-5</v>
          </cell>
          <cell r="L77">
            <v>180</v>
          </cell>
          <cell r="M77">
            <v>180</v>
          </cell>
          <cell r="N77">
            <v>300</v>
          </cell>
          <cell r="W77">
            <v>203.6</v>
          </cell>
          <cell r="X77">
            <v>300</v>
          </cell>
          <cell r="Y77">
            <v>7.3182711198428292</v>
          </cell>
          <cell r="Z77">
            <v>2.6031434184675835</v>
          </cell>
          <cell r="AD77">
            <v>0</v>
          </cell>
          <cell r="AE77">
            <v>203.4</v>
          </cell>
          <cell r="AF77">
            <v>191.6</v>
          </cell>
          <cell r="AG77">
            <v>183.8</v>
          </cell>
          <cell r="AH77">
            <v>274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207.28</v>
          </cell>
          <cell r="D78">
            <v>725</v>
          </cell>
          <cell r="E78">
            <v>590</v>
          </cell>
          <cell r="F78">
            <v>335.28</v>
          </cell>
          <cell r="G78">
            <v>0</v>
          </cell>
          <cell r="H78">
            <v>0.35</v>
          </cell>
          <cell r="I78" t="e">
            <v>#N/A</v>
          </cell>
          <cell r="J78">
            <v>595</v>
          </cell>
          <cell r="K78">
            <v>-5</v>
          </cell>
          <cell r="L78">
            <v>100</v>
          </cell>
          <cell r="M78">
            <v>120</v>
          </cell>
          <cell r="N78">
            <v>170</v>
          </cell>
          <cell r="W78">
            <v>118</v>
          </cell>
          <cell r="X78">
            <v>160</v>
          </cell>
          <cell r="Y78">
            <v>7.5023728813559316</v>
          </cell>
          <cell r="Z78">
            <v>2.8413559322033897</v>
          </cell>
          <cell r="AD78">
            <v>0</v>
          </cell>
          <cell r="AE78">
            <v>114</v>
          </cell>
          <cell r="AF78">
            <v>115.4</v>
          </cell>
          <cell r="AG78">
            <v>101</v>
          </cell>
          <cell r="AH78">
            <v>132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144</v>
          </cell>
          <cell r="D79">
            <v>366</v>
          </cell>
          <cell r="E79">
            <v>268</v>
          </cell>
          <cell r="F79">
            <v>237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279</v>
          </cell>
          <cell r="K79">
            <v>-11</v>
          </cell>
          <cell r="L79">
            <v>70</v>
          </cell>
          <cell r="M79">
            <v>0</v>
          </cell>
          <cell r="N79">
            <v>50</v>
          </cell>
          <cell r="W79">
            <v>53.6</v>
          </cell>
          <cell r="X79">
            <v>40</v>
          </cell>
          <cell r="Y79">
            <v>7.4067164179104479</v>
          </cell>
          <cell r="Z79">
            <v>4.4216417910447756</v>
          </cell>
          <cell r="AD79">
            <v>0</v>
          </cell>
          <cell r="AE79">
            <v>56.4</v>
          </cell>
          <cell r="AF79">
            <v>50.4</v>
          </cell>
          <cell r="AG79">
            <v>54.8</v>
          </cell>
          <cell r="AH79">
            <v>31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629</v>
          </cell>
          <cell r="D80">
            <v>8749</v>
          </cell>
          <cell r="E80">
            <v>6358</v>
          </cell>
          <cell r="F80">
            <v>2919</v>
          </cell>
          <cell r="G80">
            <v>0</v>
          </cell>
          <cell r="H80">
            <v>0.35</v>
          </cell>
          <cell r="I80">
            <v>40</v>
          </cell>
          <cell r="J80">
            <v>6446</v>
          </cell>
          <cell r="K80">
            <v>-88</v>
          </cell>
          <cell r="L80">
            <v>1000</v>
          </cell>
          <cell r="M80">
            <v>1300</v>
          </cell>
          <cell r="N80">
            <v>1300</v>
          </cell>
          <cell r="W80">
            <v>1089.2</v>
          </cell>
          <cell r="X80">
            <v>1200</v>
          </cell>
          <cell r="Y80">
            <v>7.0868527359529931</v>
          </cell>
          <cell r="Z80">
            <v>2.6799485861182517</v>
          </cell>
          <cell r="AD80">
            <v>912</v>
          </cell>
          <cell r="AE80">
            <v>820.8</v>
          </cell>
          <cell r="AF80">
            <v>915.8</v>
          </cell>
          <cell r="AG80">
            <v>1109</v>
          </cell>
          <cell r="AH80">
            <v>847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1880</v>
          </cell>
          <cell r="D81">
            <v>14636</v>
          </cell>
          <cell r="E81">
            <v>10945</v>
          </cell>
          <cell r="F81">
            <v>5391</v>
          </cell>
          <cell r="G81" t="str">
            <v>отк</v>
          </cell>
          <cell r="H81">
            <v>0.35</v>
          </cell>
          <cell r="I81">
            <v>45</v>
          </cell>
          <cell r="J81">
            <v>11117</v>
          </cell>
          <cell r="K81">
            <v>-172</v>
          </cell>
          <cell r="L81">
            <v>2000</v>
          </cell>
          <cell r="M81">
            <v>1800</v>
          </cell>
          <cell r="N81">
            <v>2600</v>
          </cell>
          <cell r="W81">
            <v>1833.8</v>
          </cell>
          <cell r="X81">
            <v>2200</v>
          </cell>
          <cell r="Y81">
            <v>7.6295124877303957</v>
          </cell>
          <cell r="Z81">
            <v>2.939797142545534</v>
          </cell>
          <cell r="AD81">
            <v>1776</v>
          </cell>
          <cell r="AE81">
            <v>1337.6</v>
          </cell>
          <cell r="AF81">
            <v>1497.8</v>
          </cell>
          <cell r="AG81">
            <v>1529.4</v>
          </cell>
          <cell r="AH81">
            <v>1675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220</v>
          </cell>
          <cell r="D82">
            <v>730</v>
          </cell>
          <cell r="E82">
            <v>701</v>
          </cell>
          <cell r="F82">
            <v>207</v>
          </cell>
          <cell r="G82">
            <v>0</v>
          </cell>
          <cell r="H82">
            <v>0.4</v>
          </cell>
          <cell r="I82" t="e">
            <v>#N/A</v>
          </cell>
          <cell r="J82">
            <v>787</v>
          </cell>
          <cell r="K82">
            <v>-86</v>
          </cell>
          <cell r="L82">
            <v>100</v>
          </cell>
          <cell r="M82">
            <v>250</v>
          </cell>
          <cell r="N82">
            <v>220</v>
          </cell>
          <cell r="W82">
            <v>140.19999999999999</v>
          </cell>
          <cell r="X82">
            <v>200</v>
          </cell>
          <cell r="Y82">
            <v>6.9686162624821693</v>
          </cell>
          <cell r="Z82">
            <v>1.4764621968616263</v>
          </cell>
          <cell r="AD82">
            <v>0</v>
          </cell>
          <cell r="AE82">
            <v>128</v>
          </cell>
          <cell r="AF82">
            <v>96.6</v>
          </cell>
          <cell r="AG82">
            <v>104.4</v>
          </cell>
          <cell r="AH82">
            <v>162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501.94299999999998</v>
          </cell>
          <cell r="D83">
            <v>557.51099999999997</v>
          </cell>
          <cell r="E83">
            <v>754.52499999999998</v>
          </cell>
          <cell r="F83">
            <v>266.75200000000001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760.16300000000001</v>
          </cell>
          <cell r="K83">
            <v>-5.6380000000000337</v>
          </cell>
          <cell r="L83">
            <v>100</v>
          </cell>
          <cell r="M83">
            <v>200</v>
          </cell>
          <cell r="N83">
            <v>170</v>
          </cell>
          <cell r="W83">
            <v>150.905</v>
          </cell>
          <cell r="X83">
            <v>170</v>
          </cell>
          <cell r="Y83">
            <v>6.0087604784467041</v>
          </cell>
          <cell r="Z83">
            <v>1.7676816540207416</v>
          </cell>
          <cell r="AD83">
            <v>0</v>
          </cell>
          <cell r="AE83">
            <v>130.47020000000001</v>
          </cell>
          <cell r="AF83">
            <v>168.61060000000001</v>
          </cell>
          <cell r="AG83">
            <v>131.214</v>
          </cell>
          <cell r="AH83">
            <v>125.795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50</v>
          </cell>
          <cell r="D84">
            <v>1073</v>
          </cell>
          <cell r="E84">
            <v>397</v>
          </cell>
          <cell r="F84">
            <v>136</v>
          </cell>
          <cell r="G84">
            <v>0</v>
          </cell>
          <cell r="H84">
            <v>0.4</v>
          </cell>
          <cell r="I84" t="e">
            <v>#N/A</v>
          </cell>
          <cell r="J84">
            <v>419</v>
          </cell>
          <cell r="K84">
            <v>-22</v>
          </cell>
          <cell r="L84">
            <v>70</v>
          </cell>
          <cell r="M84">
            <v>120</v>
          </cell>
          <cell r="N84">
            <v>100</v>
          </cell>
          <cell r="W84">
            <v>79.400000000000006</v>
          </cell>
          <cell r="X84">
            <v>130</v>
          </cell>
          <cell r="Y84">
            <v>7.0025188916876573</v>
          </cell>
          <cell r="Z84">
            <v>1.7128463476070528</v>
          </cell>
          <cell r="AD84">
            <v>0</v>
          </cell>
          <cell r="AE84">
            <v>66.400000000000006</v>
          </cell>
          <cell r="AF84">
            <v>63.4</v>
          </cell>
          <cell r="AG84">
            <v>65.400000000000006</v>
          </cell>
          <cell r="AH84">
            <v>96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57.618000000000002</v>
          </cell>
          <cell r="D85">
            <v>105.36499999999999</v>
          </cell>
          <cell r="E85">
            <v>76.715999999999994</v>
          </cell>
          <cell r="F85">
            <v>84.843000000000004</v>
          </cell>
          <cell r="G85">
            <v>0</v>
          </cell>
          <cell r="H85">
            <v>1</v>
          </cell>
          <cell r="I85" t="e">
            <v>#N/A</v>
          </cell>
          <cell r="J85">
            <v>72.95</v>
          </cell>
          <cell r="K85">
            <v>3.7659999999999911</v>
          </cell>
          <cell r="L85">
            <v>20</v>
          </cell>
          <cell r="M85">
            <v>0</v>
          </cell>
          <cell r="N85">
            <v>0</v>
          </cell>
          <cell r="W85">
            <v>15.3432</v>
          </cell>
          <cell r="X85">
            <v>20</v>
          </cell>
          <cell r="Y85">
            <v>8.1366989936910166</v>
          </cell>
          <cell r="Z85">
            <v>5.5296809009854533</v>
          </cell>
          <cell r="AD85">
            <v>0</v>
          </cell>
          <cell r="AE85">
            <v>13.653</v>
          </cell>
          <cell r="AF85">
            <v>16.767599999999998</v>
          </cell>
          <cell r="AG85">
            <v>15.928800000000001</v>
          </cell>
          <cell r="AH85">
            <v>11.010999999999999</v>
          </cell>
          <cell r="AI85">
            <v>0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 t="str">
            <v>шт</v>
          </cell>
          <cell r="C86">
            <v>1</v>
          </cell>
          <cell r="D86">
            <v>8</v>
          </cell>
          <cell r="E86">
            <v>9</v>
          </cell>
          <cell r="G86">
            <v>0</v>
          </cell>
          <cell r="H86">
            <v>0.2</v>
          </cell>
          <cell r="I86" t="e">
            <v>#N/A</v>
          </cell>
          <cell r="J86">
            <v>8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W86">
            <v>1.8</v>
          </cell>
          <cell r="Y86">
            <v>0</v>
          </cell>
          <cell r="Z86">
            <v>0</v>
          </cell>
          <cell r="AD86">
            <v>0</v>
          </cell>
          <cell r="AE86">
            <v>2</v>
          </cell>
          <cell r="AF86">
            <v>1.4</v>
          </cell>
          <cell r="AG86">
            <v>1.8</v>
          </cell>
          <cell r="AH86">
            <v>-3</v>
          </cell>
          <cell r="AI86">
            <v>0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 t="str">
            <v>шт</v>
          </cell>
          <cell r="C87">
            <v>346</v>
          </cell>
          <cell r="D87">
            <v>1647</v>
          </cell>
          <cell r="E87">
            <v>916</v>
          </cell>
          <cell r="F87">
            <v>585</v>
          </cell>
          <cell r="G87">
            <v>0</v>
          </cell>
          <cell r="H87">
            <v>0.2</v>
          </cell>
          <cell r="I87" t="e">
            <v>#N/A</v>
          </cell>
          <cell r="J87">
            <v>964</v>
          </cell>
          <cell r="K87">
            <v>-48</v>
          </cell>
          <cell r="L87">
            <v>200</v>
          </cell>
          <cell r="M87">
            <v>200</v>
          </cell>
          <cell r="N87">
            <v>300</v>
          </cell>
          <cell r="W87">
            <v>183.2</v>
          </cell>
          <cell r="X87">
            <v>300</v>
          </cell>
          <cell r="Y87">
            <v>8.6517467248908311</v>
          </cell>
          <cell r="Z87">
            <v>3.1932314410480349</v>
          </cell>
          <cell r="AD87">
            <v>0</v>
          </cell>
          <cell r="AE87">
            <v>165</v>
          </cell>
          <cell r="AF87">
            <v>159.80000000000001</v>
          </cell>
          <cell r="AG87">
            <v>155</v>
          </cell>
          <cell r="AH87">
            <v>184</v>
          </cell>
          <cell r="AI87">
            <v>0</v>
          </cell>
        </row>
        <row r="88">
          <cell r="A88" t="str">
            <v xml:space="preserve"> 448  Сосиски Сливушки по-венски ТМ Вязанка. 0,3 кг ПОКОМ</v>
          </cell>
          <cell r="B88" t="str">
            <v>шт</v>
          </cell>
          <cell r="C88">
            <v>234</v>
          </cell>
          <cell r="D88">
            <v>908</v>
          </cell>
          <cell r="E88">
            <v>461</v>
          </cell>
          <cell r="F88">
            <v>666</v>
          </cell>
          <cell r="G88">
            <v>0</v>
          </cell>
          <cell r="H88">
            <v>0.3</v>
          </cell>
          <cell r="I88" t="e">
            <v>#N/A</v>
          </cell>
          <cell r="J88">
            <v>473</v>
          </cell>
          <cell r="K88">
            <v>-12</v>
          </cell>
          <cell r="L88">
            <v>200</v>
          </cell>
          <cell r="M88">
            <v>0</v>
          </cell>
          <cell r="N88">
            <v>80</v>
          </cell>
          <cell r="W88">
            <v>92.2</v>
          </cell>
          <cell r="Y88">
            <v>10.260303687635574</v>
          </cell>
          <cell r="Z88">
            <v>7.2234273318872013</v>
          </cell>
          <cell r="AD88">
            <v>0</v>
          </cell>
          <cell r="AE88">
            <v>82.6</v>
          </cell>
          <cell r="AF88">
            <v>75</v>
          </cell>
          <cell r="AG88">
            <v>74.599999999999994</v>
          </cell>
          <cell r="AH88">
            <v>18</v>
          </cell>
          <cell r="AI88" t="str">
            <v>ябиюль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249.63300000000001</v>
          </cell>
          <cell r="D89">
            <v>1673.0740000000001</v>
          </cell>
          <cell r="E89">
            <v>436.17599999999999</v>
          </cell>
          <cell r="F89">
            <v>776.59400000000005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460.68700000000001</v>
          </cell>
          <cell r="K89">
            <v>-24.511000000000024</v>
          </cell>
          <cell r="L89">
            <v>100</v>
          </cell>
          <cell r="M89">
            <v>0</v>
          </cell>
          <cell r="N89">
            <v>0</v>
          </cell>
          <cell r="W89">
            <v>87.235199999999992</v>
          </cell>
          <cell r="Y89">
            <v>10.048627159678663</v>
          </cell>
          <cell r="Z89">
            <v>8.9023009060562721</v>
          </cell>
          <cell r="AD89">
            <v>0</v>
          </cell>
          <cell r="AE89">
            <v>115.80319999999999</v>
          </cell>
          <cell r="AF89">
            <v>116.93499999999999</v>
          </cell>
          <cell r="AG89">
            <v>108.65899999999999</v>
          </cell>
          <cell r="AH89">
            <v>72.424999999999997</v>
          </cell>
          <cell r="AI89" t="e">
            <v>#N/A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1357.66</v>
          </cell>
          <cell r="D90">
            <v>7379.11</v>
          </cell>
          <cell r="E90">
            <v>4695.2179999999998</v>
          </cell>
          <cell r="F90">
            <v>3953.6770000000001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4807.4620000000004</v>
          </cell>
          <cell r="K90">
            <v>-112.2440000000006</v>
          </cell>
          <cell r="L90">
            <v>1000</v>
          </cell>
          <cell r="M90">
            <v>0</v>
          </cell>
          <cell r="N90">
            <v>800</v>
          </cell>
          <cell r="W90">
            <v>939.04359999999997</v>
          </cell>
          <cell r="X90">
            <v>900</v>
          </cell>
          <cell r="Y90">
            <v>7.0855889971456065</v>
          </cell>
          <cell r="Z90">
            <v>4.2103231415452917</v>
          </cell>
          <cell r="AD90">
            <v>0</v>
          </cell>
          <cell r="AE90">
            <v>957.93459999999993</v>
          </cell>
          <cell r="AF90">
            <v>906.22140000000002</v>
          </cell>
          <cell r="AG90">
            <v>1013.933</v>
          </cell>
          <cell r="AH90">
            <v>674.13199999999995</v>
          </cell>
          <cell r="AI90" t="str">
            <v>оконч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 t="str">
            <v>кг</v>
          </cell>
          <cell r="C91">
            <v>3215.2959999999998</v>
          </cell>
          <cell r="D91">
            <v>10752.540999999999</v>
          </cell>
          <cell r="E91">
            <v>6712.6360000000004</v>
          </cell>
          <cell r="F91">
            <v>7115.567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6885.6459999999997</v>
          </cell>
          <cell r="K91">
            <v>-173.00999999999931</v>
          </cell>
          <cell r="L91">
            <v>1700</v>
          </cell>
          <cell r="M91">
            <v>0</v>
          </cell>
          <cell r="N91">
            <v>1400</v>
          </cell>
          <cell r="W91">
            <v>1342.5272</v>
          </cell>
          <cell r="X91">
            <v>1000</v>
          </cell>
          <cell r="Y91">
            <v>8.3540705916423885</v>
          </cell>
          <cell r="Z91">
            <v>5.3001287422705481</v>
          </cell>
          <cell r="AD91">
            <v>0</v>
          </cell>
          <cell r="AE91">
            <v>1377.5430000000001</v>
          </cell>
          <cell r="AF91">
            <v>1282.5196000000001</v>
          </cell>
          <cell r="AG91">
            <v>1168.0296000000001</v>
          </cell>
          <cell r="AH91">
            <v>1119.1890000000001</v>
          </cell>
          <cell r="AI91" t="str">
            <v>ябиюль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 t="str">
            <v>кг</v>
          </cell>
          <cell r="C92">
            <v>3681.5129999999999</v>
          </cell>
          <cell r="D92">
            <v>11421.087</v>
          </cell>
          <cell r="E92">
            <v>7299.067</v>
          </cell>
          <cell r="F92">
            <v>7635.4989999999998</v>
          </cell>
          <cell r="G92" t="str">
            <v>сниж</v>
          </cell>
          <cell r="H92">
            <v>1</v>
          </cell>
          <cell r="I92" t="e">
            <v>#N/A</v>
          </cell>
          <cell r="J92">
            <v>7508.0029999999997</v>
          </cell>
          <cell r="K92">
            <v>-208.93599999999969</v>
          </cell>
          <cell r="L92">
            <v>1750</v>
          </cell>
          <cell r="M92">
            <v>0</v>
          </cell>
          <cell r="N92">
            <v>1000</v>
          </cell>
          <cell r="W92">
            <v>1459.8134</v>
          </cell>
          <cell r="X92">
            <v>600</v>
          </cell>
          <cell r="Y92">
            <v>7.5252761757084841</v>
          </cell>
          <cell r="Z92">
            <v>5.2304623316925296</v>
          </cell>
          <cell r="AD92">
            <v>0</v>
          </cell>
          <cell r="AE92">
            <v>1617.9342000000001</v>
          </cell>
          <cell r="AF92">
            <v>1808.8114</v>
          </cell>
          <cell r="AG92">
            <v>1803.1858</v>
          </cell>
          <cell r="AH92">
            <v>1473.6590000000001</v>
          </cell>
          <cell r="AI92" t="str">
            <v>оконч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B93" t="str">
            <v>кг</v>
          </cell>
          <cell r="C93">
            <v>148.66399999999999</v>
          </cell>
          <cell r="D93">
            <v>577.96500000000003</v>
          </cell>
          <cell r="E93">
            <v>229.738</v>
          </cell>
          <cell r="F93">
            <v>204.458</v>
          </cell>
          <cell r="G93" t="str">
            <v>г</v>
          </cell>
          <cell r="H93">
            <v>1</v>
          </cell>
          <cell r="I93" t="e">
            <v>#N/A</v>
          </cell>
          <cell r="J93">
            <v>228.90899999999999</v>
          </cell>
          <cell r="K93">
            <v>0.82900000000000773</v>
          </cell>
          <cell r="L93">
            <v>50</v>
          </cell>
          <cell r="M93">
            <v>0</v>
          </cell>
          <cell r="N93">
            <v>50</v>
          </cell>
          <cell r="W93">
            <v>45.947600000000001</v>
          </cell>
          <cell r="X93">
            <v>60</v>
          </cell>
          <cell r="Y93">
            <v>7.9320356231881526</v>
          </cell>
          <cell r="Z93">
            <v>4.449808042204598</v>
          </cell>
          <cell r="AD93">
            <v>0</v>
          </cell>
          <cell r="AE93">
            <v>44.646799999999999</v>
          </cell>
          <cell r="AF93">
            <v>45.200400000000002</v>
          </cell>
          <cell r="AG93">
            <v>46.060600000000001</v>
          </cell>
          <cell r="AH93">
            <v>52.606000000000002</v>
          </cell>
          <cell r="AI93">
            <v>0</v>
          </cell>
        </row>
        <row r="94">
          <cell r="A94" t="str">
            <v xml:space="preserve"> 467  Колбаса Филейная 0,5кг ТМ Особый рецепт  ПОКОМ</v>
          </cell>
          <cell r="B94" t="str">
            <v>шт</v>
          </cell>
          <cell r="C94">
            <v>72</v>
          </cell>
          <cell r="D94">
            <v>1554</v>
          </cell>
          <cell r="E94">
            <v>154</v>
          </cell>
          <cell r="F94">
            <v>29</v>
          </cell>
          <cell r="G94">
            <v>0</v>
          </cell>
          <cell r="H94">
            <v>0.5</v>
          </cell>
          <cell r="I94" t="e">
            <v>#N/A</v>
          </cell>
          <cell r="J94">
            <v>209</v>
          </cell>
          <cell r="K94">
            <v>-55</v>
          </cell>
          <cell r="L94">
            <v>20</v>
          </cell>
          <cell r="M94">
            <v>70</v>
          </cell>
          <cell r="N94">
            <v>50</v>
          </cell>
          <cell r="W94">
            <v>30.8</v>
          </cell>
          <cell r="X94">
            <v>80</v>
          </cell>
          <cell r="Y94">
            <v>8.0844155844155843</v>
          </cell>
          <cell r="Z94">
            <v>0.94155844155844148</v>
          </cell>
          <cell r="AD94">
            <v>0</v>
          </cell>
          <cell r="AE94">
            <v>23.2</v>
          </cell>
          <cell r="AF94">
            <v>25.8</v>
          </cell>
          <cell r="AG94">
            <v>25.2</v>
          </cell>
          <cell r="AH94">
            <v>25</v>
          </cell>
          <cell r="AI94" t="e">
            <v>#N/A</v>
          </cell>
        </row>
        <row r="95">
          <cell r="A95" t="str">
            <v xml:space="preserve"> 478  Сардельки Зареченские ВЕС ТМ Зареченские  ПОКОМ</v>
          </cell>
          <cell r="B95" t="str">
            <v>кг</v>
          </cell>
          <cell r="C95">
            <v>24.695</v>
          </cell>
          <cell r="D95">
            <v>44.767000000000003</v>
          </cell>
          <cell r="E95">
            <v>35.000999999999998</v>
          </cell>
          <cell r="F95">
            <v>34.460999999999999</v>
          </cell>
          <cell r="G95" t="str">
            <v>нов1202</v>
          </cell>
          <cell r="H95">
            <v>1</v>
          </cell>
          <cell r="I95" t="e">
            <v>#N/A</v>
          </cell>
          <cell r="J95">
            <v>30.553000000000001</v>
          </cell>
          <cell r="K95">
            <v>4.4479999999999968</v>
          </cell>
          <cell r="L95">
            <v>0</v>
          </cell>
          <cell r="M95">
            <v>0</v>
          </cell>
          <cell r="N95">
            <v>0</v>
          </cell>
          <cell r="W95">
            <v>7.0001999999999995</v>
          </cell>
          <cell r="X95">
            <v>20</v>
          </cell>
          <cell r="Y95">
            <v>7.7799205736978942</v>
          </cell>
          <cell r="Z95">
            <v>4.9228593468758035</v>
          </cell>
          <cell r="AD95">
            <v>0</v>
          </cell>
          <cell r="AE95">
            <v>5.0570000000000004</v>
          </cell>
          <cell r="AF95">
            <v>5.4613999999999994</v>
          </cell>
          <cell r="AG95">
            <v>6.0524000000000004</v>
          </cell>
          <cell r="AH95">
            <v>10.807</v>
          </cell>
          <cell r="AI95">
            <v>0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B96" t="str">
            <v>шт</v>
          </cell>
          <cell r="C96">
            <v>457</v>
          </cell>
          <cell r="D96">
            <v>2572</v>
          </cell>
          <cell r="E96">
            <v>2312</v>
          </cell>
          <cell r="F96">
            <v>657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2368</v>
          </cell>
          <cell r="K96">
            <v>-56</v>
          </cell>
          <cell r="L96">
            <v>280</v>
          </cell>
          <cell r="M96">
            <v>400</v>
          </cell>
          <cell r="N96">
            <v>400</v>
          </cell>
          <cell r="W96">
            <v>324.39999999999998</v>
          </cell>
          <cell r="X96">
            <v>550</v>
          </cell>
          <cell r="Y96">
            <v>7.0499383477188662</v>
          </cell>
          <cell r="Z96">
            <v>2.0252774352651048</v>
          </cell>
          <cell r="AD96">
            <v>690</v>
          </cell>
          <cell r="AE96">
            <v>267.39999999999998</v>
          </cell>
          <cell r="AF96">
            <v>255.8</v>
          </cell>
          <cell r="AG96">
            <v>260.8</v>
          </cell>
          <cell r="AH96">
            <v>459</v>
          </cell>
          <cell r="AI96" t="e">
            <v>#N/A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B97" t="str">
            <v>шт</v>
          </cell>
          <cell r="C97">
            <v>352</v>
          </cell>
          <cell r="D97">
            <v>1070</v>
          </cell>
          <cell r="E97">
            <v>863</v>
          </cell>
          <cell r="F97">
            <v>540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882</v>
          </cell>
          <cell r="K97">
            <v>-19</v>
          </cell>
          <cell r="L97">
            <v>200</v>
          </cell>
          <cell r="M97">
            <v>50</v>
          </cell>
          <cell r="N97">
            <v>200</v>
          </cell>
          <cell r="W97">
            <v>172.6</v>
          </cell>
          <cell r="X97">
            <v>250</v>
          </cell>
          <cell r="Y97">
            <v>7.1842410196987254</v>
          </cell>
          <cell r="Z97">
            <v>3.1286210892236386</v>
          </cell>
          <cell r="AD97">
            <v>0</v>
          </cell>
          <cell r="AE97">
            <v>165</v>
          </cell>
          <cell r="AF97">
            <v>154.6</v>
          </cell>
          <cell r="AG97">
            <v>161.19999999999999</v>
          </cell>
          <cell r="AH97">
            <v>195</v>
          </cell>
          <cell r="AI97" t="e">
            <v>#N/A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B98" t="str">
            <v>шт</v>
          </cell>
          <cell r="C98">
            <v>463</v>
          </cell>
          <cell r="D98">
            <v>1531</v>
          </cell>
          <cell r="E98">
            <v>1317</v>
          </cell>
          <cell r="F98">
            <v>649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1342</v>
          </cell>
          <cell r="K98">
            <v>-25</v>
          </cell>
          <cell r="L98">
            <v>200</v>
          </cell>
          <cell r="M98">
            <v>120</v>
          </cell>
          <cell r="N98">
            <v>300</v>
          </cell>
          <cell r="W98">
            <v>240.6</v>
          </cell>
          <cell r="X98">
            <v>450</v>
          </cell>
          <cell r="Y98">
            <v>7.144638403990025</v>
          </cell>
          <cell r="Z98">
            <v>2.6974231088944305</v>
          </cell>
          <cell r="AD98">
            <v>114</v>
          </cell>
          <cell r="AE98">
            <v>230.2</v>
          </cell>
          <cell r="AF98">
            <v>216.8</v>
          </cell>
          <cell r="AG98">
            <v>210.4</v>
          </cell>
          <cell r="AH98">
            <v>350</v>
          </cell>
          <cell r="AI98" t="e">
            <v>#N/A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B99" t="str">
            <v>шт</v>
          </cell>
          <cell r="C99">
            <v>365</v>
          </cell>
          <cell r="D99">
            <v>989</v>
          </cell>
          <cell r="E99">
            <v>782</v>
          </cell>
          <cell r="F99">
            <v>533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822</v>
          </cell>
          <cell r="K99">
            <v>-40</v>
          </cell>
          <cell r="L99">
            <v>160</v>
          </cell>
          <cell r="M99">
            <v>50</v>
          </cell>
          <cell r="N99">
            <v>200</v>
          </cell>
          <cell r="W99">
            <v>156.4</v>
          </cell>
          <cell r="X99">
            <v>220</v>
          </cell>
          <cell r="Y99">
            <v>7.4360613810741683</v>
          </cell>
          <cell r="Z99">
            <v>3.4079283887468028</v>
          </cell>
          <cell r="AD99">
            <v>0</v>
          </cell>
          <cell r="AE99">
            <v>157.6</v>
          </cell>
          <cell r="AF99">
            <v>148.19999999999999</v>
          </cell>
          <cell r="AG99">
            <v>146</v>
          </cell>
          <cell r="AH99">
            <v>194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5.3289999999999997</v>
          </cell>
          <cell r="D100">
            <v>16.946000000000002</v>
          </cell>
          <cell r="E100">
            <v>0</v>
          </cell>
          <cell r="F100">
            <v>22.274999999999999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7.8</v>
          </cell>
          <cell r="K100">
            <v>-7.8</v>
          </cell>
          <cell r="L100">
            <v>0</v>
          </cell>
          <cell r="M100">
            <v>0</v>
          </cell>
          <cell r="N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1.6173999999999999</v>
          </cell>
          <cell r="AF100">
            <v>0.79239999999999999</v>
          </cell>
          <cell r="AG100">
            <v>0.53579999999999994</v>
          </cell>
          <cell r="AH100">
            <v>0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D101">
            <v>24</v>
          </cell>
          <cell r="E101">
            <v>4</v>
          </cell>
          <cell r="F101">
            <v>16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4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W101">
            <v>0.8</v>
          </cell>
          <cell r="Y101">
            <v>20</v>
          </cell>
          <cell r="Z101">
            <v>20</v>
          </cell>
          <cell r="AD101">
            <v>0</v>
          </cell>
          <cell r="AE101">
            <v>2</v>
          </cell>
          <cell r="AF101">
            <v>0.4</v>
          </cell>
          <cell r="AG101">
            <v>0</v>
          </cell>
          <cell r="AH101">
            <v>3</v>
          </cell>
          <cell r="AI101">
            <v>0</v>
          </cell>
        </row>
        <row r="102">
          <cell r="A102" t="str">
            <v xml:space="preserve"> 516  Сосиски Классические ТМ Ядрена копоть 0,3кг  ПОКОМ</v>
          </cell>
          <cell r="B102" t="str">
            <v>шт</v>
          </cell>
          <cell r="C102">
            <v>15</v>
          </cell>
          <cell r="D102">
            <v>2</v>
          </cell>
          <cell r="E102">
            <v>5</v>
          </cell>
          <cell r="F102">
            <v>10</v>
          </cell>
          <cell r="G102" t="str">
            <v>завод</v>
          </cell>
          <cell r="H102">
            <v>0.3</v>
          </cell>
          <cell r="I102" t="e">
            <v>#N/A</v>
          </cell>
          <cell r="J102">
            <v>8</v>
          </cell>
          <cell r="K102">
            <v>-3</v>
          </cell>
          <cell r="L102">
            <v>0</v>
          </cell>
          <cell r="M102">
            <v>0</v>
          </cell>
          <cell r="N102">
            <v>0</v>
          </cell>
          <cell r="W102">
            <v>1</v>
          </cell>
          <cell r="Y102">
            <v>10</v>
          </cell>
          <cell r="Z102">
            <v>10</v>
          </cell>
          <cell r="AD102">
            <v>0</v>
          </cell>
          <cell r="AE102">
            <v>1</v>
          </cell>
          <cell r="AF102">
            <v>0</v>
          </cell>
          <cell r="AG102">
            <v>2.2000000000000002</v>
          </cell>
          <cell r="AH102">
            <v>1</v>
          </cell>
          <cell r="AI102">
            <v>0</v>
          </cell>
        </row>
        <row r="103">
          <cell r="A103" t="str">
            <v xml:space="preserve"> 519  Грудинка 0,12 кг нарезка ТМ Стародворье  ПОКОМ</v>
          </cell>
          <cell r="B103" t="str">
            <v>шт</v>
          </cell>
          <cell r="C103">
            <v>229</v>
          </cell>
          <cell r="D103">
            <v>222</v>
          </cell>
          <cell r="E103">
            <v>199</v>
          </cell>
          <cell r="F103">
            <v>246</v>
          </cell>
          <cell r="G103" t="str">
            <v>нов1804,</v>
          </cell>
          <cell r="H103">
            <v>0.12</v>
          </cell>
          <cell r="I103" t="e">
            <v>#N/A</v>
          </cell>
          <cell r="J103">
            <v>205</v>
          </cell>
          <cell r="K103">
            <v>-6</v>
          </cell>
          <cell r="L103">
            <v>0</v>
          </cell>
          <cell r="M103">
            <v>0</v>
          </cell>
          <cell r="N103">
            <v>0</v>
          </cell>
          <cell r="W103">
            <v>39.799999999999997</v>
          </cell>
          <cell r="X103">
            <v>60</v>
          </cell>
          <cell r="Y103">
            <v>7.6884422110552766</v>
          </cell>
          <cell r="Z103">
            <v>6.1809045226130657</v>
          </cell>
          <cell r="AD103">
            <v>0</v>
          </cell>
          <cell r="AE103">
            <v>24</v>
          </cell>
          <cell r="AF103">
            <v>19.399999999999999</v>
          </cell>
          <cell r="AG103">
            <v>23.8</v>
          </cell>
          <cell r="AH103">
            <v>75</v>
          </cell>
          <cell r="AI103" t="str">
            <v>увел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B104" t="str">
            <v>шт</v>
          </cell>
          <cell r="C104">
            <v>259</v>
          </cell>
          <cell r="D104">
            <v>183</v>
          </cell>
          <cell r="E104">
            <v>136</v>
          </cell>
          <cell r="F104">
            <v>304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137</v>
          </cell>
          <cell r="K104">
            <v>-1</v>
          </cell>
          <cell r="L104">
            <v>0</v>
          </cell>
          <cell r="M104">
            <v>0</v>
          </cell>
          <cell r="N104">
            <v>0</v>
          </cell>
          <cell r="W104">
            <v>27.2</v>
          </cell>
          <cell r="Y104">
            <v>11.176470588235295</v>
          </cell>
          <cell r="Z104">
            <v>11.176470588235295</v>
          </cell>
          <cell r="AD104">
            <v>0</v>
          </cell>
          <cell r="AE104">
            <v>13.2</v>
          </cell>
          <cell r="AF104">
            <v>22</v>
          </cell>
          <cell r="AG104">
            <v>20</v>
          </cell>
          <cell r="AH104">
            <v>39</v>
          </cell>
          <cell r="AI104" t="str">
            <v>увел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B105" t="str">
            <v>шт</v>
          </cell>
          <cell r="C105">
            <v>120</v>
          </cell>
          <cell r="D105">
            <v>136</v>
          </cell>
          <cell r="E105">
            <v>211</v>
          </cell>
          <cell r="F105">
            <v>29</v>
          </cell>
          <cell r="G105" t="str">
            <v>нов0805</v>
          </cell>
          <cell r="H105">
            <v>7.0000000000000007E-2</v>
          </cell>
          <cell r="I105" t="e">
            <v>#N/A</v>
          </cell>
          <cell r="J105">
            <v>234</v>
          </cell>
          <cell r="K105">
            <v>-23</v>
          </cell>
          <cell r="L105">
            <v>0</v>
          </cell>
          <cell r="M105">
            <v>100</v>
          </cell>
          <cell r="N105">
            <v>100</v>
          </cell>
          <cell r="W105">
            <v>42.2</v>
          </cell>
          <cell r="X105">
            <v>100</v>
          </cell>
          <cell r="Y105">
            <v>7.7962085308056865</v>
          </cell>
          <cell r="Z105">
            <v>0.6872037914691943</v>
          </cell>
          <cell r="AD105">
            <v>0</v>
          </cell>
          <cell r="AE105">
            <v>21.4</v>
          </cell>
          <cell r="AF105">
            <v>14.2</v>
          </cell>
          <cell r="AG105">
            <v>19.399999999999999</v>
          </cell>
          <cell r="AH105">
            <v>58</v>
          </cell>
          <cell r="AI105" t="str">
            <v>увел</v>
          </cell>
        </row>
        <row r="106">
          <cell r="A106" t="str">
            <v xml:space="preserve"> 523  Колбаса Сальчичон нарезка 0,07кг ТМ Стародворье  ПОКОМ </v>
          </cell>
          <cell r="B106" t="str">
            <v>шт</v>
          </cell>
          <cell r="C106">
            <v>177</v>
          </cell>
          <cell r="D106">
            <v>324</v>
          </cell>
          <cell r="E106">
            <v>323</v>
          </cell>
          <cell r="F106">
            <v>167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334</v>
          </cell>
          <cell r="K106">
            <v>-11</v>
          </cell>
          <cell r="L106">
            <v>0</v>
          </cell>
          <cell r="M106">
            <v>100</v>
          </cell>
          <cell r="N106">
            <v>100</v>
          </cell>
          <cell r="W106">
            <v>64.599999999999994</v>
          </cell>
          <cell r="X106">
            <v>120</v>
          </cell>
          <cell r="Y106">
            <v>7.5386996904024777</v>
          </cell>
          <cell r="Z106">
            <v>2.585139318885449</v>
          </cell>
          <cell r="AD106">
            <v>0</v>
          </cell>
          <cell r="AE106">
            <v>12.8</v>
          </cell>
          <cell r="AF106">
            <v>36</v>
          </cell>
          <cell r="AG106">
            <v>39.799999999999997</v>
          </cell>
          <cell r="AH106">
            <v>103</v>
          </cell>
          <cell r="AI106" t="str">
            <v>увел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B107" t="str">
            <v>шт</v>
          </cell>
          <cell r="C107">
            <v>184</v>
          </cell>
          <cell r="D107">
            <v>332</v>
          </cell>
          <cell r="E107">
            <v>329</v>
          </cell>
          <cell r="F107">
            <v>166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352</v>
          </cell>
          <cell r="K107">
            <v>-23</v>
          </cell>
          <cell r="L107">
            <v>0</v>
          </cell>
          <cell r="M107">
            <v>100</v>
          </cell>
          <cell r="N107">
            <v>100</v>
          </cell>
          <cell r="W107">
            <v>65.8</v>
          </cell>
          <cell r="X107">
            <v>120</v>
          </cell>
          <cell r="Y107">
            <v>7.3860182370820668</v>
          </cell>
          <cell r="Z107">
            <v>2.5227963525835868</v>
          </cell>
          <cell r="AD107">
            <v>0</v>
          </cell>
          <cell r="AE107">
            <v>17.8</v>
          </cell>
          <cell r="AF107">
            <v>33.200000000000003</v>
          </cell>
          <cell r="AG107">
            <v>47.6</v>
          </cell>
          <cell r="AH107">
            <v>95</v>
          </cell>
          <cell r="AI107" t="str">
            <v>увел</v>
          </cell>
        </row>
        <row r="108">
          <cell r="A108" t="str">
            <v xml:space="preserve"> 525  Колбаса Фуэт нарезка 0,07кг ТМ Стародворье  ПОКОМ</v>
          </cell>
          <cell r="B108" t="str">
            <v>шт</v>
          </cell>
          <cell r="C108">
            <v>211</v>
          </cell>
          <cell r="D108">
            <v>230</v>
          </cell>
          <cell r="E108">
            <v>266</v>
          </cell>
          <cell r="F108">
            <v>164</v>
          </cell>
          <cell r="G108" t="str">
            <v>нв1405,</v>
          </cell>
          <cell r="H108">
            <v>7.0000000000000007E-2</v>
          </cell>
          <cell r="I108" t="e">
            <v>#N/A</v>
          </cell>
          <cell r="J108">
            <v>291</v>
          </cell>
          <cell r="K108">
            <v>-25</v>
          </cell>
          <cell r="L108">
            <v>0</v>
          </cell>
          <cell r="M108">
            <v>80</v>
          </cell>
          <cell r="N108">
            <v>100</v>
          </cell>
          <cell r="W108">
            <v>53.2</v>
          </cell>
          <cell r="X108">
            <v>60</v>
          </cell>
          <cell r="Y108">
            <v>7.5939849624060143</v>
          </cell>
          <cell r="Z108">
            <v>3.0827067669172932</v>
          </cell>
          <cell r="AD108">
            <v>0</v>
          </cell>
          <cell r="AE108">
            <v>12.8</v>
          </cell>
          <cell r="AF108">
            <v>33.4</v>
          </cell>
          <cell r="AG108">
            <v>33.4</v>
          </cell>
          <cell r="AH108">
            <v>76</v>
          </cell>
          <cell r="AI108" t="str">
            <v>увел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B109" t="str">
            <v>шт</v>
          </cell>
          <cell r="C109">
            <v>334</v>
          </cell>
          <cell r="D109">
            <v>191</v>
          </cell>
          <cell r="E109">
            <v>239</v>
          </cell>
          <cell r="F109">
            <v>274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250</v>
          </cell>
          <cell r="K109">
            <v>-11</v>
          </cell>
          <cell r="L109">
            <v>0</v>
          </cell>
          <cell r="M109">
            <v>0</v>
          </cell>
          <cell r="N109">
            <v>50</v>
          </cell>
          <cell r="W109">
            <v>47.8</v>
          </cell>
          <cell r="X109">
            <v>50</v>
          </cell>
          <cell r="Y109">
            <v>7.8242677824267783</v>
          </cell>
          <cell r="Z109">
            <v>5.7322175732217575</v>
          </cell>
          <cell r="AD109">
            <v>0</v>
          </cell>
          <cell r="AE109">
            <v>38.200000000000003</v>
          </cell>
          <cell r="AF109">
            <v>38.4</v>
          </cell>
          <cell r="AG109">
            <v>34.200000000000003</v>
          </cell>
          <cell r="AH109">
            <v>81</v>
          </cell>
          <cell r="AI109" t="str">
            <v>увел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B110" t="str">
            <v>шт</v>
          </cell>
          <cell r="C110">
            <v>263</v>
          </cell>
          <cell r="D110">
            <v>222</v>
          </cell>
          <cell r="E110">
            <v>276</v>
          </cell>
          <cell r="F110">
            <v>203</v>
          </cell>
          <cell r="G110" t="str">
            <v>нв1405,</v>
          </cell>
          <cell r="H110">
            <v>5.5E-2</v>
          </cell>
          <cell r="I110" t="e">
            <v>#N/A</v>
          </cell>
          <cell r="J110">
            <v>282</v>
          </cell>
          <cell r="K110">
            <v>-6</v>
          </cell>
          <cell r="L110">
            <v>0</v>
          </cell>
          <cell r="M110">
            <v>0</v>
          </cell>
          <cell r="N110">
            <v>100</v>
          </cell>
          <cell r="W110">
            <v>55.2</v>
          </cell>
          <cell r="X110">
            <v>120</v>
          </cell>
          <cell r="Y110">
            <v>7.6630434782608692</v>
          </cell>
          <cell r="Z110">
            <v>3.6775362318840576</v>
          </cell>
          <cell r="AD110">
            <v>0</v>
          </cell>
          <cell r="AE110">
            <v>31.6</v>
          </cell>
          <cell r="AF110">
            <v>43.6</v>
          </cell>
          <cell r="AG110">
            <v>37</v>
          </cell>
          <cell r="AH110">
            <v>88</v>
          </cell>
          <cell r="AI110" t="str">
            <v>увел</v>
          </cell>
        </row>
        <row r="111">
          <cell r="A111" t="str">
            <v>БОНУС_307 Колбаса Сервелат Мясорубский с мелкорубленным окороком 0,35 кг срез ТМ Стародворье   Поком</v>
          </cell>
          <cell r="B111" t="str">
            <v>шт</v>
          </cell>
          <cell r="C111">
            <v>386</v>
          </cell>
          <cell r="D111">
            <v>626</v>
          </cell>
          <cell r="E111">
            <v>473</v>
          </cell>
          <cell r="F111">
            <v>513</v>
          </cell>
          <cell r="G111">
            <v>0</v>
          </cell>
          <cell r="H111">
            <v>0</v>
          </cell>
          <cell r="I111" t="e">
            <v>#N/A</v>
          </cell>
          <cell r="J111">
            <v>499</v>
          </cell>
          <cell r="K111">
            <v>-26</v>
          </cell>
          <cell r="L111">
            <v>0</v>
          </cell>
          <cell r="M111">
            <v>0</v>
          </cell>
          <cell r="N111">
            <v>0</v>
          </cell>
          <cell r="W111">
            <v>94.6</v>
          </cell>
          <cell r="Y111">
            <v>5.4228329809725162</v>
          </cell>
          <cell r="Z111">
            <v>5.4228329809725162</v>
          </cell>
          <cell r="AD111">
            <v>0</v>
          </cell>
          <cell r="AE111">
            <v>125.2</v>
          </cell>
          <cell r="AF111">
            <v>126.2</v>
          </cell>
          <cell r="AG111">
            <v>99.8</v>
          </cell>
          <cell r="AH111">
            <v>154</v>
          </cell>
          <cell r="AI111" t="e">
            <v>#N/A</v>
          </cell>
        </row>
        <row r="112">
          <cell r="A112" t="str">
            <v>БОНУС_319  Колбаса вареная Филейская ТМ Вязанка ТС Классическая, 0,45 кг. ПОКОМ</v>
          </cell>
          <cell r="B112" t="str">
            <v>шт</v>
          </cell>
          <cell r="C112">
            <v>300</v>
          </cell>
          <cell r="D112">
            <v>3578</v>
          </cell>
          <cell r="E112">
            <v>2123</v>
          </cell>
          <cell r="F112">
            <v>1208</v>
          </cell>
          <cell r="G112">
            <v>0</v>
          </cell>
          <cell r="H112">
            <v>0</v>
          </cell>
          <cell r="I112" t="e">
            <v>#N/A</v>
          </cell>
          <cell r="J112">
            <v>2234</v>
          </cell>
          <cell r="K112">
            <v>-111</v>
          </cell>
          <cell r="L112">
            <v>0</v>
          </cell>
          <cell r="M112">
            <v>0</v>
          </cell>
          <cell r="N112">
            <v>0</v>
          </cell>
          <cell r="W112">
            <v>424.6</v>
          </cell>
          <cell r="Y112">
            <v>2.8450306170513424</v>
          </cell>
          <cell r="Z112">
            <v>2.8450306170513424</v>
          </cell>
          <cell r="AD112">
            <v>0</v>
          </cell>
          <cell r="AE112">
            <v>465</v>
          </cell>
          <cell r="AF112">
            <v>482</v>
          </cell>
          <cell r="AG112">
            <v>447</v>
          </cell>
          <cell r="AH112">
            <v>630</v>
          </cell>
          <cell r="AI11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28.06.2025 - 04.07.2025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11.8</v>
          </cell>
          <cell r="F7">
            <v>597.96799999999996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12.85</v>
          </cell>
          <cell r="F8">
            <v>1027.1600000000001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10.15</v>
          </cell>
          <cell r="F9">
            <v>2574.5770000000002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1710</v>
          </cell>
          <cell r="F10">
            <v>4794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801</v>
          </cell>
          <cell r="F11">
            <v>5266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2518</v>
          </cell>
          <cell r="F12">
            <v>7787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80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332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392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1581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</v>
          </cell>
          <cell r="F17">
            <v>906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162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236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2.4500000000000002</v>
          </cell>
          <cell r="F21">
            <v>553.25300000000004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22.5</v>
          </cell>
          <cell r="F22">
            <v>6223.3969999999999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7.45</v>
          </cell>
          <cell r="F23">
            <v>427.05399999999997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1575.0250000000001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2.4500000000000002</v>
          </cell>
          <cell r="F25">
            <v>700.13400000000001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5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181.173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175.029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490.858</v>
          </cell>
        </row>
        <row r="30">
          <cell r="A30" t="str">
            <v xml:space="preserve"> 247  Сардельки Нежные, ВЕС.  ПОКОМ</v>
          </cell>
          <cell r="D30">
            <v>1.3</v>
          </cell>
          <cell r="F30">
            <v>166.923</v>
          </cell>
        </row>
        <row r="31">
          <cell r="A31" t="str">
            <v xml:space="preserve"> 248  Сардельки Сочные ТМ Особый рецепт,   ПОКОМ</v>
          </cell>
          <cell r="F31">
            <v>206.387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6.85</v>
          </cell>
          <cell r="F32">
            <v>1690.529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83.403999999999996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250.97800000000001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157.30600000000001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25.292999999999999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10.102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42</v>
          </cell>
          <cell r="F39">
            <v>1316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938</v>
          </cell>
          <cell r="F40">
            <v>5168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1330</v>
          </cell>
          <cell r="F41">
            <v>6380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7</v>
          </cell>
        </row>
        <row r="43">
          <cell r="A43" t="str">
            <v xml:space="preserve"> 283  Сосиски Сочинки, ВЕС, ТМ Стародворье ПОКОМ</v>
          </cell>
          <cell r="D43">
            <v>3.95</v>
          </cell>
          <cell r="F43">
            <v>1102.2170000000001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6</v>
          </cell>
          <cell r="F44">
            <v>885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1549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1.55</v>
          </cell>
          <cell r="F46">
            <v>331.35700000000003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12</v>
          </cell>
          <cell r="F47">
            <v>1395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2947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155.1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1.55</v>
          </cell>
          <cell r="F50">
            <v>614.61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8</v>
          </cell>
          <cell r="F51">
            <v>1482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2184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7</v>
          </cell>
          <cell r="F53">
            <v>1492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4.1500000000000004</v>
          </cell>
          <cell r="F54">
            <v>347.822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11.85</v>
          </cell>
          <cell r="F55">
            <v>768.17399999999998</v>
          </cell>
        </row>
        <row r="56">
          <cell r="A56" t="str">
            <v xml:space="preserve"> 316  Колбаса Нежная ТМ Зареченские ВЕС  ПОКОМ</v>
          </cell>
          <cell r="F56">
            <v>43.8</v>
          </cell>
        </row>
        <row r="57">
          <cell r="A57" t="str">
            <v xml:space="preserve"> 318  Сосиски Датские ТМ Зареченские, ВЕС  ПОКОМ</v>
          </cell>
          <cell r="D57">
            <v>6.5</v>
          </cell>
          <cell r="F57">
            <v>4260.5540000000001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2199</v>
          </cell>
          <cell r="F58">
            <v>5539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715</v>
          </cell>
          <cell r="F59">
            <v>5806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19</v>
          </cell>
          <cell r="F60">
            <v>2030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504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457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11.75</v>
          </cell>
          <cell r="F63">
            <v>1034.3309999999999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6</v>
          </cell>
          <cell r="F64">
            <v>594</v>
          </cell>
        </row>
        <row r="65">
          <cell r="A65" t="str">
            <v xml:space="preserve"> 335  Колбаса Сливушка ТМ Вязанка. ВЕС.  ПОКОМ </v>
          </cell>
          <cell r="D65">
            <v>6.65</v>
          </cell>
          <cell r="F65">
            <v>579.44899999999996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1095</v>
          </cell>
          <cell r="F66">
            <v>4695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21</v>
          </cell>
          <cell r="F67">
            <v>3277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2.4500000000000002</v>
          </cell>
          <cell r="F68">
            <v>936.99900000000002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262.649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2.4500000000000002</v>
          </cell>
          <cell r="F70">
            <v>857.01400000000001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1.6</v>
          </cell>
          <cell r="F71">
            <v>311.78199999999998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189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310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</v>
          </cell>
          <cell r="F74">
            <v>669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2.65</v>
          </cell>
          <cell r="F75">
            <v>164.875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</v>
          </cell>
          <cell r="F76">
            <v>898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16</v>
          </cell>
          <cell r="F77">
            <v>1063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926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6</v>
          </cell>
          <cell r="F79">
            <v>1061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7</v>
          </cell>
          <cell r="F80">
            <v>611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348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954</v>
          </cell>
          <cell r="F82">
            <v>6137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1823</v>
          </cell>
          <cell r="F83">
            <v>11795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802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782.66099999999994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2.6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452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75.650000000000006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914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478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465.92399999999998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16</v>
          </cell>
          <cell r="F93">
            <v>4814.8829999999998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30.5</v>
          </cell>
          <cell r="F94">
            <v>7426.5919999999996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38</v>
          </cell>
          <cell r="F95">
            <v>7397.1130000000003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217.309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</v>
          </cell>
          <cell r="F97">
            <v>207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30.452999999999999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698</v>
          </cell>
          <cell r="F99">
            <v>2407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7</v>
          </cell>
          <cell r="F100">
            <v>842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121</v>
          </cell>
          <cell r="F101">
            <v>1355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7</v>
          </cell>
          <cell r="F102">
            <v>811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9.1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5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</v>
          </cell>
          <cell r="F105">
            <v>6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3</v>
          </cell>
          <cell r="F106">
            <v>213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2</v>
          </cell>
          <cell r="F107">
            <v>132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241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4</v>
          </cell>
          <cell r="F109">
            <v>339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5</v>
          </cell>
          <cell r="F110">
            <v>344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5</v>
          </cell>
          <cell r="F111">
            <v>298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7</v>
          </cell>
          <cell r="F112">
            <v>271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4</v>
          </cell>
          <cell r="F113">
            <v>299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17</v>
          </cell>
          <cell r="F114">
            <v>17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10</v>
          </cell>
          <cell r="F115">
            <v>10</v>
          </cell>
        </row>
        <row r="116">
          <cell r="A116" t="str">
            <v>0447 Сыр Голландский 45% Нарезка 125г ТМ Папа может ОСТАНКИНО</v>
          </cell>
          <cell r="D116">
            <v>126</v>
          </cell>
          <cell r="F116">
            <v>126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167</v>
          </cell>
          <cell r="F117">
            <v>167</v>
          </cell>
        </row>
        <row r="118">
          <cell r="A118" t="str">
            <v>2498 Сыр Бурмакинский полутвердый сливочный ВЕС  ОСТАНКИНО</v>
          </cell>
          <cell r="D118">
            <v>0.2</v>
          </cell>
          <cell r="F118">
            <v>0.2</v>
          </cell>
        </row>
        <row r="119">
          <cell r="A119" t="str">
            <v>2504 Сыр Бурмакинский халуми ВЕС  ОСТАНКИНО</v>
          </cell>
          <cell r="D119">
            <v>0.6</v>
          </cell>
          <cell r="F119">
            <v>0.6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35</v>
          </cell>
          <cell r="F120">
            <v>38.082999999999998</v>
          </cell>
        </row>
        <row r="121">
          <cell r="A121" t="str">
            <v>3215 ВЕТЧ.МЯСНАЯ Папа может п/о 0.4кг 8шт.    ОСТАНКИНО</v>
          </cell>
          <cell r="D121">
            <v>1031</v>
          </cell>
          <cell r="F121">
            <v>1031</v>
          </cell>
        </row>
        <row r="122">
          <cell r="A122" t="str">
            <v>3684 ПРЕСИЖН с/к в/у 1/250 8шт.   ОСТАНКИНО</v>
          </cell>
          <cell r="D122">
            <v>131</v>
          </cell>
          <cell r="F122">
            <v>131</v>
          </cell>
        </row>
        <row r="123">
          <cell r="A123" t="str">
            <v>3798 Сыч/Прод Коровино Российский 50% 200г СЗМЖ  ОСТАНКИНО</v>
          </cell>
          <cell r="D123">
            <v>160</v>
          </cell>
          <cell r="F123">
            <v>160</v>
          </cell>
        </row>
        <row r="124">
          <cell r="A124" t="str">
            <v>3804 Сыч/Прод Коровино Тильзитер 50% 200г СЗМЖ  ОСТАНКИНО</v>
          </cell>
          <cell r="D124">
            <v>132</v>
          </cell>
          <cell r="F124">
            <v>132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161.30000000000001</v>
          </cell>
          <cell r="F125">
            <v>161.30000000000001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109.6</v>
          </cell>
          <cell r="F126">
            <v>109.6</v>
          </cell>
        </row>
        <row r="127">
          <cell r="A127" t="str">
            <v>4063 МЯСНАЯ Папа может вар п/о_Л   ОСТАНКИНО</v>
          </cell>
          <cell r="D127">
            <v>1699.3</v>
          </cell>
          <cell r="F127">
            <v>1699.3</v>
          </cell>
        </row>
        <row r="128">
          <cell r="A128" t="str">
            <v>4117 ЭКСТРА Папа может с/к в/у_Л   ОСТАНКИНО</v>
          </cell>
          <cell r="D128">
            <v>52.3</v>
          </cell>
          <cell r="F128">
            <v>52.3</v>
          </cell>
        </row>
        <row r="129">
          <cell r="A129" t="str">
            <v>4163 Сыр Боккончини копченый 40% 100 гр.  ОСТАНКИНО</v>
          </cell>
          <cell r="D129">
            <v>141</v>
          </cell>
          <cell r="F129">
            <v>141</v>
          </cell>
        </row>
        <row r="130">
          <cell r="A130" t="str">
            <v>4170 Сыр Скаморца свежий 40% 100 гр.  ОСТАНКИНО</v>
          </cell>
          <cell r="D130">
            <v>182</v>
          </cell>
          <cell r="F130">
            <v>182</v>
          </cell>
        </row>
        <row r="131">
          <cell r="A131" t="str">
            <v>4187 Сыр рассольный жирный Чечил 45% 100 гр  ОСТАНКИНО</v>
          </cell>
          <cell r="D131">
            <v>5</v>
          </cell>
          <cell r="F131">
            <v>5</v>
          </cell>
        </row>
        <row r="132">
          <cell r="A132" t="str">
            <v>4187 Сыр Чечил свежий 45% 100г/6шт ТМ Папа Может  ОСТАНКИНО</v>
          </cell>
          <cell r="D132">
            <v>254</v>
          </cell>
          <cell r="F132">
            <v>254</v>
          </cell>
        </row>
        <row r="133">
          <cell r="A133" t="str">
            <v>4194 Сыр рассольный жирный Чечил копченый 45% 100 гр  ОСТАНКИНО</v>
          </cell>
          <cell r="D133">
            <v>8</v>
          </cell>
          <cell r="F133">
            <v>8</v>
          </cell>
        </row>
        <row r="134">
          <cell r="A134" t="str">
            <v>4194 Сыр Чечил копченый 43% 100г/6шт ТМ Папа Может  ОСТАНКИНО</v>
          </cell>
          <cell r="D134">
            <v>192</v>
          </cell>
          <cell r="F134">
            <v>192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136.65</v>
          </cell>
          <cell r="F135">
            <v>136.65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4813 ФИЛЕЙНАЯ Папа может вар п/о_Л   ОСТАНКИНО</v>
          </cell>
          <cell r="D137">
            <v>520.35</v>
          </cell>
          <cell r="F137">
            <v>520.35</v>
          </cell>
        </row>
        <row r="138">
          <cell r="A138" t="str">
            <v>4819 Сыр "Пармезан" 40% кусок 180 гр  ОСТАНКИНО</v>
          </cell>
          <cell r="D138">
            <v>146</v>
          </cell>
          <cell r="F138">
            <v>146</v>
          </cell>
        </row>
        <row r="139">
          <cell r="A139" t="str">
            <v>4903 Сыр Перлини 40% 100гр (8шт)  ОСТАНКИНО</v>
          </cell>
          <cell r="D139">
            <v>72</v>
          </cell>
          <cell r="F139">
            <v>72</v>
          </cell>
        </row>
        <row r="140">
          <cell r="A140" t="str">
            <v>4910 Сыр Перлини копченый 40% 100гр (8шт)  ОСТАНКИНО</v>
          </cell>
          <cell r="D140">
            <v>56</v>
          </cell>
          <cell r="F140">
            <v>56</v>
          </cell>
        </row>
        <row r="141">
          <cell r="A141" t="str">
            <v>4927 Сыр Перлини со вкусом Васаби 40% 100гр (8шт)  ОСТАНКИНО</v>
          </cell>
          <cell r="D141">
            <v>85</v>
          </cell>
          <cell r="F141">
            <v>85</v>
          </cell>
        </row>
        <row r="142">
          <cell r="A142" t="str">
            <v>4993 САЛЯМИ ИТАЛЬЯНСКАЯ с/к в/у 1/250*8_120c ОСТАНКИНО</v>
          </cell>
          <cell r="D142">
            <v>594</v>
          </cell>
          <cell r="F142">
            <v>594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62.21</v>
          </cell>
          <cell r="F143">
            <v>62.21</v>
          </cell>
        </row>
        <row r="144">
          <cell r="A144" t="str">
            <v>5235 Сыр полутвердый "Голландский" 45%, брус ВЕС  ОСТАНКИНО</v>
          </cell>
          <cell r="D144">
            <v>30.5</v>
          </cell>
          <cell r="F144">
            <v>30.5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3</v>
          </cell>
          <cell r="F145">
            <v>3</v>
          </cell>
        </row>
        <row r="146">
          <cell r="A146" t="str">
            <v>5246 ДОКТОРСКАЯ ПРЕМИУМ вар б/о мгс_30с ОСТАНКИНО</v>
          </cell>
          <cell r="D146">
            <v>34.9</v>
          </cell>
          <cell r="F146">
            <v>34.9</v>
          </cell>
        </row>
        <row r="147">
          <cell r="A147" t="str">
            <v>5247 РУССКАЯ ПРЕМИУМ вар б/о мгс_30с ОСТАНКИНО</v>
          </cell>
          <cell r="D147">
            <v>36.200000000000003</v>
          </cell>
          <cell r="F147">
            <v>36.200000000000003</v>
          </cell>
        </row>
        <row r="148">
          <cell r="A148" t="str">
            <v>5483 ЭКСТРА Папа может с/к в/у 1/250 8шт.   ОСТАНКИНО</v>
          </cell>
          <cell r="D148">
            <v>1263</v>
          </cell>
          <cell r="F148">
            <v>1263</v>
          </cell>
        </row>
        <row r="149">
          <cell r="A149" t="str">
            <v>5544 Сервелат Финский в/к в/у_45с НОВАЯ ОСТАНКИНО</v>
          </cell>
          <cell r="D149">
            <v>1141.3</v>
          </cell>
          <cell r="F149">
            <v>1141.3</v>
          </cell>
        </row>
        <row r="150">
          <cell r="A150" t="str">
            <v>5679 САЛЯМИ ИТАЛЬЯНСКАЯ с/к в/у 1/150_60с ОСТАНКИНО</v>
          </cell>
          <cell r="D150">
            <v>439</v>
          </cell>
          <cell r="F150">
            <v>439</v>
          </cell>
        </row>
        <row r="151">
          <cell r="A151" t="str">
            <v>5682 САЛЯМИ МЕЛКОЗЕРНЕНАЯ с/к в/у 1/120_60с   ОСТАНКИНО</v>
          </cell>
          <cell r="D151">
            <v>3116</v>
          </cell>
          <cell r="F151">
            <v>3116</v>
          </cell>
        </row>
        <row r="152">
          <cell r="A152" t="str">
            <v>5706 АРОМАТНАЯ Папа может с/к в/у 1/250 8шт.  ОСТАНКИНО</v>
          </cell>
          <cell r="D152">
            <v>1006</v>
          </cell>
          <cell r="F152">
            <v>1006</v>
          </cell>
        </row>
        <row r="153">
          <cell r="A153" t="str">
            <v>5708 ПОСОЛЬСКАЯ Папа может с/к в/у ОСТАНКИНО</v>
          </cell>
          <cell r="D153">
            <v>57.6</v>
          </cell>
          <cell r="F153">
            <v>57.6</v>
          </cell>
        </row>
        <row r="154">
          <cell r="A154" t="str">
            <v>5851 ЭКСТРА Папа может вар п/о   ОСТАНКИНО</v>
          </cell>
          <cell r="D154">
            <v>270.8</v>
          </cell>
          <cell r="F154">
            <v>270.8</v>
          </cell>
        </row>
        <row r="155">
          <cell r="A155" t="str">
            <v>5931 ОХОТНИЧЬЯ Папа может с/к в/у 1/220 8шт.   ОСТАНКИНО</v>
          </cell>
          <cell r="D155">
            <v>1395</v>
          </cell>
          <cell r="F155">
            <v>1397</v>
          </cell>
        </row>
        <row r="156">
          <cell r="A156" t="str">
            <v>5992 ВРЕМЯ ОКРОШКИ Папа может вар п/о 0.4кг   ОСТАНКИНО</v>
          </cell>
          <cell r="D156">
            <v>1424</v>
          </cell>
          <cell r="F156">
            <v>1424</v>
          </cell>
        </row>
        <row r="157">
          <cell r="A157" t="str">
            <v>6004 РАГУ СВИНОЕ 1кг 8шт.зам_120с ОСТАНКИНО</v>
          </cell>
          <cell r="D157">
            <v>178</v>
          </cell>
          <cell r="F157">
            <v>178</v>
          </cell>
        </row>
        <row r="158">
          <cell r="A158" t="str">
            <v>6221 НЕАПОЛИТАНСКИЙ ДУЭТ с/к с/н мгс 1/90  ОСТАНКИНО</v>
          </cell>
          <cell r="D158">
            <v>464</v>
          </cell>
          <cell r="F158">
            <v>465</v>
          </cell>
        </row>
        <row r="159">
          <cell r="A159" t="str">
            <v>6228 МЯСНОЕ АССОРТИ к/з с/н мгс 1/90 10шт.  ОСТАНКИНО</v>
          </cell>
          <cell r="D159">
            <v>562</v>
          </cell>
          <cell r="F159">
            <v>562</v>
          </cell>
        </row>
        <row r="160">
          <cell r="A160" t="str">
            <v>6247 ДОМАШНЯЯ Папа может вар п/о 0,4кг 8шт.  ОСТАНКИНО</v>
          </cell>
          <cell r="D160">
            <v>109</v>
          </cell>
          <cell r="F160">
            <v>109</v>
          </cell>
        </row>
        <row r="161">
          <cell r="A161" t="str">
            <v>6268 ГОВЯЖЬЯ Папа может вар п/о 0,4кг 8 шт.  ОСТАНКИНО</v>
          </cell>
          <cell r="D161">
            <v>1311</v>
          </cell>
          <cell r="F161">
            <v>1316</v>
          </cell>
        </row>
        <row r="162">
          <cell r="A162" t="str">
            <v>6279 КОРЕЙКА ПО-ОСТ.к/в в/с с/н в/у 1/150_45с  ОСТАНКИНО</v>
          </cell>
          <cell r="D162">
            <v>530</v>
          </cell>
          <cell r="F162">
            <v>530</v>
          </cell>
        </row>
        <row r="163">
          <cell r="A163" t="str">
            <v>6303 МЯСНЫЕ Папа может сос п/о мгс 1.5*3  ОСТАНКИНО</v>
          </cell>
          <cell r="D163">
            <v>504.8</v>
          </cell>
          <cell r="F163">
            <v>504.8</v>
          </cell>
        </row>
        <row r="164">
          <cell r="A164" t="str">
            <v>6324 ДОКТОРСКАЯ ГОСТ вар п/о 0.4кг 8шт.  ОСТАНКИНО</v>
          </cell>
          <cell r="D164">
            <v>104</v>
          </cell>
          <cell r="F164">
            <v>104</v>
          </cell>
        </row>
        <row r="165">
          <cell r="A165" t="str">
            <v>6325 ДОКТОРСКАЯ ПРЕМИУМ вар п/о 0.4кг 8шт.  ОСТАНКИНО</v>
          </cell>
          <cell r="D165">
            <v>1969</v>
          </cell>
          <cell r="F165">
            <v>1969</v>
          </cell>
        </row>
        <row r="166">
          <cell r="A166" t="str">
            <v>6333 МЯСНАЯ Папа может вар п/о 0.4кг 8шт.  ОСТАНКИНО</v>
          </cell>
          <cell r="D166">
            <v>4454</v>
          </cell>
          <cell r="F166">
            <v>4454</v>
          </cell>
        </row>
        <row r="167">
          <cell r="A167" t="str">
            <v>6340 ДОМАШНИЙ РЕЦЕПТ Коровино 0.5кг 8шт.  ОСТАНКИНО</v>
          </cell>
          <cell r="D167">
            <v>352</v>
          </cell>
          <cell r="F167">
            <v>352</v>
          </cell>
        </row>
        <row r="168">
          <cell r="A168" t="str">
            <v>6353 ЭКСТРА Папа может вар п/о 0.4кг 8шт.  ОСТАНКИНО</v>
          </cell>
          <cell r="D168">
            <v>1599</v>
          </cell>
          <cell r="F168">
            <v>1599</v>
          </cell>
        </row>
        <row r="169">
          <cell r="A169" t="str">
            <v>6392 ФИЛЕЙНАЯ Папа может вар п/о 0.4кг. ОСТАНКИНО</v>
          </cell>
          <cell r="D169">
            <v>4219</v>
          </cell>
          <cell r="F169">
            <v>4219</v>
          </cell>
        </row>
        <row r="170">
          <cell r="A170" t="str">
            <v>6448 СВИНИНА МАДЕРА с/к с/н в/у 1/100 10шт.   ОСТАНКИНО</v>
          </cell>
          <cell r="D170">
            <v>293</v>
          </cell>
          <cell r="F170">
            <v>296</v>
          </cell>
        </row>
        <row r="171">
          <cell r="A171" t="str">
            <v>6453 ЭКСТРА Папа может с/к с/н в/у 1/100 14шт.   ОСТАНКИНО</v>
          </cell>
          <cell r="D171">
            <v>2654</v>
          </cell>
          <cell r="F171">
            <v>2656</v>
          </cell>
        </row>
        <row r="172">
          <cell r="A172" t="str">
            <v>6454 АРОМАТНАЯ с/к с/н в/у 1/100 14шт.  ОСТАНКИНО</v>
          </cell>
          <cell r="D172">
            <v>2384</v>
          </cell>
          <cell r="F172">
            <v>2387</v>
          </cell>
        </row>
        <row r="173">
          <cell r="A173" t="str">
            <v>6459 СЕРВЕЛАТ ШВЕЙЦАРСК. в/к с/н в/у 1/100*10  ОСТАНКИНО</v>
          </cell>
          <cell r="D173">
            <v>836</v>
          </cell>
          <cell r="F173">
            <v>839</v>
          </cell>
        </row>
        <row r="174">
          <cell r="A174" t="str">
            <v>6470 ВЕТЧ.МРАМОРНАЯ в/у_45с  ОСТАНКИНО</v>
          </cell>
          <cell r="D174">
            <v>56.5</v>
          </cell>
          <cell r="F174">
            <v>56.5</v>
          </cell>
        </row>
        <row r="175">
          <cell r="A175" t="str">
            <v>6475 С СЫРОМ Папа может сос ц/о мгс 0.4кг6шт  ОСТАНКИНО</v>
          </cell>
          <cell r="D175">
            <v>38</v>
          </cell>
          <cell r="F175">
            <v>38</v>
          </cell>
        </row>
        <row r="176">
          <cell r="A176" t="str">
            <v>6495 ВЕТЧ.МРАМОРНАЯ в/у срез 0.3кг 6шт_45с  ОСТАНКИНО</v>
          </cell>
          <cell r="D176">
            <v>351</v>
          </cell>
          <cell r="F176">
            <v>351</v>
          </cell>
        </row>
        <row r="177">
          <cell r="A177" t="str">
            <v>6527 ШПИКАЧКИ СОЧНЫЕ ПМ сар б/о мгс 1*3 45с ОСТАНКИНО</v>
          </cell>
          <cell r="D177">
            <v>416.8</v>
          </cell>
          <cell r="F177">
            <v>416.8</v>
          </cell>
        </row>
        <row r="178">
          <cell r="A178" t="str">
            <v>6528 ШПИКАЧКИ СОЧНЫЕ ПМ сар б/о мгс 0.4кг 45с  ОСТАНКИНО</v>
          </cell>
          <cell r="D178">
            <v>79</v>
          </cell>
          <cell r="F178">
            <v>79</v>
          </cell>
        </row>
        <row r="179">
          <cell r="A179" t="str">
            <v>6586 МРАМОРНАЯ И БАЛЫКОВАЯ в/к с/н мгс 1/90 ОСТАНКИНО</v>
          </cell>
          <cell r="D179">
            <v>747</v>
          </cell>
          <cell r="F179">
            <v>747</v>
          </cell>
        </row>
        <row r="180">
          <cell r="A180" t="str">
            <v>6609 С ГОВЯДИНОЙ ПМ сар б/о мгс 0.4кг_45с ОСТАНКИНО</v>
          </cell>
          <cell r="D180">
            <v>88</v>
          </cell>
          <cell r="F180">
            <v>88</v>
          </cell>
        </row>
        <row r="181">
          <cell r="A181" t="str">
            <v>6616 МОЛОЧНЫЕ КЛАССИЧЕСКИЕ сос п/о в/у 0.3кг  ОСТАНКИНО</v>
          </cell>
          <cell r="D181">
            <v>2765</v>
          </cell>
          <cell r="F181">
            <v>2765</v>
          </cell>
        </row>
        <row r="182">
          <cell r="A182" t="str">
            <v>6697 СЕРВЕЛАТ ФИНСКИЙ ПМ в/к в/у 0,35кг 8шт.  ОСТАНКИНО</v>
          </cell>
          <cell r="D182">
            <v>5053</v>
          </cell>
          <cell r="F182">
            <v>5053</v>
          </cell>
        </row>
        <row r="183">
          <cell r="A183" t="str">
            <v>6713 СОЧНЫЙ ГРИЛЬ ПМ сос п/о мгс 0.41кг 8шт.  ОСТАНКИНО</v>
          </cell>
          <cell r="D183">
            <v>2390</v>
          </cell>
          <cell r="F183">
            <v>2390</v>
          </cell>
        </row>
        <row r="184">
          <cell r="A184" t="str">
            <v>6724 МОЛОЧНЫЕ ПМ сос п/о мгс 0.41кг 10шт.  ОСТАНКИНО</v>
          </cell>
          <cell r="D184">
            <v>825</v>
          </cell>
          <cell r="F184">
            <v>825</v>
          </cell>
        </row>
        <row r="185">
          <cell r="A185" t="str">
            <v>6765 РУБЛЕНЫЕ сос ц/о мгс 0.36кг 6шт.  ОСТАНКИНО</v>
          </cell>
          <cell r="D185">
            <v>691</v>
          </cell>
          <cell r="F185">
            <v>691</v>
          </cell>
        </row>
        <row r="186">
          <cell r="A186" t="str">
            <v>6785 ВЕНСКАЯ САЛЯМИ п/к в/у 0.33кг 8шт.  ОСТАНКИНО</v>
          </cell>
          <cell r="D186">
            <v>223</v>
          </cell>
          <cell r="F186">
            <v>223</v>
          </cell>
        </row>
        <row r="187">
          <cell r="A187" t="str">
            <v>6787 СЕРВЕЛАТ КРЕМЛЕВСКИЙ в/к в/у 0,33кг 8шт.  ОСТАНКИНО</v>
          </cell>
          <cell r="D187">
            <v>165</v>
          </cell>
          <cell r="F187">
            <v>165</v>
          </cell>
        </row>
        <row r="188">
          <cell r="A188" t="str">
            <v>6793 БАЛЫКОВАЯ в/к в/у 0,33кг 8шт.  ОСТАНКИНО</v>
          </cell>
          <cell r="D188">
            <v>380</v>
          </cell>
          <cell r="F188">
            <v>380</v>
          </cell>
        </row>
        <row r="189">
          <cell r="A189" t="str">
            <v>6829 МОЛОЧНЫЕ КЛАССИЧЕСКИЕ сос п/о мгс 2*4_С  ОСТАНКИНО</v>
          </cell>
          <cell r="D189">
            <v>975.3</v>
          </cell>
          <cell r="F189">
            <v>975.3</v>
          </cell>
        </row>
        <row r="190">
          <cell r="A190" t="str">
            <v>6837 ФИЛЕЙНЫЕ Папа Может сос ц/о мгс 0.4кг  ОСТАНКИНО</v>
          </cell>
          <cell r="D190">
            <v>1288</v>
          </cell>
          <cell r="F190">
            <v>1288</v>
          </cell>
        </row>
        <row r="191">
          <cell r="A191" t="str">
            <v>6842 ДЫМОВИЦА ИЗ ОКОРОКА к/в мл/к в/у 0,3кг  ОСТАНКИНО</v>
          </cell>
          <cell r="D191">
            <v>20</v>
          </cell>
          <cell r="F191">
            <v>20</v>
          </cell>
        </row>
        <row r="192">
          <cell r="A192" t="str">
            <v>6861 ДОМАШНИЙ РЕЦЕПТ Коровино вар п/о  ОСТАНКИНО</v>
          </cell>
          <cell r="D192">
            <v>197.5</v>
          </cell>
          <cell r="F192">
            <v>197.5</v>
          </cell>
        </row>
        <row r="193">
          <cell r="A193" t="str">
            <v>6866 ВЕТЧ.НЕЖНАЯ Коровино п/о_Маяк  ОСТАНКИНО</v>
          </cell>
          <cell r="D193">
            <v>188.3</v>
          </cell>
          <cell r="F193">
            <v>188.3</v>
          </cell>
        </row>
        <row r="194">
          <cell r="A194" t="str">
            <v>6872 ШАШЛЫК ИЗ СВИНИНЫ зам. ВЕС ОСТАНКИНО</v>
          </cell>
          <cell r="D194">
            <v>2</v>
          </cell>
          <cell r="F194">
            <v>2</v>
          </cell>
        </row>
        <row r="195">
          <cell r="A195" t="str">
            <v>7001 КЛАССИЧЕСКИЕ Папа может сар б/о мгс 1*3  ОСТАНКИНО</v>
          </cell>
          <cell r="D195">
            <v>253.4</v>
          </cell>
          <cell r="F195">
            <v>253.4</v>
          </cell>
        </row>
        <row r="196">
          <cell r="A196" t="str">
            <v>7038 С ГОВЯДИНОЙ ПМ сос п/о мгс 1.5*4  ОСТАНКИНО</v>
          </cell>
          <cell r="D196">
            <v>131</v>
          </cell>
          <cell r="F196">
            <v>131</v>
          </cell>
        </row>
        <row r="197">
          <cell r="A197" t="str">
            <v>7040 С ИНДЕЙКОЙ ПМ сос ц/о в/у 1/270 8шт.  ОСТАНКИНО</v>
          </cell>
          <cell r="D197">
            <v>196</v>
          </cell>
          <cell r="F197">
            <v>196</v>
          </cell>
        </row>
        <row r="198">
          <cell r="A198" t="str">
            <v>7059 ШПИКАЧКИ СОЧНЫЕ С БЕК. п/о мгс 0.3кг_60с  ОСТАНКИНО</v>
          </cell>
          <cell r="D198">
            <v>483</v>
          </cell>
          <cell r="F198">
            <v>484</v>
          </cell>
        </row>
        <row r="199">
          <cell r="A199" t="str">
            <v>7064 СОЧНЫЕ ПМ сос п/о в/у 1/350 8 шт_50с ОСТАНКИНО</v>
          </cell>
          <cell r="D199">
            <v>20</v>
          </cell>
          <cell r="F199">
            <v>20</v>
          </cell>
        </row>
        <row r="200">
          <cell r="A200" t="str">
            <v>7066 СОЧНЫЕ ПМ сос п/о мгс 0.41кг 10шт_50с  ОСТАНКИНО</v>
          </cell>
          <cell r="D200">
            <v>8368</v>
          </cell>
          <cell r="F200">
            <v>8368</v>
          </cell>
        </row>
        <row r="201">
          <cell r="A201" t="str">
            <v>7070 СОЧНЫЕ ПМ сос п/о мгс 1.5*4_А_50с  ОСТАНКИНО</v>
          </cell>
          <cell r="D201">
            <v>3835.5</v>
          </cell>
          <cell r="F201">
            <v>3835.5</v>
          </cell>
        </row>
        <row r="202">
          <cell r="A202" t="str">
            <v>7073 МОЛОЧ.ПРЕМИУМ ПМ сос п/о в/у 1/350_50с  ОСТАНКИНО</v>
          </cell>
          <cell r="D202">
            <v>2554</v>
          </cell>
          <cell r="F202">
            <v>2554</v>
          </cell>
        </row>
        <row r="203">
          <cell r="A203" t="str">
            <v>7074 МОЛОЧ.ПРЕМИУМ ПМ сос п/о мгс 0.6кг_50с  ОСТАНКИНО</v>
          </cell>
          <cell r="D203">
            <v>170</v>
          </cell>
          <cell r="F203">
            <v>170</v>
          </cell>
        </row>
        <row r="204">
          <cell r="A204" t="str">
            <v>7075 МОЛОЧ.ПРЕМИУМ ПМ сос п/о мгс 1.5*4_О_50с  ОСТАНКИНО</v>
          </cell>
          <cell r="D204">
            <v>102.1</v>
          </cell>
          <cell r="F204">
            <v>102.1</v>
          </cell>
        </row>
        <row r="205">
          <cell r="A205" t="str">
            <v>7077 МЯСНЫЕ С ГОВЯД.ПМ сос п/о мгс 0.4кг_50с  ОСТАНКИНО</v>
          </cell>
          <cell r="D205">
            <v>2346</v>
          </cell>
          <cell r="F205">
            <v>2346</v>
          </cell>
        </row>
        <row r="206">
          <cell r="A206" t="str">
            <v>7080 СЛИВОЧНЫЕ ПМ сос п/о мгс 0.41кг 10шт. 50с  ОСТАНКИНО</v>
          </cell>
          <cell r="D206">
            <v>4053</v>
          </cell>
          <cell r="F206">
            <v>4053</v>
          </cell>
        </row>
        <row r="207">
          <cell r="A207" t="str">
            <v>7082 СЛИВОЧНЫЕ ПМ сос п/о мгс 1.5*4_50с  ОСТАНКИНО</v>
          </cell>
          <cell r="D207">
            <v>166.5</v>
          </cell>
          <cell r="F207">
            <v>166.5</v>
          </cell>
        </row>
        <row r="208">
          <cell r="A208" t="str">
            <v>7087 ШПИК С ЧЕСНОК.И ПЕРЦЕМ к/в в/у 0.3кг_50с  ОСТАНКИНО</v>
          </cell>
          <cell r="D208">
            <v>125</v>
          </cell>
          <cell r="F208">
            <v>125</v>
          </cell>
        </row>
        <row r="209">
          <cell r="A209" t="str">
            <v>7090 СВИНИНА ПО-ДОМ. к/в мл/к в/у 0.3кг_50с  ОСТАНКИНО</v>
          </cell>
          <cell r="D209">
            <v>823</v>
          </cell>
          <cell r="F209">
            <v>823</v>
          </cell>
        </row>
        <row r="210">
          <cell r="A210" t="str">
            <v>7092 БЕКОН Папа может с/к с/н в/у 1/140_50с  ОСТАНКИНО</v>
          </cell>
          <cell r="D210">
            <v>1376</v>
          </cell>
          <cell r="F210">
            <v>1379</v>
          </cell>
        </row>
        <row r="211">
          <cell r="A211" t="str">
            <v>7105 МИЛАНО с/к с/н мгс 1/90 12шт.  ОСТАНКИНО</v>
          </cell>
          <cell r="D211">
            <v>78</v>
          </cell>
          <cell r="F211">
            <v>79</v>
          </cell>
        </row>
        <row r="212">
          <cell r="A212" t="str">
            <v>7106 ТОСКАНО с/к с/н мгс 1/90 12шт.  ОСТАНКИНО</v>
          </cell>
          <cell r="D212">
            <v>219</v>
          </cell>
          <cell r="F212">
            <v>220</v>
          </cell>
        </row>
        <row r="213">
          <cell r="A213" t="str">
            <v>7107 САН-РЕМО с/в с/н мгс 1/90 12шт.  ОСТАНКИНО</v>
          </cell>
          <cell r="D213">
            <v>163</v>
          </cell>
          <cell r="F213">
            <v>164</v>
          </cell>
        </row>
        <row r="214">
          <cell r="A214" t="str">
            <v>7126 МОЛОЧНАЯ Останкино вар п/о 0.4кг 8шт.  ОСТАНКИНО</v>
          </cell>
          <cell r="D214">
            <v>3</v>
          </cell>
          <cell r="F214">
            <v>3</v>
          </cell>
        </row>
        <row r="215">
          <cell r="A215" t="str">
            <v>7131 БАЛЫКОВАЯ в/к в/у 0,84кг ВЕС ОСТАНКИНО</v>
          </cell>
          <cell r="D215">
            <v>2</v>
          </cell>
          <cell r="F215">
            <v>2</v>
          </cell>
        </row>
        <row r="216">
          <cell r="A216" t="str">
            <v>7143 БРАУНШВЕЙГСКАЯ ГОСТ с/к в/у 1/220 8шт. ОСТАНКИНО</v>
          </cell>
          <cell r="D216">
            <v>7</v>
          </cell>
          <cell r="F216">
            <v>7</v>
          </cell>
        </row>
        <row r="217">
          <cell r="A217" t="str">
            <v>7147 САЛЬЧИЧОН Останкино с/к в/у 1/220 8шт.  ОСТАНКИНО</v>
          </cell>
          <cell r="D217">
            <v>44</v>
          </cell>
          <cell r="F217">
            <v>44</v>
          </cell>
        </row>
        <row r="218">
          <cell r="A218" t="str">
            <v>7149 БАЛЫКОВАЯ Коровино п/к в/у 0.84кг_50с  ОСТАНКИНО</v>
          </cell>
          <cell r="D218">
            <v>53</v>
          </cell>
          <cell r="F218">
            <v>53</v>
          </cell>
        </row>
        <row r="219">
          <cell r="A219" t="str">
            <v>7150 САЛЬЧИЧОН Папа может с/к в/у ОСТАНКИНО</v>
          </cell>
          <cell r="D219">
            <v>2</v>
          </cell>
          <cell r="F219">
            <v>2</v>
          </cell>
        </row>
        <row r="220">
          <cell r="A220" t="str">
            <v>7154 СЕРВЕЛАТ ЗЕРНИСТЫЙ ПМ в/к в/у 0.35кг_50с  ОСТАНКИНО</v>
          </cell>
          <cell r="D220">
            <v>3370</v>
          </cell>
          <cell r="F220">
            <v>3370</v>
          </cell>
        </row>
        <row r="221">
          <cell r="A221" t="str">
            <v>7166 СЕРВЕЛТ ОХОТНИЧИЙ ПМ в/к в/у_50с  ОСТАНКИНО</v>
          </cell>
          <cell r="D221">
            <v>472.8</v>
          </cell>
          <cell r="F221">
            <v>472.8</v>
          </cell>
        </row>
        <row r="222">
          <cell r="A222" t="str">
            <v>7169 СЕРВЕЛАТ ОХОТНИЧИЙ ПМ в/к в/у 0.35кг_50с  ОСТАНКИНО</v>
          </cell>
          <cell r="D222">
            <v>3732</v>
          </cell>
          <cell r="F222">
            <v>3732</v>
          </cell>
        </row>
        <row r="223">
          <cell r="A223" t="str">
            <v>7187 ГРУДИНКА ПРЕМИУМ к/в мл/к в/у 0,3кг_50с ОСТАНКИНО</v>
          </cell>
          <cell r="D223">
            <v>582</v>
          </cell>
          <cell r="F223">
            <v>582</v>
          </cell>
        </row>
        <row r="224">
          <cell r="A224" t="str">
            <v>7227 САЛЯМИ ФИНСКАЯ Папа может с/к в/у 1/180  ОСТАНКИНО</v>
          </cell>
          <cell r="D224">
            <v>83</v>
          </cell>
          <cell r="F224">
            <v>83</v>
          </cell>
        </row>
        <row r="225">
          <cell r="A225" t="str">
            <v>7229 САЛЬЧИЧОН Останкино с/к в/у 1/180 ОСТАНКИНО</v>
          </cell>
          <cell r="D225">
            <v>3</v>
          </cell>
          <cell r="F225">
            <v>3</v>
          </cell>
        </row>
        <row r="226">
          <cell r="A226" t="str">
            <v>7231 КЛАССИЧЕСКАЯ ПМ вар п/о 0,3кг 8шт_209к ОСТАНКИНО</v>
          </cell>
          <cell r="D226">
            <v>1295</v>
          </cell>
          <cell r="F226">
            <v>1295</v>
          </cell>
        </row>
        <row r="227">
          <cell r="A227" t="str">
            <v>7232 БОЯNСКАЯ ПМ п/к в/у 0,28кг 8шт_209к ОСТАНКИНО</v>
          </cell>
          <cell r="D227">
            <v>1703</v>
          </cell>
          <cell r="F227">
            <v>1703</v>
          </cell>
        </row>
        <row r="228">
          <cell r="A228" t="str">
            <v>7235 ВЕТЧ.КЛАССИЧЕСКАЯ ПМ п/о 0,35кг 8шт_209к ОСТАНКИНО</v>
          </cell>
          <cell r="D228">
            <v>58</v>
          </cell>
          <cell r="F228">
            <v>58</v>
          </cell>
        </row>
        <row r="229">
          <cell r="A229" t="str">
            <v>7236 СЕРВЕЛАТ КАРЕЛЬСКИЙ в/к в/у 0,28кг_209к ОСТАНКИНО</v>
          </cell>
          <cell r="D229">
            <v>3515</v>
          </cell>
          <cell r="F229">
            <v>3515</v>
          </cell>
        </row>
        <row r="230">
          <cell r="A230" t="str">
            <v>7241 САЛЯМИ Папа может п/к в/у 0,28кг_209к ОСТАНКИНО</v>
          </cell>
          <cell r="D230">
            <v>1067</v>
          </cell>
          <cell r="F230">
            <v>1067</v>
          </cell>
        </row>
        <row r="231">
          <cell r="A231" t="str">
            <v>7244 ФИЛЕЙНЫЕ Папа может сос ц/о мгс 0,72*4 ОСТАНКИНО</v>
          </cell>
          <cell r="D231">
            <v>6.54</v>
          </cell>
          <cell r="F231">
            <v>6.54</v>
          </cell>
        </row>
        <row r="232">
          <cell r="A232" t="str">
            <v>7245 ВЕТЧ.ФИЛЕЙНАЯ ПМ п/о 0,4кг 8шт ОСТАНКИНО</v>
          </cell>
          <cell r="D232">
            <v>135</v>
          </cell>
          <cell r="F232">
            <v>135</v>
          </cell>
        </row>
        <row r="233">
          <cell r="A233" t="str">
            <v>7250 ТОМ ЯМ Папа Может сос п/о мгс 0,33кг 8 шт  ОСТАНКИНО</v>
          </cell>
          <cell r="D233">
            <v>2</v>
          </cell>
          <cell r="F233">
            <v>2</v>
          </cell>
        </row>
        <row r="234">
          <cell r="A234" t="str">
            <v>7276 СЛИВОЧНЫЕ ПМ сос п/о мгс 0,3кг 7шт ОСТАНКИНО</v>
          </cell>
          <cell r="D234">
            <v>19</v>
          </cell>
          <cell r="F234">
            <v>19</v>
          </cell>
        </row>
        <row r="235">
          <cell r="A235" t="str">
            <v>7284 ДЛЯ ДЕТЕЙ сос п/о мгс 0,33кг 6шт  ОСТАНКИНО</v>
          </cell>
          <cell r="D235">
            <v>225</v>
          </cell>
          <cell r="F235">
            <v>225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182</v>
          </cell>
          <cell r="F236">
            <v>182</v>
          </cell>
        </row>
        <row r="237">
          <cell r="A237" t="str">
            <v>8391 Сыр творожный с зеленью 60% Папа может 140 гр.  ОСТАНКИНО</v>
          </cell>
          <cell r="D237">
            <v>82</v>
          </cell>
          <cell r="F237">
            <v>82</v>
          </cell>
        </row>
        <row r="238">
          <cell r="A238" t="str">
            <v>8398 Сыр ПАПА МОЖЕТ "Тильзитер" 45% 180 г  ОСТАНКИНО</v>
          </cell>
          <cell r="D238">
            <v>325</v>
          </cell>
          <cell r="F238">
            <v>325</v>
          </cell>
        </row>
        <row r="239">
          <cell r="A239" t="str">
            <v>8411 Сыр ПАПА МОЖЕТ "Гауда Голд" 45% 180 г  ОСТАНКИНО</v>
          </cell>
          <cell r="D239">
            <v>404</v>
          </cell>
          <cell r="F239">
            <v>404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1105</v>
          </cell>
          <cell r="F240">
            <v>1105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46</v>
          </cell>
          <cell r="F241">
            <v>46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33</v>
          </cell>
          <cell r="F242">
            <v>33</v>
          </cell>
        </row>
        <row r="243">
          <cell r="A243" t="str">
            <v>8452 Сыр колбасный копченый Папа Может 400 гр  ОСТАНКИНО</v>
          </cell>
          <cell r="D243">
            <v>15</v>
          </cell>
          <cell r="F243">
            <v>15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965</v>
          </cell>
          <cell r="F244">
            <v>965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10</v>
          </cell>
          <cell r="F245">
            <v>10</v>
          </cell>
        </row>
        <row r="246">
          <cell r="A246" t="str">
            <v>8572 Сыр Папа Может "Гауда Голд", 45% брусок ВЕС ОСТАНКИНО</v>
          </cell>
          <cell r="D246">
            <v>2.5</v>
          </cell>
          <cell r="F246">
            <v>2.5</v>
          </cell>
        </row>
        <row r="247">
          <cell r="A247" t="str">
            <v>8619 Сыр Папа Может "Тильзитер", 45% брусок ВЕС   ОСТАНКИНО</v>
          </cell>
          <cell r="D247">
            <v>48</v>
          </cell>
          <cell r="F247">
            <v>48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22</v>
          </cell>
          <cell r="F248">
            <v>22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86</v>
          </cell>
          <cell r="F249">
            <v>86</v>
          </cell>
        </row>
        <row r="250">
          <cell r="A250" t="str">
            <v>8831 Сыр ПАПА МОЖЕТ "Министерский" 180гр, 45 %  ОСТАНКИНО</v>
          </cell>
          <cell r="D250">
            <v>110</v>
          </cell>
          <cell r="F250">
            <v>110</v>
          </cell>
        </row>
        <row r="251">
          <cell r="A251" t="str">
            <v>8855 Сыр ПАПА МОЖЕТ "Папин завтрак" 180гр, 45 %  ОСТАНКИНО</v>
          </cell>
          <cell r="D251">
            <v>69</v>
          </cell>
          <cell r="F251">
            <v>69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D252">
            <v>226</v>
          </cell>
          <cell r="F252">
            <v>226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302</v>
          </cell>
          <cell r="F253">
            <v>302</v>
          </cell>
        </row>
        <row r="254">
          <cell r="A254" t="str">
            <v>Балыковая с/к 200 гр. срез "Эликатессе" термоформ.пак.  СПК</v>
          </cell>
          <cell r="D254">
            <v>132</v>
          </cell>
          <cell r="F254">
            <v>132</v>
          </cell>
        </row>
        <row r="255">
          <cell r="A255" t="str">
            <v>БОНУС МОЛОЧНЫЕ КЛАССИЧЕСКИЕ сос п/о в/у 0.3кг (6084)  ОСТАНКИНО</v>
          </cell>
          <cell r="D255">
            <v>83</v>
          </cell>
          <cell r="F255">
            <v>83</v>
          </cell>
        </row>
        <row r="256">
          <cell r="A256" t="str">
            <v>БОНУС МОЛОЧНЫЕ КЛАССИЧЕСКИЕ сос п/о мгс 2*4_С (4980)  ОСТАНКИНО</v>
          </cell>
          <cell r="D256">
            <v>28</v>
          </cell>
          <cell r="F256">
            <v>28</v>
          </cell>
        </row>
        <row r="257">
          <cell r="A257" t="str">
            <v>БОНУС СОЧНЫЕ Папа может сос п/о мгс 1.5*4 (6954)  ОСТАНКИНО</v>
          </cell>
          <cell r="D257">
            <v>271.7</v>
          </cell>
          <cell r="F257">
            <v>271.7</v>
          </cell>
        </row>
        <row r="258">
          <cell r="A258" t="str">
            <v>БОНУС СОЧНЫЕ сос п/о мгс 0.41кг_UZ (6087)  ОСТАНКИНО</v>
          </cell>
          <cell r="D258">
            <v>297</v>
          </cell>
          <cell r="F258">
            <v>297</v>
          </cell>
        </row>
        <row r="259">
          <cell r="A259" t="str">
            <v>БОНУС_307 Колбаса Сервелат Мясорубский с мелкорубленным окороком 0,35 кг срез ТМ Стародворье   Поком</v>
          </cell>
          <cell r="F259">
            <v>526</v>
          </cell>
        </row>
        <row r="260">
          <cell r="A260" t="str">
            <v>БОНУС_319  Колбаса вареная Филейская ТМ Вязанка ТС Классическая, 0,45 кг. ПОКОМ</v>
          </cell>
          <cell r="F260">
            <v>2248</v>
          </cell>
        </row>
        <row r="261">
          <cell r="A261" t="str">
            <v>Брошетт с/в 160 гр.шт. "Высокий вкус"  СПК</v>
          </cell>
          <cell r="D261">
            <v>2</v>
          </cell>
          <cell r="F261">
            <v>2</v>
          </cell>
        </row>
        <row r="262">
          <cell r="A262" t="str">
            <v>Бутербродная вареная 0,47 кг шт.  СПК</v>
          </cell>
          <cell r="D262">
            <v>34</v>
          </cell>
          <cell r="F262">
            <v>34</v>
          </cell>
        </row>
        <row r="263">
          <cell r="A263" t="str">
            <v>Вацлавская п/к (черева) 390 гр.шт. термоус.пак  СПК</v>
          </cell>
          <cell r="D263">
            <v>54</v>
          </cell>
          <cell r="F263">
            <v>54</v>
          </cell>
        </row>
        <row r="264">
          <cell r="A264" t="str">
            <v>Готовые бельмеши сочные с мясом ТМ Горячая штучка 0,3кг зам  ПОКОМ</v>
          </cell>
          <cell r="D264">
            <v>8</v>
          </cell>
          <cell r="F264">
            <v>217</v>
          </cell>
        </row>
        <row r="265">
          <cell r="A265" t="str">
            <v>Готовые чебупели острые с мясом 0,24кг ТМ Горячая штучка  ПОКОМ</v>
          </cell>
          <cell r="D265">
            <v>4</v>
          </cell>
          <cell r="F265">
            <v>509</v>
          </cell>
        </row>
        <row r="266">
          <cell r="A266" t="str">
            <v>Готовые чебупели острые с мясом Горячая штучка 0,3 кг зам  ПОКОМ</v>
          </cell>
          <cell r="D266">
            <v>5</v>
          </cell>
          <cell r="F266">
            <v>5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2</v>
          </cell>
          <cell r="F267">
            <v>34</v>
          </cell>
        </row>
        <row r="268">
          <cell r="A268" t="str">
            <v>Готовые чебупели с ветчиной и сыром ТМ Горячая штучка флоу-пак 0,24 кг.  ПОКОМ</v>
          </cell>
          <cell r="D268">
            <v>21</v>
          </cell>
          <cell r="F268">
            <v>1351</v>
          </cell>
        </row>
        <row r="269">
          <cell r="A269" t="str">
            <v>Готовые чебупели сочные с мясом ТМ Горячая штучка  0,3кг зам  ПОКОМ</v>
          </cell>
          <cell r="D269">
            <v>3</v>
          </cell>
          <cell r="F269">
            <v>56</v>
          </cell>
        </row>
        <row r="270">
          <cell r="A270" t="str">
            <v>Готовые чебупели сочные с мясом ТМ Горячая штучка флоу-пак 0,24 кг  ПОКОМ</v>
          </cell>
          <cell r="D270">
            <v>22</v>
          </cell>
          <cell r="F270">
            <v>1649</v>
          </cell>
        </row>
        <row r="271">
          <cell r="A271" t="str">
            <v>Готовые чебуреки с мясом ТМ Горячая штучка 0,09 кг флоу-пак ПОКОМ</v>
          </cell>
          <cell r="D271">
            <v>1</v>
          </cell>
          <cell r="F271">
            <v>349</v>
          </cell>
        </row>
        <row r="272">
          <cell r="A272" t="str">
            <v>Грудинка По-московски в/к 2,0 кг. термоус.пак. СПК</v>
          </cell>
          <cell r="D272">
            <v>17.600000000000001</v>
          </cell>
          <cell r="F272">
            <v>17.600000000000001</v>
          </cell>
        </row>
        <row r="273">
          <cell r="A273" t="str">
            <v>Гуцульская с/к "КолбасГрад" 160 гр.шт. термоус. пак  СПК</v>
          </cell>
          <cell r="D273">
            <v>98</v>
          </cell>
          <cell r="F273">
            <v>98</v>
          </cell>
        </row>
        <row r="274">
          <cell r="A274" t="str">
            <v>Дельгаро с/в "Эликатессе" 140 гр.шт.  СПК</v>
          </cell>
          <cell r="D274">
            <v>62</v>
          </cell>
          <cell r="F274">
            <v>62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240</v>
          </cell>
          <cell r="F275">
            <v>240</v>
          </cell>
        </row>
        <row r="276">
          <cell r="A276" t="str">
            <v>Докторская вареная в/с  СПК</v>
          </cell>
          <cell r="D276">
            <v>1</v>
          </cell>
          <cell r="F276">
            <v>1</v>
          </cell>
        </row>
        <row r="277">
          <cell r="A277" t="str">
            <v>Докторская вареная в/с 0,47 кг шт.  СПК</v>
          </cell>
          <cell r="D277">
            <v>39</v>
          </cell>
          <cell r="F277">
            <v>43</v>
          </cell>
        </row>
        <row r="278">
          <cell r="A278" t="str">
            <v>Докторская вареная термоус.пак. "Высокий вкус"  СПК</v>
          </cell>
          <cell r="D278">
            <v>138.19999999999999</v>
          </cell>
          <cell r="F278">
            <v>140.27799999999999</v>
          </cell>
        </row>
        <row r="279">
          <cell r="A279" t="str">
            <v>Европоддон (невозвратный)</v>
          </cell>
          <cell r="F279">
            <v>150</v>
          </cell>
        </row>
        <row r="280">
          <cell r="A280" t="str">
            <v>ЖАР-ладушки с клубникой и вишней ТМ Стародворье 0,2 кг ПОКОМ</v>
          </cell>
          <cell r="D280">
            <v>8</v>
          </cell>
          <cell r="F280">
            <v>50</v>
          </cell>
        </row>
        <row r="281">
          <cell r="A281" t="str">
            <v>ЖАР-ладушки с мясом 0,2кг ТМ Стародворье  ПОКОМ</v>
          </cell>
          <cell r="D281">
            <v>6</v>
          </cell>
          <cell r="F281">
            <v>495</v>
          </cell>
        </row>
        <row r="282">
          <cell r="A282" t="str">
            <v>Жар-ладушки с яблоком и грушей ТМ Зареченские ВЕС ПОКОМ</v>
          </cell>
          <cell r="D282">
            <v>1</v>
          </cell>
          <cell r="F282">
            <v>1</v>
          </cell>
        </row>
        <row r="283">
          <cell r="A283" t="str">
            <v>ЖАР-ладушки с яблоком и грушей ТМ Стародворье 0,2 кг. ПОКОМ</v>
          </cell>
          <cell r="D283">
            <v>5</v>
          </cell>
          <cell r="F283">
            <v>40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2010</v>
          </cell>
          <cell r="F284">
            <v>2010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1860</v>
          </cell>
          <cell r="F285">
            <v>1860</v>
          </cell>
        </row>
        <row r="286">
          <cell r="A286" t="str">
            <v>Карбонад Юбилейный термоус.пак.  СПК</v>
          </cell>
          <cell r="D286">
            <v>72</v>
          </cell>
          <cell r="F286">
            <v>72</v>
          </cell>
        </row>
        <row r="287">
          <cell r="A287" t="str">
            <v>Классическая вареная 400 гр.шт.  СПК</v>
          </cell>
          <cell r="D287">
            <v>9</v>
          </cell>
          <cell r="F287">
            <v>9</v>
          </cell>
        </row>
        <row r="288">
          <cell r="A288" t="str">
            <v>Классическая с/к 80 гр.шт.нар. (лоток с ср.защ.атм.)  СПК</v>
          </cell>
          <cell r="D288">
            <v>38</v>
          </cell>
          <cell r="F288">
            <v>38</v>
          </cell>
        </row>
        <row r="289">
          <cell r="A289" t="str">
            <v>Колбаски ПодПивасики оригинальные с/к 0,10 кг.шт. термофор.пак.  СПК</v>
          </cell>
          <cell r="D289">
            <v>767</v>
          </cell>
          <cell r="F289">
            <v>867</v>
          </cell>
        </row>
        <row r="290">
          <cell r="A290" t="str">
            <v>Колбаски ПодПивасики острые с/к 0,10 кг.шт. термофор.пак.  СПК</v>
          </cell>
          <cell r="D290">
            <v>874</v>
          </cell>
          <cell r="F290">
            <v>974</v>
          </cell>
        </row>
        <row r="291">
          <cell r="A291" t="str">
            <v>Колбаски ПодПивасики с сыром с/к 100 гр.шт. (в ср.защ.атм.)  СПК</v>
          </cell>
          <cell r="D291">
            <v>188</v>
          </cell>
          <cell r="F291">
            <v>288</v>
          </cell>
        </row>
        <row r="292">
          <cell r="A292" t="str">
            <v>Круггетсы с сырным соусом ТМ Горячая штучка 0,25 кг зам  ПОКОМ</v>
          </cell>
          <cell r="D292">
            <v>7</v>
          </cell>
          <cell r="F292">
            <v>779</v>
          </cell>
        </row>
        <row r="293">
          <cell r="A293" t="str">
            <v>Круггетсы с сырным соусом ТМ Горячая штучка ТС Круггетсы флоу-пак 0,2 кг  ПОКОМ</v>
          </cell>
          <cell r="D293">
            <v>15</v>
          </cell>
          <cell r="F293">
            <v>124</v>
          </cell>
        </row>
        <row r="294">
          <cell r="A294" t="str">
            <v>Круггетсы сочные ТМ Горячая штучка ТС Круггетсы 0,25 кг зам  ПОКОМ</v>
          </cell>
          <cell r="D294">
            <v>5</v>
          </cell>
          <cell r="F294">
            <v>57</v>
          </cell>
        </row>
        <row r="295">
          <cell r="A295" t="str">
            <v>Круггетсы сочные ТМ Горячая штучка ТС Круггетсы флоу-пак 0,2 кг.  ПОКОМ</v>
          </cell>
          <cell r="D295">
            <v>4</v>
          </cell>
          <cell r="F295">
            <v>648</v>
          </cell>
        </row>
        <row r="296">
          <cell r="A296" t="str">
            <v>Купеческая п/к 0,38 кг.шт. термофор.пак.  СПК</v>
          </cell>
          <cell r="D296">
            <v>14</v>
          </cell>
          <cell r="F296">
            <v>14</v>
          </cell>
        </row>
        <row r="297">
          <cell r="A297" t="str">
            <v>Ла Фаворте с/в "Эликатессе" 140 гр.шт.  СПК</v>
          </cell>
          <cell r="D297">
            <v>140</v>
          </cell>
          <cell r="F297">
            <v>140</v>
          </cell>
        </row>
        <row r="298">
          <cell r="A298" t="str">
            <v>Ливерная Печеночная 250 гр.шт.  СПК</v>
          </cell>
          <cell r="D298">
            <v>131</v>
          </cell>
          <cell r="F298">
            <v>131</v>
          </cell>
        </row>
        <row r="299">
          <cell r="A299" t="str">
            <v>Любительская вареная термоус.пак. "Высокий вкус"  СПК</v>
          </cell>
          <cell r="D299">
            <v>109.2</v>
          </cell>
          <cell r="F299">
            <v>109.2</v>
          </cell>
        </row>
        <row r="300">
          <cell r="A300" t="str">
            <v>Мини-сосиски в тесте 3,7кг ВЕС заморож. ТМ Зареченские  ПОКОМ</v>
          </cell>
          <cell r="F300">
            <v>252.702</v>
          </cell>
        </row>
        <row r="301">
          <cell r="A301" t="str">
            <v>Мини-чебуречки с мясом ВЕС 5,5кг ТМ Зареченские  ПОКОМ</v>
          </cell>
          <cell r="F301">
            <v>122.7</v>
          </cell>
        </row>
        <row r="302">
          <cell r="A302" t="str">
            <v>Мини-шарики с курочкой и сыром ТМ Зареченские ВЕС  ПОКОМ</v>
          </cell>
          <cell r="F302">
            <v>187.4</v>
          </cell>
        </row>
        <row r="303">
          <cell r="A303" t="str">
            <v>Мусульманская п/к "Просто выгодно" термофор.пак.  СПК</v>
          </cell>
          <cell r="D303">
            <v>1</v>
          </cell>
          <cell r="F303">
            <v>1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631</v>
          </cell>
          <cell r="F304">
            <v>3136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378</v>
          </cell>
          <cell r="F305">
            <v>2266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715</v>
          </cell>
          <cell r="F306">
            <v>2839</v>
          </cell>
        </row>
        <row r="307">
          <cell r="A307" t="str">
            <v>Наггетсы с куриным филе и сыром ТМ Вязанка 0,25 кг ПОКОМ</v>
          </cell>
          <cell r="D307">
            <v>537</v>
          </cell>
          <cell r="F307">
            <v>2475</v>
          </cell>
        </row>
        <row r="308">
          <cell r="A308" t="str">
            <v>Наггетсы Хрустящие 0,3кг ТМ Зареченские  ПОКОМ</v>
          </cell>
          <cell r="F308">
            <v>32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1952</v>
          </cell>
        </row>
        <row r="310">
          <cell r="A310" t="str">
            <v>Наггетсы Хрустящие ТМ Стародворье с сочной курочкой 0,23 кг  ПОКОМ</v>
          </cell>
          <cell r="F310">
            <v>281</v>
          </cell>
        </row>
        <row r="311">
          <cell r="A311" t="str">
            <v>Оригинальная с перцем с/к  СПК</v>
          </cell>
          <cell r="D311">
            <v>131.35</v>
          </cell>
          <cell r="F311">
            <v>131.96799999999999</v>
          </cell>
        </row>
        <row r="312">
          <cell r="A312" t="str">
            <v>Паштет печеночный 140 гр.шт.  СПК</v>
          </cell>
          <cell r="D312">
            <v>34</v>
          </cell>
          <cell r="F312">
            <v>34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D313">
            <v>5</v>
          </cell>
          <cell r="F313">
            <v>523</v>
          </cell>
        </row>
        <row r="314">
          <cell r="A314" t="str">
            <v>Пельмени Grandmeni с говядиной и свининой 0,7кг ТМ Горячая штучка  ПОКОМ</v>
          </cell>
          <cell r="F314">
            <v>319</v>
          </cell>
        </row>
        <row r="315">
          <cell r="A315" t="str">
            <v>Пельмени Grandmeni со сливочным маслом Горячая штучка 0,75 кг ПОКОМ</v>
          </cell>
          <cell r="F315">
            <v>3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D316">
            <v>5</v>
          </cell>
          <cell r="F316">
            <v>125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15</v>
          </cell>
          <cell r="F317">
            <v>766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1</v>
          </cell>
          <cell r="F318">
            <v>264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610</v>
          </cell>
          <cell r="F319">
            <v>1335</v>
          </cell>
        </row>
        <row r="320">
          <cell r="A320" t="str">
            <v>Пельмени Бигбули со сливочным маслом ТМ Горячая штучка, флоу-пак сфера 0,4. ПОКОМ</v>
          </cell>
          <cell r="F320">
            <v>5</v>
          </cell>
        </row>
        <row r="321">
          <cell r="A321" t="str">
            <v>Пельмени Бигбули со сливочным маслом ТМ Горячая штучка, флоу-пак сфера 0,7. ПОКОМ</v>
          </cell>
          <cell r="D321">
            <v>5</v>
          </cell>
          <cell r="F321">
            <v>1115</v>
          </cell>
        </row>
        <row r="322">
          <cell r="A322" t="str">
            <v>Пельмени Бульмени мини с мясом и оливковым маслом 0,7 кг ТМ Горячая штучка  ПОКОМ</v>
          </cell>
          <cell r="D322">
            <v>1</v>
          </cell>
          <cell r="F322">
            <v>562</v>
          </cell>
        </row>
        <row r="323">
          <cell r="A323" t="str">
            <v>Пельмени Бульмени по-сибирски с говядиной и свининой ТМ Горячая штучка 0,8 кг ПОКОМ</v>
          </cell>
          <cell r="D323">
            <v>8</v>
          </cell>
          <cell r="F323">
            <v>487</v>
          </cell>
        </row>
        <row r="324">
          <cell r="A324" t="str">
            <v>Пельмени Бульмени с говядиной и свининой Наваристые 2,7кг Горячая штучка ВЕС  ПОКОМ</v>
          </cell>
          <cell r="F324">
            <v>10.4</v>
          </cell>
        </row>
        <row r="325">
          <cell r="A325" t="str">
            <v>Пельмени Бульмени с говядиной и свининой Наваристые 5кг Горячая штучка ВЕС  ПОКОМ</v>
          </cell>
          <cell r="D325">
            <v>5</v>
          </cell>
          <cell r="F325">
            <v>2187</v>
          </cell>
        </row>
        <row r="326">
          <cell r="A326" t="str">
            <v>Пельмени Бульмени с говядиной и свининой ТМ Горячая штучка. флоу-пак сфера 0,4 кг ПОКОМ</v>
          </cell>
          <cell r="D326">
            <v>24</v>
          </cell>
          <cell r="F326">
            <v>1222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D327">
            <v>1134</v>
          </cell>
          <cell r="F327">
            <v>3548</v>
          </cell>
        </row>
        <row r="328">
          <cell r="A328" t="str">
            <v>Пельмени Бульмени со сливочным маслом ТМ Горячая штучка. флоу-пак сфера 0,4 кг. ПОКОМ</v>
          </cell>
          <cell r="D328">
            <v>25</v>
          </cell>
          <cell r="F328">
            <v>1505</v>
          </cell>
        </row>
        <row r="329">
          <cell r="A329" t="str">
            <v>Пельмени Бульмени со сливочным маслом ТМ Горячая штучка.флоу-пак сфера 0,7 кг. ПОКОМ</v>
          </cell>
          <cell r="D329">
            <v>1429</v>
          </cell>
          <cell r="F329">
            <v>4491</v>
          </cell>
        </row>
        <row r="330">
          <cell r="A330" t="str">
            <v>Пельмени Бульмени хрустящие с мясом 0,22 кг ТМ Горячая штучка  ПОКОМ</v>
          </cell>
          <cell r="D330">
            <v>7</v>
          </cell>
          <cell r="F330">
            <v>362</v>
          </cell>
        </row>
        <row r="331">
          <cell r="A331" t="str">
            <v>Пельмени Зареченские сфера 5 кг.  ПОКОМ</v>
          </cell>
          <cell r="F331">
            <v>30</v>
          </cell>
        </row>
        <row r="332">
          <cell r="A332" t="str">
            <v>Пельмени Медвежьи ушки с фермерскими сливками 0,7кг  ПОКОМ</v>
          </cell>
          <cell r="F332">
            <v>104</v>
          </cell>
        </row>
        <row r="333">
          <cell r="A333" t="str">
            <v>Пельмени Медвежьи ушки с фермерской свининой и говядиной Малые 0,7кг  ПОКОМ</v>
          </cell>
          <cell r="F333">
            <v>180</v>
          </cell>
        </row>
        <row r="334">
          <cell r="A334" t="str">
            <v>Пельмени Мясные с говядиной ТМ Стародворье сфера флоу-пак 1 кг  ПОКОМ</v>
          </cell>
          <cell r="D334">
            <v>1</v>
          </cell>
          <cell r="F334">
            <v>795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F335">
            <v>96</v>
          </cell>
        </row>
        <row r="336">
          <cell r="A336" t="str">
            <v>Пельмени Мясорубские ТМ Стародворье фоупак равиоли 0,7 кг  ПОКОМ</v>
          </cell>
          <cell r="F336">
            <v>1393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1</v>
          </cell>
          <cell r="F337">
            <v>452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F338">
            <v>341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3</v>
          </cell>
          <cell r="F339">
            <v>694</v>
          </cell>
        </row>
        <row r="340">
          <cell r="A340" t="str">
            <v>Пельмени Сочные сфера 0,8 кг ТМ Стародворье  ПОКОМ</v>
          </cell>
          <cell r="D340">
            <v>4</v>
          </cell>
          <cell r="F340">
            <v>87</v>
          </cell>
        </row>
        <row r="341">
          <cell r="A341" t="str">
            <v>Пирожки с мясом 0,3кг ТМ Зареченские  ПОКОМ</v>
          </cell>
          <cell r="F341">
            <v>2</v>
          </cell>
        </row>
        <row r="342">
          <cell r="A342" t="str">
            <v>Пирожки с мясом 3,7кг ВЕС ТМ Зареченские  ПОКОМ</v>
          </cell>
          <cell r="F342">
            <v>170.20400000000001</v>
          </cell>
        </row>
        <row r="343">
          <cell r="A343" t="str">
            <v>Ричеза с/к 230 гр.шт.  СПК</v>
          </cell>
          <cell r="D343">
            <v>128</v>
          </cell>
          <cell r="F343">
            <v>128</v>
          </cell>
        </row>
        <row r="344">
          <cell r="A344" t="str">
            <v>Сальчетти с/к 230 гр.шт.  СПК</v>
          </cell>
          <cell r="D344">
            <v>314</v>
          </cell>
          <cell r="F344">
            <v>314</v>
          </cell>
        </row>
        <row r="345">
          <cell r="A345" t="str">
            <v>Салями с перчиком с/к "КолбасГрад" 160 гр.шт. термоус. пак.  СПК</v>
          </cell>
          <cell r="D345">
            <v>142</v>
          </cell>
          <cell r="F345">
            <v>142</v>
          </cell>
        </row>
        <row r="346">
          <cell r="A346" t="str">
            <v>Салями с/к 100 гр.шт.нар. (лоток с ср.защ.атм.)  СПК</v>
          </cell>
          <cell r="D346">
            <v>47</v>
          </cell>
          <cell r="F346">
            <v>47</v>
          </cell>
        </row>
        <row r="347">
          <cell r="A347" t="str">
            <v>Салями Трюфель с/в "Эликатессе" 0,16 кг.шт.  СПК</v>
          </cell>
          <cell r="D347">
            <v>165</v>
          </cell>
          <cell r="F347">
            <v>165</v>
          </cell>
        </row>
        <row r="348">
          <cell r="A348" t="str">
            <v>Сардельки "Докторские" (черева) ( в ср.защ.атм.) 1.0 кг. "Высокий вкус"  СПК</v>
          </cell>
          <cell r="D348">
            <v>53</v>
          </cell>
          <cell r="F348">
            <v>53.863999999999997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26</v>
          </cell>
          <cell r="F349">
            <v>27.756</v>
          </cell>
        </row>
        <row r="350">
          <cell r="A350" t="str">
            <v>Семейная с чесночком Экстра вареная  СПК</v>
          </cell>
          <cell r="D350">
            <v>9</v>
          </cell>
          <cell r="F350">
            <v>9</v>
          </cell>
        </row>
        <row r="351">
          <cell r="A351" t="str">
            <v>Сервелат Европейский в/к, в/с 0,38 кг.шт.термофор.пак  СПК</v>
          </cell>
          <cell r="D351">
            <v>44</v>
          </cell>
          <cell r="F351">
            <v>44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77</v>
          </cell>
          <cell r="F352">
            <v>79</v>
          </cell>
        </row>
        <row r="353">
          <cell r="A353" t="str">
            <v>Сервелат Финский в/к 0,38 кг.шт. термофор.пак.  СПК</v>
          </cell>
          <cell r="D353">
            <v>40</v>
          </cell>
          <cell r="F353">
            <v>40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63</v>
          </cell>
          <cell r="F354">
            <v>63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215</v>
          </cell>
          <cell r="F355">
            <v>215</v>
          </cell>
        </row>
        <row r="356">
          <cell r="A356" t="str">
            <v>Сибирская особая с/к 0,235 кг шт.  СПК</v>
          </cell>
          <cell r="D356">
            <v>203</v>
          </cell>
          <cell r="F356">
            <v>203</v>
          </cell>
        </row>
        <row r="357">
          <cell r="A357" t="str">
            <v>Сосиски "Баварские" 0,36 кг.шт. вак.упак.  СПК</v>
          </cell>
          <cell r="D357">
            <v>6</v>
          </cell>
          <cell r="F357">
            <v>6</v>
          </cell>
        </row>
        <row r="358">
          <cell r="A358" t="str">
            <v>Сосиски "Молочные" 0,36 кг.шт. вак.упак.  СПК</v>
          </cell>
          <cell r="D358">
            <v>11</v>
          </cell>
          <cell r="F358">
            <v>11</v>
          </cell>
        </row>
        <row r="359">
          <cell r="A359" t="str">
            <v>Сосиски Классические (в ср.защ.атм.) СПК</v>
          </cell>
          <cell r="D359">
            <v>35</v>
          </cell>
          <cell r="F359">
            <v>35</v>
          </cell>
        </row>
        <row r="360">
          <cell r="A360" t="str">
            <v>Сосиски Мусульманские "Просто выгодно" (в ср.защ.атм.)  СПК</v>
          </cell>
          <cell r="D360">
            <v>15</v>
          </cell>
          <cell r="F360">
            <v>15</v>
          </cell>
        </row>
        <row r="361">
          <cell r="A361" t="str">
            <v>Сосиски Хот-дог подкопченные (лоток с ср.защ.атм.)  СПК</v>
          </cell>
          <cell r="D361">
            <v>18</v>
          </cell>
          <cell r="F361">
            <v>18</v>
          </cell>
        </row>
        <row r="362">
          <cell r="A362" t="str">
            <v>Сочный мегачебурек ТМ Зареченские ВЕС ПОКОМ</v>
          </cell>
          <cell r="F362">
            <v>160.13999999999999</v>
          </cell>
        </row>
        <row r="363">
          <cell r="A363" t="str">
            <v>Торо Неро с/в "Эликатессе" 140 гр.шт.  СПК</v>
          </cell>
          <cell r="D363">
            <v>57</v>
          </cell>
          <cell r="F363">
            <v>57</v>
          </cell>
        </row>
        <row r="364">
          <cell r="A364" t="str">
            <v>Утренняя вареная ВЕС СПК</v>
          </cell>
          <cell r="D364">
            <v>35.6</v>
          </cell>
          <cell r="F364">
            <v>35.6</v>
          </cell>
        </row>
        <row r="365">
          <cell r="A365" t="str">
            <v>Уши свиные копченые к пиву 0,15кг нар. д/ф шт.  СПК</v>
          </cell>
          <cell r="D365">
            <v>40</v>
          </cell>
          <cell r="F365">
            <v>40</v>
          </cell>
        </row>
        <row r="366">
          <cell r="A366" t="str">
            <v>Фестивальная пора с/к 100 гр.шт.нар. (лоток с ср.защ.атм.)  СПК</v>
          </cell>
          <cell r="D366">
            <v>270</v>
          </cell>
          <cell r="F366">
            <v>270</v>
          </cell>
        </row>
        <row r="367">
          <cell r="A367" t="str">
            <v>Фестивальная пора с/к 235 гр.шт.  СПК</v>
          </cell>
          <cell r="D367">
            <v>377</v>
          </cell>
          <cell r="F367">
            <v>377</v>
          </cell>
        </row>
        <row r="368">
          <cell r="A368" t="str">
            <v>Фестивальная пора с/к термоус.пак  СПК</v>
          </cell>
          <cell r="D368">
            <v>41.5</v>
          </cell>
          <cell r="F368">
            <v>41.5</v>
          </cell>
        </row>
        <row r="369">
          <cell r="A369" t="str">
            <v>Фирменная с/к 200 гр. срез "Эликатессе" термоформ.пак.  СПК</v>
          </cell>
          <cell r="D369">
            <v>99</v>
          </cell>
          <cell r="F369">
            <v>99</v>
          </cell>
        </row>
        <row r="370">
          <cell r="A370" t="str">
            <v>Фуэт с/в "Эликатессе" 160 гр.шт.  СПК</v>
          </cell>
          <cell r="D370">
            <v>170</v>
          </cell>
          <cell r="F370">
            <v>170</v>
          </cell>
        </row>
        <row r="371">
          <cell r="A371" t="str">
            <v>Хинкали Классические ТМ Зареченские ВЕС ПОКОМ</v>
          </cell>
          <cell r="F371">
            <v>115</v>
          </cell>
        </row>
        <row r="372">
          <cell r="A372" t="str">
            <v>Хот-догстер ТМ Горячая штучка ТС Хот-Догстер флоу-пак 0,09 кг. ПОКОМ</v>
          </cell>
          <cell r="D372">
            <v>4</v>
          </cell>
          <cell r="F372">
            <v>367</v>
          </cell>
        </row>
        <row r="373">
          <cell r="A373" t="str">
            <v>Хотстеры с сыром 0,25кг ТМ Горячая штучка  ПОКОМ</v>
          </cell>
          <cell r="D373">
            <v>18</v>
          </cell>
          <cell r="F373">
            <v>729</v>
          </cell>
        </row>
        <row r="374">
          <cell r="A374" t="str">
            <v>Хотстеры ТМ Горячая штучка ТС Хотстеры 0,25 кг зам  ПОКОМ</v>
          </cell>
          <cell r="D374">
            <v>688</v>
          </cell>
          <cell r="F374">
            <v>2797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16</v>
          </cell>
          <cell r="F375">
            <v>715</v>
          </cell>
        </row>
        <row r="376">
          <cell r="A376" t="str">
            <v>Хрустящие крылышки ТМ Горячая штучка 0,3 кг зам  ПОКОМ</v>
          </cell>
          <cell r="D376">
            <v>11</v>
          </cell>
          <cell r="F376">
            <v>594</v>
          </cell>
        </row>
        <row r="377">
          <cell r="A377" t="str">
            <v>Чебупай сладкая клубника 0,2кг ТМ Горячая штучка  ПОКОМ</v>
          </cell>
          <cell r="D377">
            <v>1</v>
          </cell>
          <cell r="F377">
            <v>1</v>
          </cell>
        </row>
        <row r="378">
          <cell r="A378" t="str">
            <v>Чебупели Курочка гриль ТМ Горячая штучка, 0,3 кг зам  ПОКОМ</v>
          </cell>
          <cell r="D378">
            <v>4</v>
          </cell>
          <cell r="F378">
            <v>374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1606</v>
          </cell>
          <cell r="F379">
            <v>3705</v>
          </cell>
        </row>
        <row r="380">
          <cell r="A380" t="str">
            <v>Чебупицца Маргарита 0,2кг ТМ Горячая штучка ТС Foodgital  ПОКОМ</v>
          </cell>
          <cell r="D380">
            <v>1</v>
          </cell>
          <cell r="F380">
            <v>602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901</v>
          </cell>
          <cell r="F381">
            <v>4853</v>
          </cell>
        </row>
        <row r="382">
          <cell r="A382" t="str">
            <v>Чебупицца со вкусом 4 сыра 0,2кг ТМ Горячая штучка ТС Foodgital  ПОКОМ</v>
          </cell>
          <cell r="D382">
            <v>2</v>
          </cell>
          <cell r="F382">
            <v>501</v>
          </cell>
        </row>
        <row r="383">
          <cell r="A383" t="str">
            <v>Чебуреки сочные ВЕС ТМ Зареченские  ПОКОМ</v>
          </cell>
          <cell r="F383">
            <v>926</v>
          </cell>
        </row>
        <row r="384">
          <cell r="A384" t="str">
            <v>Шпикачки Русские (черева) (в ср.защ.атм.) "Высокий вкус"  СПК</v>
          </cell>
          <cell r="D384">
            <v>44</v>
          </cell>
          <cell r="F384">
            <v>44</v>
          </cell>
        </row>
        <row r="385">
          <cell r="A385" t="str">
            <v>Эликапреза с/в "Эликатессе" 85 гр.шт. нарезка (лоток с ср.защ.атм.)  СПК</v>
          </cell>
          <cell r="D385">
            <v>81</v>
          </cell>
          <cell r="F385">
            <v>81</v>
          </cell>
        </row>
        <row r="386">
          <cell r="A386" t="str">
            <v>Юбилейная с/к 0,235 кг.шт.  СПК</v>
          </cell>
          <cell r="D386">
            <v>678</v>
          </cell>
          <cell r="F386">
            <v>678</v>
          </cell>
        </row>
        <row r="387">
          <cell r="A387" t="str">
            <v>Итого</v>
          </cell>
          <cell r="D387">
            <v>137636.15</v>
          </cell>
          <cell r="F387">
            <v>330452.31300000002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04.07.2025 - 04.07.2025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155.351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171.45400000000001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634.35900000000004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884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1186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118.279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1313.86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84.64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364.15899999999999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138.62799999999999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4.9130000000000003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43.002000000000002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44.850999999999999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104.485</v>
          </cell>
        </row>
        <row r="30">
          <cell r="A30" t="str">
            <v xml:space="preserve"> 247  Сардельки Нежные, ВЕС.  ПОКОМ</v>
          </cell>
          <cell r="D30">
            <v>37.423000000000002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44.03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337.07499999999999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16.661999999999999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25.619</v>
          </cell>
        </row>
        <row r="35">
          <cell r="A35" t="str">
            <v xml:space="preserve"> 263  Шпикачки Стародворские, ВЕС.  ПОКОМ</v>
          </cell>
          <cell r="D35">
            <v>32.64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2.6720000000000002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320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685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959</v>
          </cell>
        </row>
        <row r="41">
          <cell r="A41" t="str">
            <v xml:space="preserve"> 283  Сосиски Сочинки, ВЕС, ТМ Стародворье ПОКОМ</v>
          </cell>
          <cell r="D41">
            <v>279.12299999999999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50.465000000000003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243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613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41.957999999999998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120.956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226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399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41.917999999999999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164.03399999999999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5.9649999999999999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1114.0119999999999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817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854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273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186.01400000000001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54</v>
          </cell>
        </row>
        <row r="63">
          <cell r="A63" t="str">
            <v xml:space="preserve"> 335  Колбаса Сливушка ТМ Вязанка. ВЕС.  ПОКОМ </v>
          </cell>
          <cell r="D63">
            <v>197.499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682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743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229.56399999999999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55.898000000000003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125.697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52.415999999999997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25.626000000000001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227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238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153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1019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2295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138.74799999999999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20.332000000000001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149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120.166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980.64700000000005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1576.252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1724.144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42.747999999999998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4.6539999999999999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291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187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151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1.4219999999999999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25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15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9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42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37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40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41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42</v>
          </cell>
        </row>
        <row r="109">
          <cell r="A109" t="str">
            <v>3215 ВЕТЧ.МЯСНАЯ Папа может п/о 0.4кг 8шт.    ОСТАНКИНО</v>
          </cell>
          <cell r="D109">
            <v>169</v>
          </cell>
        </row>
        <row r="110">
          <cell r="A110" t="str">
            <v>3684 ПРЕСИЖН с/к в/у 1/250 8шт.   ОСТАНКИНО</v>
          </cell>
          <cell r="D110">
            <v>33</v>
          </cell>
        </row>
        <row r="111">
          <cell r="A111" t="str">
            <v>4063 МЯСНАЯ Папа может вар п/о_Л   ОСТАНКИНО</v>
          </cell>
          <cell r="D111">
            <v>325.90100000000001</v>
          </cell>
        </row>
        <row r="112">
          <cell r="A112" t="str">
            <v>4117 ЭКСТРА Папа может с/к в/у_Л   ОСТАНКИНО</v>
          </cell>
          <cell r="D112">
            <v>5.4960000000000004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18.972000000000001</v>
          </cell>
        </row>
        <row r="114">
          <cell r="A114" t="str">
            <v>4813 ФИЛЕЙНАЯ Папа может вар п/о_Л   ОСТАНКИНО</v>
          </cell>
          <cell r="D114">
            <v>119.39</v>
          </cell>
        </row>
        <row r="115">
          <cell r="A115" t="str">
            <v>4993 САЛЯМИ ИТАЛЬЯНСКАЯ с/к в/у 1/250*8_120c ОСТАНКИНО</v>
          </cell>
          <cell r="D115">
            <v>103</v>
          </cell>
        </row>
        <row r="116">
          <cell r="A116" t="str">
            <v>5246 ДОКТОРСКАЯ ПРЕМИУМ вар б/о мгс_30с ОСТАНКИНО</v>
          </cell>
          <cell r="D116">
            <v>2.9809999999999999</v>
          </cell>
        </row>
        <row r="117">
          <cell r="A117" t="str">
            <v>5247 РУССКАЯ ПРЕМИУМ вар б/о мгс_30с ОСТАНКИНО</v>
          </cell>
          <cell r="D117">
            <v>4.524</v>
          </cell>
        </row>
        <row r="118">
          <cell r="A118" t="str">
            <v>5483 ЭКСТРА Папа может с/к в/у 1/250 8шт.   ОСТАНКИНО</v>
          </cell>
          <cell r="D118">
            <v>234</v>
          </cell>
        </row>
        <row r="119">
          <cell r="A119" t="str">
            <v>5544 Сервелат Финский в/к в/у_45с НОВАЯ ОСТАНКИНО</v>
          </cell>
          <cell r="D119">
            <v>198.256</v>
          </cell>
        </row>
        <row r="120">
          <cell r="A120" t="str">
            <v>5679 САЛЯМИ ИТАЛЬЯНСКАЯ с/к в/у 1/150_60с ОСТАНКИНО</v>
          </cell>
          <cell r="D120">
            <v>70</v>
          </cell>
        </row>
        <row r="121">
          <cell r="A121" t="str">
            <v>5682 САЛЯМИ МЕЛКОЗЕРНЕНАЯ с/к в/у 1/120_60с   ОСТАНКИНО</v>
          </cell>
          <cell r="D121">
            <v>673</v>
          </cell>
        </row>
        <row r="122">
          <cell r="A122" t="str">
            <v>5706 АРОМАТНАЯ Папа может с/к в/у 1/250 8шт.  ОСТАНКИНО</v>
          </cell>
          <cell r="D122">
            <v>199</v>
          </cell>
        </row>
        <row r="123">
          <cell r="A123" t="str">
            <v>5708 ПОСОЛЬСКАЯ Папа может с/к в/у ОСТАНКИНО</v>
          </cell>
          <cell r="D123">
            <v>3.9750000000000001</v>
          </cell>
        </row>
        <row r="124">
          <cell r="A124" t="str">
            <v>5851 ЭКСТРА Папа может вар п/о   ОСТАНКИНО</v>
          </cell>
          <cell r="D124">
            <v>65.78</v>
          </cell>
        </row>
        <row r="125">
          <cell r="A125" t="str">
            <v>5931 ОХОТНИЧЬЯ Папа может с/к в/у 1/220 8шт.   ОСТАНКИНО</v>
          </cell>
          <cell r="D125">
            <v>313</v>
          </cell>
        </row>
        <row r="126">
          <cell r="A126" t="str">
            <v>5992 ВРЕМЯ ОКРОШКИ Папа может вар п/о 0.4кг   ОСТАНКИНО</v>
          </cell>
          <cell r="D126">
            <v>367</v>
          </cell>
        </row>
        <row r="127">
          <cell r="A127" t="str">
            <v>6004 РАГУ СВИНОЕ 1кг 8шт.зам_120с ОСТАНКИНО</v>
          </cell>
          <cell r="D127">
            <v>16</v>
          </cell>
        </row>
        <row r="128">
          <cell r="A128" t="str">
            <v>6221 НЕАПОЛИТАНСКИЙ ДУЭТ с/к с/н мгс 1/90  ОСТАНКИНО</v>
          </cell>
          <cell r="D128">
            <v>11</v>
          </cell>
        </row>
        <row r="129">
          <cell r="A129" t="str">
            <v>6228 МЯСНОЕ АССОРТИ к/з с/н мгс 1/90 10шт.  ОСТАНКИНО</v>
          </cell>
          <cell r="D129">
            <v>99</v>
          </cell>
        </row>
        <row r="130">
          <cell r="A130" t="str">
            <v>6247 ДОМАШНЯЯ Папа может вар п/о 0,4кг 8шт.  ОСТАНКИНО</v>
          </cell>
          <cell r="D130">
            <v>30</v>
          </cell>
        </row>
        <row r="131">
          <cell r="A131" t="str">
            <v>6268 ГОВЯЖЬЯ Папа может вар п/о 0,4кг 8 шт.  ОСТАНКИНО</v>
          </cell>
          <cell r="D131">
            <v>269</v>
          </cell>
        </row>
        <row r="132">
          <cell r="A132" t="str">
            <v>6279 КОРЕЙКА ПО-ОСТ.к/в в/с с/н в/у 1/150_45с  ОСТАНКИНО</v>
          </cell>
          <cell r="D132">
            <v>128</v>
          </cell>
        </row>
        <row r="133">
          <cell r="A133" t="str">
            <v>6303 МЯСНЫЕ Папа может сос п/о мгс 1.5*3  ОСТАНКИНО</v>
          </cell>
          <cell r="D133">
            <v>85.001999999999995</v>
          </cell>
        </row>
        <row r="134">
          <cell r="A134" t="str">
            <v>6324 ДОКТОРСКАЯ ГОСТ вар п/о 0.4кг 8шт.  ОСТАНКИНО</v>
          </cell>
          <cell r="D134">
            <v>16</v>
          </cell>
        </row>
        <row r="135">
          <cell r="A135" t="str">
            <v>6325 ДОКТОРСКАЯ ПРЕМИУМ вар п/о 0.4кг 8шт.  ОСТАНКИНО</v>
          </cell>
          <cell r="D135">
            <v>301</v>
          </cell>
        </row>
        <row r="136">
          <cell r="A136" t="str">
            <v>6333 МЯСНАЯ Папа может вар п/о 0.4кг 8шт.  ОСТАНКИНО</v>
          </cell>
          <cell r="D136">
            <v>930</v>
          </cell>
        </row>
        <row r="137">
          <cell r="A137" t="str">
            <v>6340 ДОМАШНИЙ РЕЦЕПТ Коровино 0.5кг 8шт.  ОСТАНКИНО</v>
          </cell>
          <cell r="D137">
            <v>65</v>
          </cell>
        </row>
        <row r="138">
          <cell r="A138" t="str">
            <v>6353 ЭКСТРА Папа может вар п/о 0.4кг 8шт.  ОСТАНКИНО</v>
          </cell>
          <cell r="D138">
            <v>311</v>
          </cell>
        </row>
        <row r="139">
          <cell r="A139" t="str">
            <v>6392 ФИЛЕЙНАЯ Папа может вар п/о 0.4кг. ОСТАНКИНО</v>
          </cell>
          <cell r="D139">
            <v>863</v>
          </cell>
        </row>
        <row r="140">
          <cell r="A140" t="str">
            <v>6448 СВИНИНА МАДЕРА с/к с/н в/у 1/100 10шт.   ОСТАНКИНО</v>
          </cell>
          <cell r="D140">
            <v>36</v>
          </cell>
        </row>
        <row r="141">
          <cell r="A141" t="str">
            <v>6453 ЭКСТРА Папа может с/к с/н в/у 1/100 14шт.   ОСТАНКИНО</v>
          </cell>
          <cell r="D141">
            <v>456</v>
          </cell>
        </row>
        <row r="142">
          <cell r="A142" t="str">
            <v>6454 АРОМАТНАЯ с/к с/н в/у 1/100 14шт.  ОСТАНКИНО</v>
          </cell>
          <cell r="D142">
            <v>448</v>
          </cell>
        </row>
        <row r="143">
          <cell r="A143" t="str">
            <v>6459 СЕРВЕЛАТ ШВЕЙЦАРСК. в/к с/н в/у 1/100*10  ОСТАНКИНО</v>
          </cell>
          <cell r="D143">
            <v>110</v>
          </cell>
        </row>
        <row r="144">
          <cell r="A144" t="str">
            <v>6470 ВЕТЧ.МРАМОРНАЯ в/у_45с  ОСТАНКИНО</v>
          </cell>
          <cell r="D144">
            <v>7.21</v>
          </cell>
        </row>
        <row r="145">
          <cell r="A145" t="str">
            <v>6475 С СЫРОМ Папа может сос ц/о мгс 0.4кг6шт  ОСТАНКИНО</v>
          </cell>
          <cell r="D145">
            <v>37</v>
          </cell>
        </row>
        <row r="146">
          <cell r="A146" t="str">
            <v>6495 ВЕТЧ.МРАМОРНАЯ в/у срез 0.3кг 6шт_45с  ОСТАНКИНО</v>
          </cell>
          <cell r="D146">
            <v>67</v>
          </cell>
        </row>
        <row r="147">
          <cell r="A147" t="str">
            <v>6527 ШПИКАЧКИ СОЧНЫЕ ПМ сар б/о мгс 1*3 45с ОСТАНКИНО</v>
          </cell>
          <cell r="D147">
            <v>81.305000000000007</v>
          </cell>
        </row>
        <row r="148">
          <cell r="A148" t="str">
            <v>6528 ШПИКАЧКИ СОЧНЫЕ ПМ сар б/о мгс 0.4кг 45с  ОСТАНКИНО</v>
          </cell>
          <cell r="D148">
            <v>10</v>
          </cell>
        </row>
        <row r="149">
          <cell r="A149" t="str">
            <v>6586 МРАМОРНАЯ И БАЛЫКОВАЯ в/к с/н мгс 1/90 ОСТАНКИНО</v>
          </cell>
          <cell r="D149">
            <v>105</v>
          </cell>
        </row>
        <row r="150">
          <cell r="A150" t="str">
            <v>6609 С ГОВЯДИНОЙ ПМ сар б/о мгс 0.4кг_45с ОСТАНКИНО</v>
          </cell>
          <cell r="D150">
            <v>13</v>
          </cell>
        </row>
        <row r="151">
          <cell r="A151" t="str">
            <v>6616 МОЛОЧНЫЕ КЛАССИЧЕСКИЕ сос п/о в/у 0.3кг  ОСТАНКИНО</v>
          </cell>
          <cell r="D151">
            <v>842</v>
          </cell>
        </row>
        <row r="152">
          <cell r="A152" t="str">
            <v>6697 СЕРВЕЛАТ ФИНСКИЙ ПМ в/к в/у 0,35кг 8шт.  ОСТАНКИНО</v>
          </cell>
          <cell r="D152">
            <v>1037</v>
          </cell>
        </row>
        <row r="153">
          <cell r="A153" t="str">
            <v>6713 СОЧНЫЙ ГРИЛЬ ПМ сос п/о мгс 0.41кг 8шт.  ОСТАНКИНО</v>
          </cell>
          <cell r="D153">
            <v>620</v>
          </cell>
        </row>
        <row r="154">
          <cell r="A154" t="str">
            <v>6724 МОЛОЧНЫЕ ПМ сос п/о мгс 0.41кг 10шт.  ОСТАНКИНО</v>
          </cell>
          <cell r="D154">
            <v>168</v>
          </cell>
        </row>
        <row r="155">
          <cell r="A155" t="str">
            <v>6765 РУБЛЕНЫЕ сос ц/о мгс 0.36кг 6шт.  ОСТАНКИНО</v>
          </cell>
          <cell r="D155">
            <v>160</v>
          </cell>
        </row>
        <row r="156">
          <cell r="A156" t="str">
            <v>6785 ВЕНСКАЯ САЛЯМИ п/к в/у 0.33кг 8шт.  ОСТАНКИНО</v>
          </cell>
          <cell r="D156">
            <v>59</v>
          </cell>
        </row>
        <row r="157">
          <cell r="A157" t="str">
            <v>6787 СЕРВЕЛАТ КРЕМЛЕВСКИЙ в/к в/у 0,33кг 8шт.  ОСТАНКИНО</v>
          </cell>
          <cell r="D157">
            <v>36</v>
          </cell>
        </row>
        <row r="158">
          <cell r="A158" t="str">
            <v>6793 БАЛЫКОВАЯ в/к в/у 0,33кг 8шт.  ОСТАНКИНО</v>
          </cell>
          <cell r="D158">
            <v>75</v>
          </cell>
        </row>
        <row r="159">
          <cell r="A159" t="str">
            <v>6829 МОЛОЧНЫЕ КЛАССИЧЕСКИЕ сос п/о мгс 2*4_С  ОСТАНКИНО</v>
          </cell>
          <cell r="D159">
            <v>227.62799999999999</v>
          </cell>
        </row>
        <row r="160">
          <cell r="A160" t="str">
            <v>6837 ФИЛЕЙНЫЕ Папа Может сос ц/о мгс 0.4кг  ОСТАНКИНО</v>
          </cell>
          <cell r="D160">
            <v>381</v>
          </cell>
        </row>
        <row r="161">
          <cell r="A161" t="str">
            <v>6842 ДЫМОВИЦА ИЗ ОКОРОКА к/в мл/к в/у 0,3кг  ОСТАНКИНО</v>
          </cell>
          <cell r="D161">
            <v>3</v>
          </cell>
        </row>
        <row r="162">
          <cell r="A162" t="str">
            <v>6861 ДОМАШНИЙ РЕЦЕПТ Коровино вар п/о  ОСТАНКИНО</v>
          </cell>
          <cell r="D162">
            <v>22.728000000000002</v>
          </cell>
        </row>
        <row r="163">
          <cell r="A163" t="str">
            <v>6866 ВЕТЧ.НЕЖНАЯ Коровино п/о_Маяк  ОСТАНКИНО</v>
          </cell>
          <cell r="D163">
            <v>45.201999999999998</v>
          </cell>
        </row>
        <row r="164">
          <cell r="A164" t="str">
            <v>7001 КЛАССИЧЕСКИЕ Папа может сар б/о мгс 1*3  ОСТАНКИНО</v>
          </cell>
          <cell r="D164">
            <v>22.898</v>
          </cell>
        </row>
        <row r="165">
          <cell r="A165" t="str">
            <v>7038 С ГОВЯДИНОЙ ПМ сос п/о мгс 1.5*4  ОСТАНКИНО</v>
          </cell>
          <cell r="D165">
            <v>23.312000000000001</v>
          </cell>
        </row>
        <row r="166">
          <cell r="A166" t="str">
            <v>7040 С ИНДЕЙКОЙ ПМ сос ц/о в/у 1/270 8шт.  ОСТАНКИНО</v>
          </cell>
          <cell r="D166">
            <v>27</v>
          </cell>
        </row>
        <row r="167">
          <cell r="A167" t="str">
            <v>7059 ШПИКАЧКИ СОЧНЫЕ С БЕК. п/о мгс 0.3кг_60с  ОСТАНКИНО</v>
          </cell>
          <cell r="D167">
            <v>70</v>
          </cell>
        </row>
        <row r="168">
          <cell r="A168" t="str">
            <v>7064 СОЧНЫЕ ПМ сос п/о в/у 1/350 8 шт_50с ОСТАНКИНО</v>
          </cell>
          <cell r="D168">
            <v>19</v>
          </cell>
        </row>
        <row r="169">
          <cell r="A169" t="str">
            <v>7066 СОЧНЫЕ ПМ сос п/о мгс 0.41кг 10шт_50с  ОСТАНКИНО</v>
          </cell>
          <cell r="D169">
            <v>1929</v>
          </cell>
        </row>
        <row r="170">
          <cell r="A170" t="str">
            <v>7070 СОЧНЫЕ ПМ сос п/о мгс 1.5*4_А_50с  ОСТАНКИНО</v>
          </cell>
          <cell r="D170">
            <v>668.57500000000005</v>
          </cell>
        </row>
        <row r="171">
          <cell r="A171" t="str">
            <v>7073 МОЛОЧ.ПРЕМИУМ ПМ сос п/о в/у 1/350_50с  ОСТАНКИНО</v>
          </cell>
          <cell r="D171">
            <v>446</v>
          </cell>
        </row>
        <row r="172">
          <cell r="A172" t="str">
            <v>7074 МОЛОЧ.ПРЕМИУМ ПМ сос п/о мгс 0.6кг_50с  ОСТАНКИНО</v>
          </cell>
          <cell r="D172">
            <v>15</v>
          </cell>
        </row>
        <row r="173">
          <cell r="A173" t="str">
            <v>7075 МОЛОЧ.ПРЕМИУМ ПМ сос п/о мгс 1.5*4_О_50с  ОСТАНКИНО</v>
          </cell>
          <cell r="D173">
            <v>23.4</v>
          </cell>
        </row>
        <row r="174">
          <cell r="A174" t="str">
            <v>7077 МЯСНЫЕ С ГОВЯД.ПМ сос п/о мгс 0.4кг_50с  ОСТАНКИНО</v>
          </cell>
          <cell r="D174">
            <v>543</v>
          </cell>
        </row>
        <row r="175">
          <cell r="A175" t="str">
            <v>7080 СЛИВОЧНЫЕ ПМ сос п/о мгс 0.41кг 10шт. 50с  ОСТАНКИНО</v>
          </cell>
          <cell r="D175">
            <v>844</v>
          </cell>
        </row>
        <row r="176">
          <cell r="A176" t="str">
            <v>7082 СЛИВОЧНЫЕ ПМ сос п/о мгс 1.5*4_50с  ОСТАНКИНО</v>
          </cell>
          <cell r="D176">
            <v>23.579000000000001</v>
          </cell>
        </row>
        <row r="177">
          <cell r="A177" t="str">
            <v>7087 ШПИК С ЧЕСНОК.И ПЕРЦЕМ к/в в/у 0.3кг_50с  ОСТАНКИНО</v>
          </cell>
          <cell r="D177">
            <v>29</v>
          </cell>
        </row>
        <row r="178">
          <cell r="A178" t="str">
            <v>7090 СВИНИНА ПО-ДОМ. к/в мл/к в/у 0.3кг_50с  ОСТАНКИНО</v>
          </cell>
          <cell r="D178">
            <v>234</v>
          </cell>
        </row>
        <row r="179">
          <cell r="A179" t="str">
            <v>7092 БЕКОН Папа может с/к с/н в/у 1/140_50с  ОСТАНКИНО</v>
          </cell>
          <cell r="D179">
            <v>231</v>
          </cell>
        </row>
        <row r="180">
          <cell r="A180" t="str">
            <v>7105 МИЛАНО с/к с/н мгс 1/90 12шт.  ОСТАНКИНО</v>
          </cell>
          <cell r="D180">
            <v>11</v>
          </cell>
        </row>
        <row r="181">
          <cell r="A181" t="str">
            <v>7106 ТОСКАНО с/к с/н мгс 1/90 12шт.  ОСТАНКИНО</v>
          </cell>
          <cell r="D181">
            <v>54</v>
          </cell>
        </row>
        <row r="182">
          <cell r="A182" t="str">
            <v>7107 САН-РЕМО с/в с/н мгс 1/90 12шт.  ОСТАНКИНО</v>
          </cell>
          <cell r="D182">
            <v>34</v>
          </cell>
        </row>
        <row r="183">
          <cell r="A183" t="str">
            <v>7126 МОЛОЧНАЯ Останкино вар п/о 0.4кг 8шт.  ОСТАНКИНО</v>
          </cell>
          <cell r="D183">
            <v>1</v>
          </cell>
        </row>
        <row r="184">
          <cell r="A184" t="str">
            <v>7149 БАЛЫКОВАЯ Коровино п/к в/у 0.84кг_50с  ОСТАНКИНО</v>
          </cell>
          <cell r="D184">
            <v>4</v>
          </cell>
        </row>
        <row r="185">
          <cell r="A185" t="str">
            <v>7154 СЕРВЕЛАТ ЗЕРНИСТЫЙ ПМ в/к в/у 0.35кг_50с  ОСТАНКИНО</v>
          </cell>
          <cell r="D185">
            <v>796</v>
          </cell>
        </row>
        <row r="186">
          <cell r="A186" t="str">
            <v>7166 СЕРВЕЛТ ОХОТНИЧИЙ ПМ в/к в/у_50с  ОСТАНКИНО</v>
          </cell>
          <cell r="D186">
            <v>66.578000000000003</v>
          </cell>
        </row>
        <row r="187">
          <cell r="A187" t="str">
            <v>7169 СЕРВЕЛАТ ОХОТНИЧИЙ ПМ в/к в/у 0.35кг_50с  ОСТАНКИНО</v>
          </cell>
          <cell r="D187">
            <v>832</v>
          </cell>
        </row>
        <row r="188">
          <cell r="A188" t="str">
            <v>7187 ГРУДИНКА ПРЕМИУМ к/в мл/к в/у 0,3кг_50с ОСТАНКИНО</v>
          </cell>
          <cell r="D188">
            <v>102</v>
          </cell>
        </row>
        <row r="189">
          <cell r="A189" t="str">
            <v>7231 КЛАССИЧЕСКАЯ ПМ вар п/о 0,3кг 8шт_209к ОСТАНКИНО</v>
          </cell>
          <cell r="D189">
            <v>370</v>
          </cell>
        </row>
        <row r="190">
          <cell r="A190" t="str">
            <v>7232 БОЯNСКАЯ ПМ п/к в/у 0,28кг 8шт_209к ОСТАНКИНО</v>
          </cell>
          <cell r="D190">
            <v>253</v>
          </cell>
        </row>
        <row r="191">
          <cell r="A191" t="str">
            <v>7235 ВЕТЧ.КЛАССИЧЕСКАЯ ПМ п/о 0,35кг 8шт_209к ОСТАНКИНО</v>
          </cell>
          <cell r="D191">
            <v>7</v>
          </cell>
        </row>
        <row r="192">
          <cell r="A192" t="str">
            <v>7236 СЕРВЕЛАТ КАРЕЛЬСКИЙ в/к в/у 0,28кг_209к ОСТАНКИНО</v>
          </cell>
          <cell r="D192">
            <v>861</v>
          </cell>
        </row>
        <row r="193">
          <cell r="A193" t="str">
            <v>7241 САЛЯМИ Папа может п/к в/у 0,28кг_209к ОСТАНКИНО</v>
          </cell>
          <cell r="D193">
            <v>220</v>
          </cell>
        </row>
        <row r="194">
          <cell r="A194" t="str">
            <v>7244 ФИЛЕЙНЫЕ Папа может сос ц/о мгс 0,72*4 ОСТАНКИНО</v>
          </cell>
          <cell r="D194">
            <v>0.73799999999999999</v>
          </cell>
        </row>
        <row r="195">
          <cell r="A195" t="str">
            <v>7245 ВЕТЧ.ФИЛЕЙНАЯ ПМ п/о 0,4кг 8шт ОСТАНКИНО</v>
          </cell>
          <cell r="D195">
            <v>29</v>
          </cell>
        </row>
        <row r="196">
          <cell r="A196" t="str">
            <v>7284 ДЛЯ ДЕТЕЙ сос п/о мгс 0,33кг 6шт  ОСТАНКИНО</v>
          </cell>
          <cell r="D196">
            <v>27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85</v>
          </cell>
        </row>
        <row r="198">
          <cell r="A198" t="str">
            <v>БОНУС МОЛОЧНЫЕ КЛАССИЧЕСКИЕ сос п/о в/у 0.3кг (6084)  ОСТАНКИНО</v>
          </cell>
          <cell r="D198">
            <v>11</v>
          </cell>
        </row>
        <row r="199">
          <cell r="A199" t="str">
            <v>БОНУС МОЛОЧНЫЕ КЛАССИЧЕСКИЕ сос п/о мгс 2*4_С (4980)  ОСТАНКИНО</v>
          </cell>
          <cell r="D199">
            <v>6.351</v>
          </cell>
        </row>
        <row r="200">
          <cell r="A200" t="str">
            <v>БОНУС СОЧНЫЕ Папа может сос п/о мгс 1.5*4 (6954)  ОСТАНКИНО</v>
          </cell>
          <cell r="D200">
            <v>44.085999999999999</v>
          </cell>
        </row>
        <row r="201">
          <cell r="A201" t="str">
            <v>БОНУС СОЧНЫЕ сос п/о мгс 0.41кг_UZ (6087)  ОСТАНКИНО</v>
          </cell>
          <cell r="D201">
            <v>66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101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D203">
            <v>379</v>
          </cell>
        </row>
        <row r="204">
          <cell r="A204" t="str">
            <v>Бутербродная вареная 0,47 кг шт.  СПК</v>
          </cell>
          <cell r="D204">
            <v>13</v>
          </cell>
        </row>
        <row r="205">
          <cell r="A205" t="str">
            <v>Вацлавская п/к (черева) 390 гр.шт. термоус.пак  СПК</v>
          </cell>
          <cell r="D205">
            <v>4</v>
          </cell>
        </row>
        <row r="206">
          <cell r="A206" t="str">
            <v>Готовые бельмеши сочные с мясом ТМ Горячая штучка 0,3кг зам  ПОКОМ</v>
          </cell>
          <cell r="D206">
            <v>34</v>
          </cell>
        </row>
        <row r="207">
          <cell r="A207" t="str">
            <v>Готовые чебупели острые с мясом 0,24кг ТМ Горячая штучка  ПОКОМ</v>
          </cell>
          <cell r="D207">
            <v>83</v>
          </cell>
        </row>
        <row r="208">
          <cell r="A208" t="str">
            <v>Готовые чебупели с ветчиной и сыром ТМ Горячая штучка флоу-пак 0,24 кг.  ПОКОМ</v>
          </cell>
          <cell r="D208">
            <v>254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10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285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24</v>
          </cell>
        </row>
        <row r="212">
          <cell r="A212" t="str">
            <v>Грудинка По-московски в/к 2,0 кг. термоус.пак. СПК</v>
          </cell>
          <cell r="D212">
            <v>5.58</v>
          </cell>
        </row>
        <row r="213">
          <cell r="A213" t="str">
            <v>Гуцульская с/к "КолбасГрад" 160 гр.шт. термоус. пак  СПК</v>
          </cell>
          <cell r="D213">
            <v>20</v>
          </cell>
        </row>
        <row r="214">
          <cell r="A214" t="str">
            <v>Дельгаро с/в "Эликатессе" 140 гр.шт.  СПК</v>
          </cell>
          <cell r="D214">
            <v>10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58</v>
          </cell>
        </row>
        <row r="216">
          <cell r="A216" t="str">
            <v>Докторская вареная в/с 0,47 кг шт.  СПК</v>
          </cell>
          <cell r="D216">
            <v>3</v>
          </cell>
        </row>
        <row r="217">
          <cell r="A217" t="str">
            <v>Докторская вареная термоус.пак. "Высокий вкус"  СПК</v>
          </cell>
          <cell r="D217">
            <v>34.503999999999998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8</v>
          </cell>
        </row>
        <row r="219">
          <cell r="A219" t="str">
            <v>ЖАР-ладушки с мясом 0,2кг ТМ Стародворье  ПОКОМ</v>
          </cell>
          <cell r="D219">
            <v>75</v>
          </cell>
        </row>
        <row r="220">
          <cell r="A220" t="str">
            <v>ЖАР-ладушки с яблоком и грушей ТМ Стародворье 0,2 кг. ПОКОМ</v>
          </cell>
          <cell r="D220">
            <v>8</v>
          </cell>
        </row>
        <row r="221">
          <cell r="A221" t="str">
            <v>Карбонад Юбилейный термоус.пак.  СПК</v>
          </cell>
          <cell r="D221">
            <v>14.141999999999999</v>
          </cell>
        </row>
        <row r="222">
          <cell r="A222" t="str">
            <v>Классическая вареная 400 гр.шт.  СПК</v>
          </cell>
          <cell r="D222">
            <v>1</v>
          </cell>
        </row>
        <row r="223">
          <cell r="A223" t="str">
            <v>Классическая с/к 80 гр.шт.нар. (лоток с ср.защ.атм.)  СПК</v>
          </cell>
          <cell r="D223">
            <v>8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185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159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53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133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49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105</v>
          </cell>
        </row>
        <row r="231">
          <cell r="A231" t="str">
            <v>Купеческая п/к 0,38 кг.шт. термофор.пак.  СПК</v>
          </cell>
          <cell r="D231">
            <v>1</v>
          </cell>
        </row>
        <row r="232">
          <cell r="A232" t="str">
            <v>Ла Фаворте с/в "Эликатессе" 140 гр.шт.  СПК</v>
          </cell>
          <cell r="D232">
            <v>53</v>
          </cell>
        </row>
        <row r="233">
          <cell r="A233" t="str">
            <v>Любительская вареная термоус.пак. "Высокий вкус"  СПК</v>
          </cell>
          <cell r="D233">
            <v>23.8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37</v>
          </cell>
        </row>
        <row r="235">
          <cell r="A235" t="str">
            <v>Мини-чебуречки с мясом ВЕС 5,5кг ТМ Зареченские  ПОКОМ</v>
          </cell>
          <cell r="D235">
            <v>30.2</v>
          </cell>
        </row>
        <row r="236">
          <cell r="A236" t="str">
            <v>Мини-шарики с курочкой и сыром ТМ Зареченские ВЕС  ПОКОМ</v>
          </cell>
          <cell r="D236">
            <v>12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521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471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447</v>
          </cell>
        </row>
        <row r="240">
          <cell r="A240" t="str">
            <v>Наггетсы с куриным филе и сыром ТМ Вязанка 0,25 кг ПОКОМ</v>
          </cell>
          <cell r="D240">
            <v>432</v>
          </cell>
        </row>
        <row r="241">
          <cell r="A241" t="str">
            <v>Наггетсы Хрустящие ТМ Зареченские. ВЕС ПОКОМ</v>
          </cell>
          <cell r="D241">
            <v>486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69</v>
          </cell>
        </row>
        <row r="243">
          <cell r="A243" t="str">
            <v>Оригинальная с перцем с/к  СПК</v>
          </cell>
          <cell r="D243">
            <v>35.090000000000003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123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52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18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169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40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215</v>
          </cell>
        </row>
        <row r="250">
          <cell r="A250" t="str">
            <v>Пельмени Бигбули со сливочным маслом ТМ Горячая штучка, флоу-пак сфера 0,7. ПОКОМ</v>
          </cell>
          <cell r="D250">
            <v>394</v>
          </cell>
        </row>
        <row r="251">
          <cell r="A251" t="str">
            <v>Пельмени Бульмени мини с мясом и оливковым маслом 0,7 кг ТМ Горячая штучка  ПОКОМ</v>
          </cell>
          <cell r="D251">
            <v>107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120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8.1</v>
          </cell>
        </row>
        <row r="254">
          <cell r="A254" t="str">
            <v>Пельмени Бульмени с говядиной и свининой Наваристые 5кг Горячая штучка ВЕС  ПОКОМ</v>
          </cell>
          <cell r="D254">
            <v>450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175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410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243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635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68</v>
          </cell>
        </row>
        <row r="260">
          <cell r="A260" t="str">
            <v>Пельмени Медвежьи ушки с фермерскими сливками 0,7кг  ПОКОМ</v>
          </cell>
          <cell r="D260">
            <v>10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19</v>
          </cell>
        </row>
        <row r="262">
          <cell r="A262" t="str">
            <v>Пельмени Мясные с говядиной ТМ Стародворье сфера флоу-пак 1 кг  ПОКОМ</v>
          </cell>
          <cell r="D262">
            <v>5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7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248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67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45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102</v>
          </cell>
        </row>
        <row r="268">
          <cell r="A268" t="str">
            <v>Пельмени Сочные сфера 0,8 кг ТМ Стародворье  ПОКОМ</v>
          </cell>
          <cell r="D268">
            <v>5</v>
          </cell>
        </row>
        <row r="269">
          <cell r="A269" t="str">
            <v>Пирожки с мясом 3,7кг ВЕС ТМ Зареченские  ПОКОМ</v>
          </cell>
          <cell r="D269">
            <v>25.9</v>
          </cell>
        </row>
        <row r="270">
          <cell r="A270" t="str">
            <v>Ричеза с/к 230 гр.шт.  СПК</v>
          </cell>
          <cell r="D270">
            <v>38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22</v>
          </cell>
        </row>
        <row r="272">
          <cell r="A272" t="str">
            <v>Салями с/к 100 гр.шт.нар. (лоток с ср.защ.атм.)  СПК</v>
          </cell>
          <cell r="D272">
            <v>14</v>
          </cell>
        </row>
        <row r="273">
          <cell r="A273" t="str">
            <v>Салями Трюфель с/в "Эликатессе" 0,16 кг.шт.  СПК</v>
          </cell>
          <cell r="D273">
            <v>24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6.2670000000000003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1.74</v>
          </cell>
        </row>
        <row r="276">
          <cell r="A276" t="str">
            <v>Семейная с чесночком Экстра вареная  СПК</v>
          </cell>
          <cell r="D276">
            <v>2.4119999999999999</v>
          </cell>
        </row>
        <row r="277">
          <cell r="A277" t="str">
            <v>Сервелат Европейский в/к, в/с 0,38 кг.шт.термофор.пак  СПК</v>
          </cell>
          <cell r="D277">
            <v>5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9</v>
          </cell>
        </row>
        <row r="279">
          <cell r="A279" t="str">
            <v>Сервелат Финский в/к 0,38 кг.шт. термофор.пак.  СПК</v>
          </cell>
          <cell r="D279">
            <v>5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11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58</v>
          </cell>
        </row>
        <row r="282">
          <cell r="A282" t="str">
            <v>Сибирская особая с/к 0,235 кг шт.  СПК</v>
          </cell>
          <cell r="D282">
            <v>43</v>
          </cell>
        </row>
        <row r="283">
          <cell r="A283" t="str">
            <v>Сосиски Хот-дог подкопченные (лоток с ср.защ.атм.)  СПК</v>
          </cell>
          <cell r="D283">
            <v>3.044</v>
          </cell>
        </row>
        <row r="284">
          <cell r="A284" t="str">
            <v>Сочный мегачебурек ТМ Зареченские ВЕС ПОКОМ</v>
          </cell>
          <cell r="D284">
            <v>33.6</v>
          </cell>
        </row>
        <row r="285">
          <cell r="A285" t="str">
            <v>Торо Неро с/в "Эликатессе" 140 гр.шт.  СПК</v>
          </cell>
          <cell r="D285">
            <v>10</v>
          </cell>
        </row>
        <row r="286">
          <cell r="A286" t="str">
            <v>Фестивальная пора с/к 100 гр.шт.нар. (лоток с ср.защ.атм.)  СПК</v>
          </cell>
          <cell r="D286">
            <v>74</v>
          </cell>
        </row>
        <row r="287">
          <cell r="A287" t="str">
            <v>Фестивальная пора с/к 235 гр.шт.  СПК</v>
          </cell>
          <cell r="D287">
            <v>103</v>
          </cell>
        </row>
        <row r="288">
          <cell r="A288" t="str">
            <v>Фестивальная пора с/к термоус.пак  СПК</v>
          </cell>
          <cell r="D288">
            <v>9.202</v>
          </cell>
        </row>
        <row r="289">
          <cell r="A289" t="str">
            <v>Фирменная с/к 200 гр. срез "Эликатессе" термоформ.пак.  СПК</v>
          </cell>
          <cell r="D289">
            <v>36</v>
          </cell>
        </row>
        <row r="290">
          <cell r="A290" t="str">
            <v>Фуэт с/в "Эликатессе" 160 гр.шт.  СПК</v>
          </cell>
          <cell r="D290">
            <v>50</v>
          </cell>
        </row>
        <row r="291">
          <cell r="A291" t="str">
            <v>Хинкали Классические ТМ Зареченские ВЕС ПОКОМ</v>
          </cell>
          <cell r="D291">
            <v>15</v>
          </cell>
        </row>
        <row r="292">
          <cell r="A292" t="str">
            <v>Хот-догстер ТМ Горячая штучка ТС Хот-Догстер флоу-пак 0,09 кг. ПОКОМ</v>
          </cell>
          <cell r="D292">
            <v>50</v>
          </cell>
        </row>
        <row r="293">
          <cell r="A293" t="str">
            <v>Хотстеры с сыром 0,25кг ТМ Горячая штучка  ПОКОМ</v>
          </cell>
          <cell r="D293">
            <v>117</v>
          </cell>
        </row>
        <row r="294">
          <cell r="A294" t="str">
            <v>Хотстеры ТМ Горячая штучка ТС Хотстеры 0,25 кг зам  ПОКОМ</v>
          </cell>
          <cell r="D294">
            <v>472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103</v>
          </cell>
        </row>
        <row r="296">
          <cell r="A296" t="str">
            <v>Хрустящие крылышки ТМ Горячая штучка 0,3 кг зам  ПОКОМ</v>
          </cell>
          <cell r="D296">
            <v>116</v>
          </cell>
        </row>
        <row r="297">
          <cell r="A297" t="str">
            <v>Чебупели Курочка гриль ТМ Горячая штучка, 0,3 кг зам  ПОКОМ</v>
          </cell>
          <cell r="D297">
            <v>58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367</v>
          </cell>
        </row>
        <row r="299">
          <cell r="A299" t="str">
            <v>Чебупицца Маргарита 0,2кг ТМ Горячая штучка ТС Foodgital  ПОКОМ</v>
          </cell>
          <cell r="D299">
            <v>82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991</v>
          </cell>
        </row>
        <row r="301">
          <cell r="A301" t="str">
            <v>Чебупицца со вкусом 4 сыра 0,2кг ТМ Горячая штучка ТС Foodgital  ПОКОМ</v>
          </cell>
          <cell r="D301">
            <v>90</v>
          </cell>
        </row>
        <row r="302">
          <cell r="A302" t="str">
            <v>Чебуреки сочные ВЕС ТМ Зареченские  ПОКОМ</v>
          </cell>
          <cell r="D302">
            <v>120</v>
          </cell>
        </row>
        <row r="303">
          <cell r="A303" t="str">
            <v>Шпикачки Русские (черева) (в ср.защ.атм.) "Высокий вкус"  СПК</v>
          </cell>
          <cell r="D303">
            <v>3.2549999999999999</v>
          </cell>
        </row>
        <row r="304">
          <cell r="A304" t="str">
            <v>Юбилейная с/к 0,235 кг.шт.  СПК</v>
          </cell>
          <cell r="D304">
            <v>133</v>
          </cell>
        </row>
        <row r="305">
          <cell r="A305" t="str">
            <v>Итого</v>
          </cell>
          <cell r="D305">
            <v>60137.993000000002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4" sqref="AP14"/>
    </sheetView>
  </sheetViews>
  <sheetFormatPr defaultColWidth="10.5" defaultRowHeight="11.45" customHeight="1" outlineLevelRow="1" x14ac:dyDescent="0.2"/>
  <cols>
    <col min="1" max="1" width="67" style="1" customWidth="1"/>
    <col min="2" max="2" width="4.3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1640625" style="5" customWidth="1"/>
    <col min="36" max="37" width="7" style="5" customWidth="1"/>
    <col min="38" max="39" width="1.16406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116</v>
      </c>
      <c r="H4" s="10" t="s">
        <v>117</v>
      </c>
      <c r="I4" s="9" t="s">
        <v>118</v>
      </c>
      <c r="J4" s="9" t="s">
        <v>119</v>
      </c>
      <c r="K4" s="9" t="s">
        <v>120</v>
      </c>
      <c r="L4" s="9" t="s">
        <v>121</v>
      </c>
      <c r="M4" s="9" t="s">
        <v>121</v>
      </c>
      <c r="N4" s="9" t="s">
        <v>121</v>
      </c>
      <c r="O4" s="9" t="s">
        <v>121</v>
      </c>
      <c r="P4" s="9" t="s">
        <v>121</v>
      </c>
      <c r="Q4" s="9" t="s">
        <v>121</v>
      </c>
      <c r="R4" s="9" t="s">
        <v>121</v>
      </c>
      <c r="S4" s="11" t="s">
        <v>121</v>
      </c>
      <c r="T4" s="9" t="s">
        <v>122</v>
      </c>
      <c r="U4" s="11" t="s">
        <v>121</v>
      </c>
      <c r="V4" s="11" t="s">
        <v>121</v>
      </c>
      <c r="W4" s="9" t="s">
        <v>118</v>
      </c>
      <c r="X4" s="11" t="s">
        <v>121</v>
      </c>
      <c r="Y4" s="9" t="s">
        <v>123</v>
      </c>
      <c r="Z4" s="11" t="s">
        <v>124</v>
      </c>
      <c r="AA4" s="9" t="s">
        <v>125</v>
      </c>
      <c r="AB4" s="9" t="s">
        <v>126</v>
      </c>
      <c r="AC4" s="9" t="s">
        <v>127</v>
      </c>
      <c r="AD4" s="9" t="s">
        <v>128</v>
      </c>
      <c r="AE4" s="9" t="s">
        <v>118</v>
      </c>
      <c r="AF4" s="9" t="s">
        <v>118</v>
      </c>
      <c r="AG4" s="9" t="s">
        <v>118</v>
      </c>
      <c r="AH4" s="9" t="s">
        <v>129</v>
      </c>
      <c r="AI4" s="9" t="s">
        <v>130</v>
      </c>
      <c r="AJ4" s="11" t="s">
        <v>131</v>
      </c>
      <c r="AK4" s="11" t="s">
        <v>131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132</v>
      </c>
      <c r="M5" s="14" t="s">
        <v>133</v>
      </c>
      <c r="N5" s="14" t="s">
        <v>134</v>
      </c>
      <c r="V5" s="14" t="s">
        <v>135</v>
      </c>
      <c r="X5" s="14" t="s">
        <v>136</v>
      </c>
      <c r="AE5" s="14" t="s">
        <v>137</v>
      </c>
      <c r="AF5" s="14" t="s">
        <v>138</v>
      </c>
      <c r="AG5" s="14" t="s">
        <v>139</v>
      </c>
      <c r="AH5" s="14" t="s">
        <v>140</v>
      </c>
      <c r="AJ5" s="14" t="s">
        <v>135</v>
      </c>
      <c r="AK5" s="14" t="s">
        <v>136</v>
      </c>
    </row>
    <row r="6" spans="1:40" ht="11.1" customHeight="1" x14ac:dyDescent="0.2">
      <c r="A6" s="6"/>
      <c r="B6" s="6"/>
      <c r="C6" s="3"/>
      <c r="D6" s="3"/>
      <c r="E6" s="12">
        <f>SUM(E7:E156)</f>
        <v>155795.74500000002</v>
      </c>
      <c r="F6" s="12">
        <f>SUM(F7:F156)</f>
        <v>102863.35999999999</v>
      </c>
      <c r="J6" s="12">
        <f>SUM(J7:J156)</f>
        <v>157204.96800000002</v>
      </c>
      <c r="K6" s="12">
        <f t="shared" ref="K6:X6" si="0">SUM(K7:K156)</f>
        <v>-1409.2230000000004</v>
      </c>
      <c r="L6" s="12">
        <f t="shared" si="0"/>
        <v>15460</v>
      </c>
      <c r="M6" s="12">
        <f t="shared" si="0"/>
        <v>30560</v>
      </c>
      <c r="N6" s="12">
        <f t="shared" si="0"/>
        <v>32270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29440</v>
      </c>
      <c r="W6" s="12">
        <f t="shared" si="0"/>
        <v>28254.349000000013</v>
      </c>
      <c r="X6" s="12">
        <f t="shared" si="0"/>
        <v>29260.213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14524</v>
      </c>
      <c r="AE6" s="12">
        <f t="shared" ref="AE6" si="5">SUM(AE7:AE156)</f>
        <v>26389.441799999997</v>
      </c>
      <c r="AF6" s="12">
        <f t="shared" ref="AF6" si="6">SUM(AF7:AF156)</f>
        <v>27028.578400000009</v>
      </c>
      <c r="AG6" s="12">
        <f t="shared" ref="AG6" si="7">SUM(AG7:AG156)</f>
        <v>26599.721600000012</v>
      </c>
      <c r="AH6" s="12">
        <f t="shared" ref="AH6" si="8">SUM(AH7:AH156)</f>
        <v>28734.376999999997</v>
      </c>
      <c r="AI6" s="12"/>
      <c r="AJ6" s="12">
        <f t="shared" ref="AJ6" si="9">SUM(AJ7:AJ156)</f>
        <v>17552</v>
      </c>
      <c r="AK6" s="12">
        <f t="shared" ref="AK6" si="10">SUM(AK7:AK156)</f>
        <v>17507.812999999998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329.74200000000002</v>
      </c>
      <c r="D7" s="8">
        <v>1761.328</v>
      </c>
      <c r="E7" s="8">
        <v>582.14200000000005</v>
      </c>
      <c r="F7" s="8">
        <v>863.90200000000004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597.96799999999996</v>
      </c>
      <c r="K7" s="13">
        <f>E7-J7</f>
        <v>-15.825999999999908</v>
      </c>
      <c r="L7" s="13">
        <f>VLOOKUP(A:A,[1]TDSheet!$A:$M,13,0)</f>
        <v>0</v>
      </c>
      <c r="M7" s="13">
        <f>VLOOKUP(A:A,[1]TDSheet!$A:$N,14,0)</f>
        <v>100</v>
      </c>
      <c r="N7" s="13">
        <f>VLOOKUP(A:A,[1]TDSheet!$A:$X,24,0)</f>
        <v>130</v>
      </c>
      <c r="O7" s="13"/>
      <c r="P7" s="13"/>
      <c r="Q7" s="13"/>
      <c r="R7" s="13"/>
      <c r="S7" s="13"/>
      <c r="T7" s="13"/>
      <c r="U7" s="13"/>
      <c r="V7" s="15">
        <v>100</v>
      </c>
      <c r="W7" s="13">
        <f>(E7-AD7)/5</f>
        <v>116.42840000000001</v>
      </c>
      <c r="X7" s="15">
        <v>100</v>
      </c>
      <c r="Y7" s="16">
        <f>(F7+L7+M7+N7+V7+X7)/W7</f>
        <v>11.11328507477557</v>
      </c>
      <c r="Z7" s="13">
        <f>F7/W7</f>
        <v>7.4200281031088631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134.69540000000001</v>
      </c>
      <c r="AF7" s="13">
        <f>VLOOKUP(A:A,[1]TDSheet!$A:$AF,32,0)</f>
        <v>107.78540000000001</v>
      </c>
      <c r="AG7" s="13">
        <f>VLOOKUP(A:A,[1]TDSheet!$A:$AG,33,0)</f>
        <v>112.1538</v>
      </c>
      <c r="AH7" s="13">
        <f>VLOOKUP(A:A,[3]TDSheet!$A:$D,4,0)</f>
        <v>155.351</v>
      </c>
      <c r="AI7" s="13" t="str">
        <f>VLOOKUP(A:A,[1]TDSheet!$A:$AI,35,0)</f>
        <v>ябиюль</v>
      </c>
      <c r="AJ7" s="13">
        <f>V7*H7</f>
        <v>100</v>
      </c>
      <c r="AK7" s="13">
        <f>X7*H7</f>
        <v>100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623.08500000000004</v>
      </c>
      <c r="D8" s="8">
        <v>1581.7</v>
      </c>
      <c r="E8" s="8">
        <v>991.91399999999999</v>
      </c>
      <c r="F8" s="8">
        <v>1170.481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1027.1600000000001</v>
      </c>
      <c r="K8" s="13">
        <f t="shared" ref="K8:K71" si="11">E8-J8</f>
        <v>-35.246000000000095</v>
      </c>
      <c r="L8" s="13">
        <f>VLOOKUP(A:A,[1]TDSheet!$A:$M,13,0)</f>
        <v>0</v>
      </c>
      <c r="M8" s="13">
        <f>VLOOKUP(A:A,[1]TDSheet!$A:$N,14,0)</f>
        <v>300</v>
      </c>
      <c r="N8" s="13">
        <f>VLOOKUP(A:A,[1]TDSheet!$A:$X,24,0)</f>
        <v>0</v>
      </c>
      <c r="O8" s="13"/>
      <c r="P8" s="13"/>
      <c r="Q8" s="13"/>
      <c r="R8" s="13"/>
      <c r="S8" s="13"/>
      <c r="T8" s="13"/>
      <c r="U8" s="13"/>
      <c r="V8" s="15"/>
      <c r="W8" s="13">
        <f t="shared" ref="W8:W71" si="12">(E8-AD8)/5</f>
        <v>198.3828</v>
      </c>
      <c r="X8" s="15">
        <v>200</v>
      </c>
      <c r="Y8" s="16">
        <f t="shared" ref="Y8:Y71" si="13">(F8+L8+M8+N8+V8+X8)/W8</f>
        <v>8.4204931072653473</v>
      </c>
      <c r="Z8" s="13">
        <f t="shared" ref="Z8:Z71" si="14">F8/W8</f>
        <v>5.9001133162754025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252.26060000000001</v>
      </c>
      <c r="AF8" s="13">
        <f>VLOOKUP(A:A,[1]TDSheet!$A:$AF,32,0)</f>
        <v>305.1848</v>
      </c>
      <c r="AG8" s="13">
        <f>VLOOKUP(A:A,[1]TDSheet!$A:$AG,33,0)</f>
        <v>304.7226</v>
      </c>
      <c r="AH8" s="13">
        <f>VLOOKUP(A:A,[3]TDSheet!$A:$D,4,0)</f>
        <v>171.45400000000001</v>
      </c>
      <c r="AI8" s="13" t="str">
        <f>VLOOKUP(A:A,[1]TDSheet!$A:$AI,35,0)</f>
        <v>оконч</v>
      </c>
      <c r="AJ8" s="13">
        <f t="shared" ref="AJ8:AJ71" si="15">V8*H8</f>
        <v>0</v>
      </c>
      <c r="AK8" s="13">
        <f t="shared" ref="AK8:AK71" si="16">X8*H8</f>
        <v>200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1074.23</v>
      </c>
      <c r="D9" s="8">
        <v>3761.4470000000001</v>
      </c>
      <c r="E9" s="8">
        <v>2565.819</v>
      </c>
      <c r="F9" s="8">
        <v>2211.0720000000001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2574.5770000000002</v>
      </c>
      <c r="K9" s="13">
        <f t="shared" si="11"/>
        <v>-8.7580000000002656</v>
      </c>
      <c r="L9" s="13">
        <f>VLOOKUP(A:A,[1]TDSheet!$A:$M,13,0)</f>
        <v>100</v>
      </c>
      <c r="M9" s="13">
        <f>VLOOKUP(A:A,[1]TDSheet!$A:$N,14,0)</f>
        <v>600</v>
      </c>
      <c r="N9" s="13">
        <f>VLOOKUP(A:A,[1]TDSheet!$A:$X,24,0)</f>
        <v>300</v>
      </c>
      <c r="O9" s="13"/>
      <c r="P9" s="13"/>
      <c r="Q9" s="13"/>
      <c r="R9" s="13"/>
      <c r="S9" s="13"/>
      <c r="T9" s="13"/>
      <c r="U9" s="13"/>
      <c r="V9" s="15">
        <v>600</v>
      </c>
      <c r="W9" s="13">
        <f t="shared" si="12"/>
        <v>513.16380000000004</v>
      </c>
      <c r="X9" s="15">
        <v>550</v>
      </c>
      <c r="Y9" s="16">
        <f t="shared" si="13"/>
        <v>8.4984014850618852</v>
      </c>
      <c r="Z9" s="13">
        <f t="shared" si="14"/>
        <v>4.3087061090435448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500.35939999999999</v>
      </c>
      <c r="AF9" s="13">
        <f>VLOOKUP(A:A,[1]TDSheet!$A:$AF,32,0)</f>
        <v>544.00900000000001</v>
      </c>
      <c r="AG9" s="13">
        <f>VLOOKUP(A:A,[1]TDSheet!$A:$AG,33,0)</f>
        <v>525.65539999999999</v>
      </c>
      <c r="AH9" s="13">
        <f>VLOOKUP(A:A,[3]TDSheet!$A:$D,4,0)</f>
        <v>634.35900000000004</v>
      </c>
      <c r="AI9" s="13" t="str">
        <f>VLOOKUP(A:A,[1]TDSheet!$A:$AI,35,0)</f>
        <v>продиюль</v>
      </c>
      <c r="AJ9" s="13">
        <f t="shared" si="15"/>
        <v>600</v>
      </c>
      <c r="AK9" s="13">
        <f t="shared" si="16"/>
        <v>550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959</v>
      </c>
      <c r="D10" s="8">
        <v>4751</v>
      </c>
      <c r="E10" s="8">
        <v>4716</v>
      </c>
      <c r="F10" s="8">
        <v>934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4794</v>
      </c>
      <c r="K10" s="13">
        <f t="shared" si="11"/>
        <v>-78</v>
      </c>
      <c r="L10" s="13">
        <f>VLOOKUP(A:A,[1]TDSheet!$A:$M,13,0)</f>
        <v>800</v>
      </c>
      <c r="M10" s="13">
        <f>VLOOKUP(A:A,[1]TDSheet!$A:$N,14,0)</f>
        <v>700</v>
      </c>
      <c r="N10" s="13">
        <f>VLOOKUP(A:A,[1]TDSheet!$A:$X,24,0)</f>
        <v>700</v>
      </c>
      <c r="O10" s="13"/>
      <c r="P10" s="13"/>
      <c r="Q10" s="13"/>
      <c r="R10" s="13"/>
      <c r="S10" s="13"/>
      <c r="T10" s="13"/>
      <c r="U10" s="13"/>
      <c r="V10" s="15">
        <v>900</v>
      </c>
      <c r="W10" s="13">
        <f t="shared" si="12"/>
        <v>607.20000000000005</v>
      </c>
      <c r="X10" s="15">
        <v>900</v>
      </c>
      <c r="Y10" s="16">
        <f t="shared" si="13"/>
        <v>8.1258234519104082</v>
      </c>
      <c r="Z10" s="13">
        <f t="shared" si="14"/>
        <v>1.5382081686429512</v>
      </c>
      <c r="AA10" s="13"/>
      <c r="AB10" s="13"/>
      <c r="AC10" s="13"/>
      <c r="AD10" s="13">
        <f>VLOOKUP(A:A,[1]TDSheet!$A:$AD,30,0)</f>
        <v>1680</v>
      </c>
      <c r="AE10" s="13">
        <f>VLOOKUP(A:A,[1]TDSheet!$A:$AE,31,0)</f>
        <v>550.4</v>
      </c>
      <c r="AF10" s="13">
        <f>VLOOKUP(A:A,[1]TDSheet!$A:$AF,32,0)</f>
        <v>552.4</v>
      </c>
      <c r="AG10" s="13">
        <f>VLOOKUP(A:A,[1]TDSheet!$A:$AG,33,0)</f>
        <v>556</v>
      </c>
      <c r="AH10" s="13">
        <f>VLOOKUP(A:A,[3]TDSheet!$A:$D,4,0)</f>
        <v>772</v>
      </c>
      <c r="AI10" s="13" t="str">
        <f>VLOOKUP(A:A,[1]TDSheet!$A:$AI,35,0)</f>
        <v>оконч</v>
      </c>
      <c r="AJ10" s="13">
        <f t="shared" si="15"/>
        <v>360</v>
      </c>
      <c r="AK10" s="13">
        <f t="shared" si="16"/>
        <v>360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1362</v>
      </c>
      <c r="D11" s="8">
        <v>8318</v>
      </c>
      <c r="E11" s="8">
        <v>5144</v>
      </c>
      <c r="F11" s="8">
        <v>4406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5266</v>
      </c>
      <c r="K11" s="13">
        <f t="shared" si="11"/>
        <v>-122</v>
      </c>
      <c r="L11" s="13">
        <f>VLOOKUP(A:A,[1]TDSheet!$A:$M,13,0)</f>
        <v>500</v>
      </c>
      <c r="M11" s="13">
        <f>VLOOKUP(A:A,[1]TDSheet!$A:$N,14,0)</f>
        <v>1000</v>
      </c>
      <c r="N11" s="13">
        <f>VLOOKUP(A:A,[1]TDSheet!$A:$X,24,0)</f>
        <v>800</v>
      </c>
      <c r="O11" s="13"/>
      <c r="P11" s="13"/>
      <c r="Q11" s="13"/>
      <c r="R11" s="13"/>
      <c r="S11" s="13"/>
      <c r="T11" s="13"/>
      <c r="U11" s="13"/>
      <c r="V11" s="15">
        <v>1000</v>
      </c>
      <c r="W11" s="13">
        <f t="shared" si="12"/>
        <v>876.4</v>
      </c>
      <c r="X11" s="15">
        <v>1000</v>
      </c>
      <c r="Y11" s="16">
        <f t="shared" si="13"/>
        <v>9.9338201734367875</v>
      </c>
      <c r="Z11" s="13">
        <f t="shared" si="14"/>
        <v>5.027384755819261</v>
      </c>
      <c r="AA11" s="13"/>
      <c r="AB11" s="13"/>
      <c r="AC11" s="13"/>
      <c r="AD11" s="13">
        <f>VLOOKUP(A:A,[1]TDSheet!$A:$AD,30,0)</f>
        <v>762</v>
      </c>
      <c r="AE11" s="13">
        <f>VLOOKUP(A:A,[1]TDSheet!$A:$AE,31,0)</f>
        <v>840.2</v>
      </c>
      <c r="AF11" s="13">
        <f>VLOOKUP(A:A,[1]TDSheet!$A:$AF,32,0)</f>
        <v>896</v>
      </c>
      <c r="AG11" s="13">
        <f>VLOOKUP(A:A,[1]TDSheet!$A:$AG,33,0)</f>
        <v>932.4</v>
      </c>
      <c r="AH11" s="13">
        <f>VLOOKUP(A:A,[3]TDSheet!$A:$D,4,0)</f>
        <v>884</v>
      </c>
      <c r="AI11" s="13" t="str">
        <f>VLOOKUP(A:A,[1]TDSheet!$A:$AI,35,0)</f>
        <v>ябиюль</v>
      </c>
      <c r="AJ11" s="13">
        <f t="shared" si="15"/>
        <v>450</v>
      </c>
      <c r="AK11" s="13">
        <f t="shared" si="16"/>
        <v>450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1644</v>
      </c>
      <c r="D12" s="8">
        <v>8906</v>
      </c>
      <c r="E12" s="8">
        <v>7693</v>
      </c>
      <c r="F12" s="8">
        <v>2745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7787</v>
      </c>
      <c r="K12" s="13">
        <f t="shared" si="11"/>
        <v>-94</v>
      </c>
      <c r="L12" s="13">
        <f>VLOOKUP(A:A,[1]TDSheet!$A:$M,13,0)</f>
        <v>500</v>
      </c>
      <c r="M12" s="13">
        <f>VLOOKUP(A:A,[1]TDSheet!$A:$N,14,0)</f>
        <v>1400</v>
      </c>
      <c r="N12" s="13">
        <f>VLOOKUP(A:A,[1]TDSheet!$A:$X,24,0)</f>
        <v>1000</v>
      </c>
      <c r="O12" s="13"/>
      <c r="P12" s="13"/>
      <c r="Q12" s="13"/>
      <c r="R12" s="13"/>
      <c r="S12" s="13"/>
      <c r="T12" s="13"/>
      <c r="U12" s="13"/>
      <c r="V12" s="15">
        <v>1200</v>
      </c>
      <c r="W12" s="13">
        <f t="shared" si="12"/>
        <v>1043</v>
      </c>
      <c r="X12" s="15">
        <v>1200</v>
      </c>
      <c r="Y12" s="16">
        <f t="shared" si="13"/>
        <v>7.7133269415148611</v>
      </c>
      <c r="Z12" s="13">
        <f t="shared" si="14"/>
        <v>2.63183125599233</v>
      </c>
      <c r="AA12" s="13"/>
      <c r="AB12" s="13"/>
      <c r="AC12" s="13"/>
      <c r="AD12" s="13">
        <f>VLOOKUP(A:A,[1]TDSheet!$A:$AD,30,0)</f>
        <v>2478</v>
      </c>
      <c r="AE12" s="13">
        <f>VLOOKUP(A:A,[1]TDSheet!$A:$AE,31,0)</f>
        <v>876.2</v>
      </c>
      <c r="AF12" s="13">
        <f>VLOOKUP(A:A,[1]TDSheet!$A:$AF,32,0)</f>
        <v>912.4</v>
      </c>
      <c r="AG12" s="13">
        <f>VLOOKUP(A:A,[1]TDSheet!$A:$AG,33,0)</f>
        <v>900.2</v>
      </c>
      <c r="AH12" s="13">
        <f>VLOOKUP(A:A,[3]TDSheet!$A:$D,4,0)</f>
        <v>1186</v>
      </c>
      <c r="AI12" s="13">
        <f>VLOOKUP(A:A,[1]TDSheet!$A:$AI,35,0)</f>
        <v>0</v>
      </c>
      <c r="AJ12" s="13">
        <f t="shared" si="15"/>
        <v>540</v>
      </c>
      <c r="AK12" s="13">
        <f t="shared" si="16"/>
        <v>540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48</v>
      </c>
      <c r="D13" s="8">
        <v>63</v>
      </c>
      <c r="E13" s="8">
        <v>71</v>
      </c>
      <c r="F13" s="8">
        <v>37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80</v>
      </c>
      <c r="K13" s="13">
        <f t="shared" si="11"/>
        <v>-9</v>
      </c>
      <c r="L13" s="13">
        <f>VLOOKUP(A:A,[1]TDSheet!$A:$M,13,0)</f>
        <v>30</v>
      </c>
      <c r="M13" s="13">
        <f>VLOOKUP(A:A,[1]TDSheet!$A:$N,14,0)</f>
        <v>20</v>
      </c>
      <c r="N13" s="13">
        <f>VLOOKUP(A:A,[1]TDSheet!$A:$X,24,0)</f>
        <v>30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14.2</v>
      </c>
      <c r="X13" s="15">
        <v>20</v>
      </c>
      <c r="Y13" s="16">
        <f t="shared" si="13"/>
        <v>9.647887323943662</v>
      </c>
      <c r="Z13" s="13">
        <f t="shared" si="14"/>
        <v>2.6056338028169015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9.4</v>
      </c>
      <c r="AF13" s="13">
        <f>VLOOKUP(A:A,[1]TDSheet!$A:$AF,32,0)</f>
        <v>12.2</v>
      </c>
      <c r="AG13" s="13">
        <f>VLOOKUP(A:A,[1]TDSheet!$A:$AG,33,0)</f>
        <v>12.2</v>
      </c>
      <c r="AH13" s="13">
        <f>VLOOKUP(A:A,[3]TDSheet!$A:$D,4,0)</f>
        <v>11</v>
      </c>
      <c r="AI13" s="13">
        <f>VLOOKUP(A:A,[1]TDSheet!$A:$AI,35,0)</f>
        <v>0</v>
      </c>
      <c r="AJ13" s="13">
        <f t="shared" si="15"/>
        <v>0</v>
      </c>
      <c r="AK13" s="13">
        <f t="shared" si="16"/>
        <v>8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246</v>
      </c>
      <c r="D14" s="8">
        <v>444</v>
      </c>
      <c r="E14" s="8">
        <v>300</v>
      </c>
      <c r="F14" s="8">
        <v>374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332</v>
      </c>
      <c r="K14" s="13">
        <f t="shared" si="11"/>
        <v>-32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VLOOKUP(A:A,[1]TDSheet!$A:$X,24,0)</f>
        <v>100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60</v>
      </c>
      <c r="X14" s="15">
        <v>200</v>
      </c>
      <c r="Y14" s="16">
        <f t="shared" si="13"/>
        <v>11.233333333333333</v>
      </c>
      <c r="Z14" s="13">
        <f t="shared" si="14"/>
        <v>6.2333333333333334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66</v>
      </c>
      <c r="AF14" s="13">
        <f>VLOOKUP(A:A,[1]TDSheet!$A:$AF,32,0)</f>
        <v>57.6</v>
      </c>
      <c r="AG14" s="13">
        <f>VLOOKUP(A:A,[1]TDSheet!$A:$AG,33,0)</f>
        <v>55.6</v>
      </c>
      <c r="AH14" s="13">
        <f>VLOOKUP(A:A,[3]TDSheet!$A:$D,4,0)</f>
        <v>41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34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83</v>
      </c>
      <c r="D15" s="8">
        <v>505</v>
      </c>
      <c r="E15" s="8">
        <v>373</v>
      </c>
      <c r="F15" s="8">
        <v>197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392</v>
      </c>
      <c r="K15" s="13">
        <f t="shared" si="11"/>
        <v>-19</v>
      </c>
      <c r="L15" s="13">
        <f>VLOOKUP(A:A,[1]TDSheet!$A:$M,13,0)</f>
        <v>50</v>
      </c>
      <c r="M15" s="13">
        <f>VLOOKUP(A:A,[1]TDSheet!$A:$N,14,0)</f>
        <v>50</v>
      </c>
      <c r="N15" s="13">
        <f>VLOOKUP(A:A,[1]TDSheet!$A:$X,24,0)</f>
        <v>130</v>
      </c>
      <c r="O15" s="13"/>
      <c r="P15" s="13"/>
      <c r="Q15" s="13"/>
      <c r="R15" s="13"/>
      <c r="S15" s="13"/>
      <c r="T15" s="13"/>
      <c r="U15" s="13"/>
      <c r="V15" s="15">
        <v>100</v>
      </c>
      <c r="W15" s="13">
        <f t="shared" si="12"/>
        <v>74.599999999999994</v>
      </c>
      <c r="X15" s="15">
        <v>100</v>
      </c>
      <c r="Y15" s="16">
        <f t="shared" si="13"/>
        <v>8.4048257372654156</v>
      </c>
      <c r="Z15" s="13">
        <f t="shared" si="14"/>
        <v>2.6407506702412871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60.6</v>
      </c>
      <c r="AF15" s="13">
        <f>VLOOKUP(A:A,[1]TDSheet!$A:$AF,32,0)</f>
        <v>57.8</v>
      </c>
      <c r="AG15" s="13">
        <f>VLOOKUP(A:A,[1]TDSheet!$A:$AG,33,0)</f>
        <v>63.4</v>
      </c>
      <c r="AH15" s="13">
        <f>VLOOKUP(A:A,[3]TDSheet!$A:$D,4,0)</f>
        <v>63</v>
      </c>
      <c r="AI15" s="13">
        <f>VLOOKUP(A:A,[1]TDSheet!$A:$AI,35,0)</f>
        <v>0</v>
      </c>
      <c r="AJ15" s="13">
        <f t="shared" si="15"/>
        <v>30</v>
      </c>
      <c r="AK15" s="13">
        <f t="shared" si="16"/>
        <v>30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1025</v>
      </c>
      <c r="D16" s="8">
        <v>2184</v>
      </c>
      <c r="E16" s="8">
        <v>1534</v>
      </c>
      <c r="F16" s="8">
        <v>1633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1581</v>
      </c>
      <c r="K16" s="13">
        <f t="shared" si="11"/>
        <v>-47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VLOOKUP(A:A,[1]TDSheet!$A:$X,24,0)</f>
        <v>500</v>
      </c>
      <c r="O16" s="13"/>
      <c r="P16" s="13"/>
      <c r="Q16" s="13"/>
      <c r="R16" s="13"/>
      <c r="S16" s="13"/>
      <c r="T16" s="13"/>
      <c r="U16" s="13"/>
      <c r="V16" s="15">
        <v>500</v>
      </c>
      <c r="W16" s="13">
        <f t="shared" si="12"/>
        <v>306.8</v>
      </c>
      <c r="X16" s="15">
        <v>500</v>
      </c>
      <c r="Y16" s="16">
        <f t="shared" si="13"/>
        <v>10.211864406779661</v>
      </c>
      <c r="Z16" s="13">
        <f t="shared" si="14"/>
        <v>5.3226857887874832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279.60000000000002</v>
      </c>
      <c r="AF16" s="13">
        <f>VLOOKUP(A:A,[1]TDSheet!$A:$AF,32,0)</f>
        <v>293.8</v>
      </c>
      <c r="AG16" s="13">
        <f>VLOOKUP(A:A,[1]TDSheet!$A:$AG,33,0)</f>
        <v>278.60000000000002</v>
      </c>
      <c r="AH16" s="13">
        <f>VLOOKUP(A:A,[3]TDSheet!$A:$D,4,0)</f>
        <v>248</v>
      </c>
      <c r="AI16" s="13">
        <f>VLOOKUP(A:A,[1]TDSheet!$A:$AI,35,0)</f>
        <v>0</v>
      </c>
      <c r="AJ16" s="13">
        <f t="shared" si="15"/>
        <v>85</v>
      </c>
      <c r="AK16" s="13">
        <f t="shared" si="16"/>
        <v>85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173</v>
      </c>
      <c r="D17" s="8">
        <v>915</v>
      </c>
      <c r="E17" s="8">
        <v>767</v>
      </c>
      <c r="F17" s="8">
        <v>135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906</v>
      </c>
      <c r="K17" s="13">
        <f t="shared" si="11"/>
        <v>-139</v>
      </c>
      <c r="L17" s="13">
        <f>VLOOKUP(A:A,[1]TDSheet!$A:$M,13,0)</f>
        <v>250</v>
      </c>
      <c r="M17" s="13">
        <f>VLOOKUP(A:A,[1]TDSheet!$A:$N,14,0)</f>
        <v>250</v>
      </c>
      <c r="N17" s="13">
        <f>VLOOKUP(A:A,[1]TDSheet!$A:$X,24,0)</f>
        <v>250</v>
      </c>
      <c r="O17" s="13"/>
      <c r="P17" s="13"/>
      <c r="Q17" s="13"/>
      <c r="R17" s="13"/>
      <c r="S17" s="13"/>
      <c r="T17" s="13"/>
      <c r="U17" s="13"/>
      <c r="V17" s="15">
        <v>200</v>
      </c>
      <c r="W17" s="13">
        <f t="shared" si="12"/>
        <v>153.4</v>
      </c>
      <c r="X17" s="15">
        <v>200</v>
      </c>
      <c r="Y17" s="16">
        <f t="shared" si="13"/>
        <v>8.3767926988265966</v>
      </c>
      <c r="Z17" s="13">
        <f t="shared" si="14"/>
        <v>0.88005215123859193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96.8</v>
      </c>
      <c r="AF17" s="13">
        <f>VLOOKUP(A:A,[1]TDSheet!$A:$AF,32,0)</f>
        <v>106.8</v>
      </c>
      <c r="AG17" s="13">
        <f>VLOOKUP(A:A,[1]TDSheet!$A:$AG,33,0)</f>
        <v>121.4</v>
      </c>
      <c r="AH17" s="13">
        <f>VLOOKUP(A:A,[3]TDSheet!$A:$D,4,0)</f>
        <v>109</v>
      </c>
      <c r="AI17" s="13" t="str">
        <f>VLOOKUP(A:A,[1]TDSheet!$A:$AI,35,0)</f>
        <v>оконч</v>
      </c>
      <c r="AJ17" s="13">
        <f t="shared" si="15"/>
        <v>70</v>
      </c>
      <c r="AK17" s="13">
        <f t="shared" si="16"/>
        <v>70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75</v>
      </c>
      <c r="D18" s="8">
        <v>219</v>
      </c>
      <c r="E18" s="8">
        <v>141</v>
      </c>
      <c r="F18" s="8">
        <v>98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162</v>
      </c>
      <c r="K18" s="13">
        <f t="shared" si="11"/>
        <v>-21</v>
      </c>
      <c r="L18" s="13">
        <f>VLOOKUP(A:A,[1]TDSheet!$A:$M,13,0)</f>
        <v>20</v>
      </c>
      <c r="M18" s="13">
        <f>VLOOKUP(A:A,[1]TDSheet!$A:$N,14,0)</f>
        <v>20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3"/>
      <c r="V18" s="15">
        <v>30</v>
      </c>
      <c r="W18" s="13">
        <f t="shared" si="12"/>
        <v>28.2</v>
      </c>
      <c r="X18" s="15">
        <v>50</v>
      </c>
      <c r="Y18" s="16">
        <f t="shared" si="13"/>
        <v>9.1489361702127656</v>
      </c>
      <c r="Z18" s="13">
        <f t="shared" si="14"/>
        <v>3.4751773049645389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26.2</v>
      </c>
      <c r="AF18" s="13">
        <f>VLOOKUP(A:A,[1]TDSheet!$A:$AF,32,0)</f>
        <v>24.4</v>
      </c>
      <c r="AG18" s="13">
        <f>VLOOKUP(A:A,[1]TDSheet!$A:$AG,33,0)</f>
        <v>24.2</v>
      </c>
      <c r="AH18" s="13">
        <f>VLOOKUP(A:A,[3]TDSheet!$A:$D,4,0)</f>
        <v>26</v>
      </c>
      <c r="AI18" s="13">
        <f>VLOOKUP(A:A,[1]TDSheet!$A:$AI,35,0)</f>
        <v>0</v>
      </c>
      <c r="AJ18" s="13">
        <f t="shared" si="15"/>
        <v>10.5</v>
      </c>
      <c r="AK18" s="13">
        <f t="shared" si="16"/>
        <v>17.5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403</v>
      </c>
      <c r="D19" s="8">
        <v>517</v>
      </c>
      <c r="E19" s="8">
        <v>234</v>
      </c>
      <c r="F19" s="8">
        <v>306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236</v>
      </c>
      <c r="K19" s="13">
        <f t="shared" si="11"/>
        <v>-2</v>
      </c>
      <c r="L19" s="13">
        <f>VLOOKUP(A:A,[1]TDSheet!$A:$M,13,0)</f>
        <v>0</v>
      </c>
      <c r="M19" s="13">
        <f>VLOOKUP(A:A,[1]TDSheet!$A:$N,14,0)</f>
        <v>50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46.8</v>
      </c>
      <c r="X19" s="15">
        <v>30</v>
      </c>
      <c r="Y19" s="16">
        <f t="shared" si="13"/>
        <v>8.8888888888888893</v>
      </c>
      <c r="Z19" s="13">
        <f t="shared" si="14"/>
        <v>6.5384615384615392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98.2</v>
      </c>
      <c r="AF19" s="13">
        <f>VLOOKUP(A:A,[1]TDSheet!$A:$AF,32,0)</f>
        <v>97</v>
      </c>
      <c r="AG19" s="13">
        <f>VLOOKUP(A:A,[1]TDSheet!$A:$AG,33,0)</f>
        <v>68.400000000000006</v>
      </c>
      <c r="AH19" s="13">
        <f>VLOOKUP(A:A,[3]TDSheet!$A:$D,4,0)</f>
        <v>38</v>
      </c>
      <c r="AI19" s="13" t="str">
        <f>VLOOKUP(A:A,[1]TDSheet!$A:$AI,35,0)</f>
        <v>оконч</v>
      </c>
      <c r="AJ19" s="13">
        <f t="shared" si="15"/>
        <v>0</v>
      </c>
      <c r="AK19" s="13">
        <f t="shared" si="16"/>
        <v>10.5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245</v>
      </c>
      <c r="D20" s="8">
        <v>903</v>
      </c>
      <c r="E20" s="8">
        <v>632</v>
      </c>
      <c r="F20" s="8">
        <v>496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648</v>
      </c>
      <c r="K20" s="13">
        <f t="shared" si="11"/>
        <v>-16</v>
      </c>
      <c r="L20" s="13">
        <f>VLOOKUP(A:A,[1]TDSheet!$A:$M,13,0)</f>
        <v>100</v>
      </c>
      <c r="M20" s="13">
        <f>VLOOKUP(A:A,[1]TDSheet!$A:$N,14,0)</f>
        <v>100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5">
        <v>170</v>
      </c>
      <c r="W20" s="13">
        <f t="shared" si="12"/>
        <v>126.4</v>
      </c>
      <c r="X20" s="15">
        <v>150</v>
      </c>
      <c r="Y20" s="16">
        <f t="shared" si="13"/>
        <v>8.8291139240506329</v>
      </c>
      <c r="Z20" s="13">
        <f t="shared" si="14"/>
        <v>3.9240506329113924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125</v>
      </c>
      <c r="AF20" s="13">
        <f>VLOOKUP(A:A,[1]TDSheet!$A:$AF,32,0)</f>
        <v>118.8</v>
      </c>
      <c r="AG20" s="13">
        <f>VLOOKUP(A:A,[1]TDSheet!$A:$AG,33,0)</f>
        <v>121.2</v>
      </c>
      <c r="AH20" s="13">
        <f>VLOOKUP(A:A,[3]TDSheet!$A:$D,4,0)</f>
        <v>162</v>
      </c>
      <c r="AI20" s="13" t="str">
        <f>VLOOKUP(A:A,[1]TDSheet!$A:$AI,35,0)</f>
        <v>продиюль</v>
      </c>
      <c r="AJ20" s="13">
        <f t="shared" si="15"/>
        <v>59.499999999999993</v>
      </c>
      <c r="AK20" s="13">
        <f t="shared" si="16"/>
        <v>52.5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248.55699999999999</v>
      </c>
      <c r="D21" s="8">
        <v>736.68700000000001</v>
      </c>
      <c r="E21" s="8">
        <v>549.31899999999996</v>
      </c>
      <c r="F21" s="8">
        <v>407.80099999999999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553.25300000000004</v>
      </c>
      <c r="K21" s="13">
        <f t="shared" si="11"/>
        <v>-3.9340000000000828</v>
      </c>
      <c r="L21" s="13">
        <f>VLOOKUP(A:A,[1]TDSheet!$A:$M,13,0)</f>
        <v>0</v>
      </c>
      <c r="M21" s="13">
        <f>VLOOKUP(A:A,[1]TDSheet!$A:$N,14,0)</f>
        <v>200</v>
      </c>
      <c r="N21" s="13">
        <f>VLOOKUP(A:A,[1]TDSheet!$A:$X,24,0)</f>
        <v>50</v>
      </c>
      <c r="O21" s="13"/>
      <c r="P21" s="13"/>
      <c r="Q21" s="13"/>
      <c r="R21" s="13"/>
      <c r="S21" s="13"/>
      <c r="T21" s="13"/>
      <c r="U21" s="13"/>
      <c r="V21" s="15">
        <v>150</v>
      </c>
      <c r="W21" s="13">
        <f t="shared" si="12"/>
        <v>109.8638</v>
      </c>
      <c r="X21" s="15">
        <v>120</v>
      </c>
      <c r="Y21" s="16">
        <f t="shared" si="13"/>
        <v>8.445011004534706</v>
      </c>
      <c r="Z21" s="13">
        <f t="shared" si="14"/>
        <v>3.7118777977823449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99.814800000000005</v>
      </c>
      <c r="AF21" s="13">
        <f>VLOOKUP(A:A,[1]TDSheet!$A:$AF,32,0)</f>
        <v>104.7734</v>
      </c>
      <c r="AG21" s="13">
        <f>VLOOKUP(A:A,[1]TDSheet!$A:$AG,33,0)</f>
        <v>102.8984</v>
      </c>
      <c r="AH21" s="13">
        <f>VLOOKUP(A:A,[3]TDSheet!$A:$D,4,0)</f>
        <v>118.279</v>
      </c>
      <c r="AI21" s="13">
        <f>VLOOKUP(A:A,[1]TDSheet!$A:$AI,35,0)</f>
        <v>0</v>
      </c>
      <c r="AJ21" s="13">
        <f t="shared" si="15"/>
        <v>150</v>
      </c>
      <c r="AK21" s="13">
        <f t="shared" si="16"/>
        <v>120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1715.3330000000001</v>
      </c>
      <c r="D22" s="8">
        <v>8513.3520000000008</v>
      </c>
      <c r="E22" s="8">
        <v>6031.1220000000003</v>
      </c>
      <c r="F22" s="8">
        <v>4016.6640000000002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6223.3969999999999</v>
      </c>
      <c r="K22" s="13">
        <f t="shared" si="11"/>
        <v>-192.27499999999964</v>
      </c>
      <c r="L22" s="13">
        <f>VLOOKUP(A:A,[1]TDSheet!$A:$M,13,0)</f>
        <v>500</v>
      </c>
      <c r="M22" s="13">
        <f>VLOOKUP(A:A,[1]TDSheet!$A:$N,14,0)</f>
        <v>1200</v>
      </c>
      <c r="N22" s="13">
        <f>VLOOKUP(A:A,[1]TDSheet!$A:$X,24,0)</f>
        <v>1300</v>
      </c>
      <c r="O22" s="13"/>
      <c r="P22" s="13"/>
      <c r="Q22" s="13"/>
      <c r="R22" s="13"/>
      <c r="S22" s="13"/>
      <c r="T22" s="13"/>
      <c r="U22" s="13"/>
      <c r="V22" s="15">
        <v>1600</v>
      </c>
      <c r="W22" s="13">
        <f t="shared" si="12"/>
        <v>1206.2244000000001</v>
      </c>
      <c r="X22" s="15">
        <v>1600</v>
      </c>
      <c r="Y22" s="16">
        <f t="shared" si="13"/>
        <v>8.4699530203501112</v>
      </c>
      <c r="Z22" s="13">
        <f t="shared" si="14"/>
        <v>3.3299475619959273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1094.4667999999999</v>
      </c>
      <c r="AF22" s="13">
        <f>VLOOKUP(A:A,[1]TDSheet!$A:$AF,32,0)</f>
        <v>1069.6772000000001</v>
      </c>
      <c r="AG22" s="13">
        <f>VLOOKUP(A:A,[1]TDSheet!$A:$AG,33,0)</f>
        <v>1122.0922</v>
      </c>
      <c r="AH22" s="13">
        <f>VLOOKUP(A:A,[3]TDSheet!$A:$D,4,0)</f>
        <v>1313.86</v>
      </c>
      <c r="AI22" s="13">
        <f>VLOOKUP(A:A,[1]TDSheet!$A:$AI,35,0)</f>
        <v>0</v>
      </c>
      <c r="AJ22" s="13">
        <f t="shared" si="15"/>
        <v>1600</v>
      </c>
      <c r="AK22" s="13">
        <f t="shared" si="16"/>
        <v>1600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270.399</v>
      </c>
      <c r="D23" s="8">
        <v>1244.758</v>
      </c>
      <c r="E23" s="8">
        <v>420.62299999999999</v>
      </c>
      <c r="F23" s="8">
        <v>182.643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427.05399999999997</v>
      </c>
      <c r="K23" s="13">
        <f t="shared" si="11"/>
        <v>-6.4309999999999832</v>
      </c>
      <c r="L23" s="13">
        <f>VLOOKUP(A:A,[1]TDSheet!$A:$M,13,0)</f>
        <v>100</v>
      </c>
      <c r="M23" s="13">
        <f>VLOOKUP(A:A,[1]TDSheet!$A:$N,14,0)</f>
        <v>120</v>
      </c>
      <c r="N23" s="13">
        <f>VLOOKUP(A:A,[1]TDSheet!$A:$X,24,0)</f>
        <v>90</v>
      </c>
      <c r="O23" s="13"/>
      <c r="P23" s="13"/>
      <c r="Q23" s="13"/>
      <c r="R23" s="13"/>
      <c r="S23" s="13"/>
      <c r="T23" s="13"/>
      <c r="U23" s="13"/>
      <c r="V23" s="15">
        <v>120</v>
      </c>
      <c r="W23" s="13">
        <f t="shared" si="12"/>
        <v>84.124600000000001</v>
      </c>
      <c r="X23" s="15">
        <v>100</v>
      </c>
      <c r="Y23" s="16">
        <f t="shared" si="13"/>
        <v>8.4712795068267788</v>
      </c>
      <c r="Z23" s="13">
        <f t="shared" si="14"/>
        <v>2.1711009621442479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93.899000000000001</v>
      </c>
      <c r="AF23" s="13">
        <f>VLOOKUP(A:A,[1]TDSheet!$A:$AF,32,0)</f>
        <v>90.698000000000008</v>
      </c>
      <c r="AG23" s="13">
        <f>VLOOKUP(A:A,[1]TDSheet!$A:$AG,33,0)</f>
        <v>71.667999999999992</v>
      </c>
      <c r="AH23" s="13">
        <f>VLOOKUP(A:A,[3]TDSheet!$A:$D,4,0)</f>
        <v>84.64</v>
      </c>
      <c r="AI23" s="13">
        <f>VLOOKUP(A:A,[1]TDSheet!$A:$AI,35,0)</f>
        <v>0</v>
      </c>
      <c r="AJ23" s="13">
        <f t="shared" si="15"/>
        <v>120</v>
      </c>
      <c r="AK23" s="13">
        <f t="shared" si="16"/>
        <v>100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406.39299999999997</v>
      </c>
      <c r="D24" s="8">
        <v>2025.6310000000001</v>
      </c>
      <c r="E24" s="8">
        <v>1546.8420000000001</v>
      </c>
      <c r="F24" s="8">
        <v>850.03700000000003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1575.0250000000001</v>
      </c>
      <c r="K24" s="13">
        <f t="shared" si="11"/>
        <v>-28.182999999999993</v>
      </c>
      <c r="L24" s="13">
        <f>VLOOKUP(A:A,[1]TDSheet!$A:$M,13,0)</f>
        <v>250</v>
      </c>
      <c r="M24" s="13">
        <f>VLOOKUP(A:A,[1]TDSheet!$A:$N,14,0)</f>
        <v>400</v>
      </c>
      <c r="N24" s="13">
        <f>VLOOKUP(A:A,[1]TDSheet!$A:$X,24,0)</f>
        <v>350</v>
      </c>
      <c r="O24" s="13"/>
      <c r="P24" s="13"/>
      <c r="Q24" s="13"/>
      <c r="R24" s="13"/>
      <c r="S24" s="13"/>
      <c r="T24" s="13"/>
      <c r="U24" s="13"/>
      <c r="V24" s="15">
        <v>400</v>
      </c>
      <c r="W24" s="13">
        <f t="shared" si="12"/>
        <v>309.36840000000001</v>
      </c>
      <c r="X24" s="15">
        <v>360</v>
      </c>
      <c r="Y24" s="16">
        <f t="shared" si="13"/>
        <v>8.4366632144718086</v>
      </c>
      <c r="Z24" s="13">
        <f t="shared" si="14"/>
        <v>2.7476529600308242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261.4828</v>
      </c>
      <c r="AF24" s="13">
        <f>VLOOKUP(A:A,[1]TDSheet!$A:$AF,32,0)</f>
        <v>256.99760000000003</v>
      </c>
      <c r="AG24" s="13">
        <f>VLOOKUP(A:A,[1]TDSheet!$A:$AG,33,0)</f>
        <v>269.19319999999999</v>
      </c>
      <c r="AH24" s="13">
        <f>VLOOKUP(A:A,[3]TDSheet!$A:$D,4,0)</f>
        <v>364.15899999999999</v>
      </c>
      <c r="AI24" s="13">
        <f>VLOOKUP(A:A,[1]TDSheet!$A:$AI,35,0)</f>
        <v>0</v>
      </c>
      <c r="AJ24" s="13">
        <f t="shared" si="15"/>
        <v>400</v>
      </c>
      <c r="AK24" s="13">
        <f t="shared" si="16"/>
        <v>360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203.869</v>
      </c>
      <c r="D25" s="8">
        <v>855.82799999999997</v>
      </c>
      <c r="E25" s="8">
        <v>705.34</v>
      </c>
      <c r="F25" s="8">
        <v>326.27300000000002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700.13400000000001</v>
      </c>
      <c r="K25" s="13">
        <f t="shared" si="11"/>
        <v>5.2060000000000173</v>
      </c>
      <c r="L25" s="13">
        <f>VLOOKUP(A:A,[1]TDSheet!$A:$M,13,0)</f>
        <v>160</v>
      </c>
      <c r="M25" s="13">
        <f>VLOOKUP(A:A,[1]TDSheet!$A:$N,14,0)</f>
        <v>200</v>
      </c>
      <c r="N25" s="13">
        <f>VLOOKUP(A:A,[1]TDSheet!$A:$X,24,0)</f>
        <v>180</v>
      </c>
      <c r="O25" s="13"/>
      <c r="P25" s="13"/>
      <c r="Q25" s="13"/>
      <c r="R25" s="13"/>
      <c r="S25" s="13"/>
      <c r="T25" s="13"/>
      <c r="U25" s="13"/>
      <c r="V25" s="15">
        <v>160</v>
      </c>
      <c r="W25" s="13">
        <f t="shared" si="12"/>
        <v>141.06800000000001</v>
      </c>
      <c r="X25" s="15">
        <v>160</v>
      </c>
      <c r="Y25" s="16">
        <f t="shared" si="13"/>
        <v>8.4092281736467527</v>
      </c>
      <c r="Z25" s="13">
        <f t="shared" si="14"/>
        <v>2.3128774775285676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129.465</v>
      </c>
      <c r="AF25" s="13">
        <f>VLOOKUP(A:A,[1]TDSheet!$A:$AF,32,0)</f>
        <v>118.86620000000001</v>
      </c>
      <c r="AG25" s="13">
        <f>VLOOKUP(A:A,[1]TDSheet!$A:$AG,33,0)</f>
        <v>115.4734</v>
      </c>
      <c r="AH25" s="13">
        <f>VLOOKUP(A:A,[3]TDSheet!$A:$D,4,0)</f>
        <v>138.62799999999999</v>
      </c>
      <c r="AI25" s="13">
        <f>VLOOKUP(A:A,[1]TDSheet!$A:$AI,35,0)</f>
        <v>0</v>
      </c>
      <c r="AJ25" s="13">
        <f t="shared" si="15"/>
        <v>160</v>
      </c>
      <c r="AK25" s="13">
        <f t="shared" si="16"/>
        <v>160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62.814</v>
      </c>
      <c r="D26" s="8">
        <v>320.56700000000001</v>
      </c>
      <c r="E26" s="8">
        <v>189.65199999999999</v>
      </c>
      <c r="F26" s="8">
        <v>190.19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181.173</v>
      </c>
      <c r="K26" s="13">
        <f t="shared" si="11"/>
        <v>8.478999999999985</v>
      </c>
      <c r="L26" s="13">
        <f>VLOOKUP(A:A,[1]TDSheet!$A:$M,13,0)</f>
        <v>0</v>
      </c>
      <c r="M26" s="13">
        <f>VLOOKUP(A:A,[1]TDSheet!$A:$N,14,0)</f>
        <v>0</v>
      </c>
      <c r="N26" s="13">
        <f>VLOOKUP(A:A,[1]TDSheet!$A:$X,24,0)</f>
        <v>50</v>
      </c>
      <c r="O26" s="13"/>
      <c r="P26" s="13"/>
      <c r="Q26" s="13"/>
      <c r="R26" s="13"/>
      <c r="S26" s="13"/>
      <c r="T26" s="13"/>
      <c r="U26" s="13"/>
      <c r="V26" s="15">
        <v>50</v>
      </c>
      <c r="W26" s="13">
        <f t="shared" si="12"/>
        <v>37.930399999999999</v>
      </c>
      <c r="X26" s="15">
        <v>40</v>
      </c>
      <c r="Y26" s="16">
        <f t="shared" si="13"/>
        <v>8.7051547044059649</v>
      </c>
      <c r="Z26" s="13">
        <f t="shared" si="14"/>
        <v>5.0141838736211586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45.593599999999995</v>
      </c>
      <c r="AF26" s="13">
        <f>VLOOKUP(A:A,[1]TDSheet!$A:$AF,32,0)</f>
        <v>40.3748</v>
      </c>
      <c r="AG26" s="13">
        <f>VLOOKUP(A:A,[1]TDSheet!$A:$AG,33,0)</f>
        <v>41.505800000000001</v>
      </c>
      <c r="AH26" s="13">
        <f>VLOOKUP(A:A,[3]TDSheet!$A:$D,4,0)</f>
        <v>43.002000000000002</v>
      </c>
      <c r="AI26" s="13">
        <f>VLOOKUP(A:A,[1]TDSheet!$A:$AI,35,0)</f>
        <v>0</v>
      </c>
      <c r="AJ26" s="13">
        <f t="shared" si="15"/>
        <v>50</v>
      </c>
      <c r="AK26" s="13">
        <f t="shared" si="16"/>
        <v>40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68.991</v>
      </c>
      <c r="D27" s="8">
        <v>268.21199999999999</v>
      </c>
      <c r="E27" s="8">
        <v>180.416</v>
      </c>
      <c r="F27" s="8">
        <v>150.619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175.029</v>
      </c>
      <c r="K27" s="13">
        <f t="shared" si="11"/>
        <v>5.3870000000000005</v>
      </c>
      <c r="L27" s="13">
        <f>VLOOKUP(A:A,[1]TDSheet!$A:$M,13,0)</f>
        <v>0</v>
      </c>
      <c r="M27" s="13">
        <f>VLOOKUP(A:A,[1]TDSheet!$A:$N,14,0)</f>
        <v>0</v>
      </c>
      <c r="N27" s="13">
        <f>VLOOKUP(A:A,[1]TDSheet!$A:$X,24,0)</f>
        <v>60</v>
      </c>
      <c r="O27" s="13"/>
      <c r="P27" s="13"/>
      <c r="Q27" s="13"/>
      <c r="R27" s="13"/>
      <c r="S27" s="13"/>
      <c r="T27" s="13"/>
      <c r="U27" s="13"/>
      <c r="V27" s="15">
        <v>50</v>
      </c>
      <c r="W27" s="13">
        <f t="shared" si="12"/>
        <v>36.083199999999998</v>
      </c>
      <c r="X27" s="15">
        <v>50</v>
      </c>
      <c r="Y27" s="16">
        <f t="shared" si="13"/>
        <v>8.60841056225612</v>
      </c>
      <c r="Z27" s="13">
        <f t="shared" si="14"/>
        <v>4.1742140386661939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38.763199999999998</v>
      </c>
      <c r="AF27" s="13">
        <f>VLOOKUP(A:A,[1]TDSheet!$A:$AF,32,0)</f>
        <v>32.940600000000003</v>
      </c>
      <c r="AG27" s="13">
        <f>VLOOKUP(A:A,[1]TDSheet!$A:$AG,33,0)</f>
        <v>36.22</v>
      </c>
      <c r="AH27" s="13">
        <f>VLOOKUP(A:A,[3]TDSheet!$A:$D,4,0)</f>
        <v>44.850999999999999</v>
      </c>
      <c r="AI27" s="13">
        <f>VLOOKUP(A:A,[1]TDSheet!$A:$AI,35,0)</f>
        <v>0</v>
      </c>
      <c r="AJ27" s="13">
        <f t="shared" si="15"/>
        <v>50</v>
      </c>
      <c r="AK27" s="13">
        <f t="shared" si="16"/>
        <v>50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294.72899999999998</v>
      </c>
      <c r="D28" s="8">
        <v>669.85500000000002</v>
      </c>
      <c r="E28" s="8">
        <v>490.834</v>
      </c>
      <c r="F28" s="8">
        <v>453.46899999999999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490.858</v>
      </c>
      <c r="K28" s="13">
        <f t="shared" si="11"/>
        <v>-2.4000000000000909E-2</v>
      </c>
      <c r="L28" s="13">
        <f>VLOOKUP(A:A,[1]TDSheet!$A:$M,13,0)</f>
        <v>0</v>
      </c>
      <c r="M28" s="13">
        <f>VLOOKUP(A:A,[1]TDSheet!$A:$N,14,0)</f>
        <v>120</v>
      </c>
      <c r="N28" s="13">
        <f>VLOOKUP(A:A,[1]TDSheet!$A:$X,24,0)</f>
        <v>90</v>
      </c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2"/>
        <v>98.166799999999995</v>
      </c>
      <c r="X28" s="15">
        <v>100</v>
      </c>
      <c r="Y28" s="16">
        <f t="shared" si="13"/>
        <v>8.7959371192704676</v>
      </c>
      <c r="Z28" s="13">
        <f t="shared" si="14"/>
        <v>4.6193723336199204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110.343</v>
      </c>
      <c r="AF28" s="13">
        <f>VLOOKUP(A:A,[1]TDSheet!$A:$AF,32,0)</f>
        <v>119.16500000000001</v>
      </c>
      <c r="AG28" s="13">
        <f>VLOOKUP(A:A,[1]TDSheet!$A:$AG,33,0)</f>
        <v>107.39680000000001</v>
      </c>
      <c r="AH28" s="13">
        <f>VLOOKUP(A:A,[3]TDSheet!$A:$D,4,0)</f>
        <v>104.485</v>
      </c>
      <c r="AI28" s="13">
        <f>VLOOKUP(A:A,[1]TDSheet!$A:$AI,35,0)</f>
        <v>0</v>
      </c>
      <c r="AJ28" s="13">
        <f t="shared" si="15"/>
        <v>100</v>
      </c>
      <c r="AK28" s="13">
        <f t="shared" si="16"/>
        <v>100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105.67100000000001</v>
      </c>
      <c r="D29" s="8">
        <v>216.441</v>
      </c>
      <c r="E29" s="8">
        <v>168.40700000000001</v>
      </c>
      <c r="F29" s="8">
        <v>149.756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166.923</v>
      </c>
      <c r="K29" s="13">
        <f t="shared" si="11"/>
        <v>1.4840000000000089</v>
      </c>
      <c r="L29" s="13">
        <f>VLOOKUP(A:A,[1]TDSheet!$A:$M,13,0)</f>
        <v>0</v>
      </c>
      <c r="M29" s="13">
        <f>VLOOKUP(A:A,[1]TDSheet!$A:$N,14,0)</f>
        <v>0</v>
      </c>
      <c r="N29" s="13">
        <f>VLOOKUP(A:A,[1]TDSheet!$A:$X,24,0)</f>
        <v>40</v>
      </c>
      <c r="O29" s="13"/>
      <c r="P29" s="13"/>
      <c r="Q29" s="13"/>
      <c r="R29" s="13"/>
      <c r="S29" s="13"/>
      <c r="T29" s="13"/>
      <c r="U29" s="13"/>
      <c r="V29" s="15">
        <v>50</v>
      </c>
      <c r="W29" s="13">
        <f t="shared" si="12"/>
        <v>33.681400000000004</v>
      </c>
      <c r="X29" s="15">
        <v>40</v>
      </c>
      <c r="Y29" s="16">
        <f t="shared" si="13"/>
        <v>8.305949277642851</v>
      </c>
      <c r="Z29" s="13">
        <f t="shared" si="14"/>
        <v>4.446252234170788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28.192399999999999</v>
      </c>
      <c r="AF29" s="13">
        <f>VLOOKUP(A:A,[1]TDSheet!$A:$AF,32,0)</f>
        <v>29.227600000000002</v>
      </c>
      <c r="AG29" s="13">
        <f>VLOOKUP(A:A,[1]TDSheet!$A:$AG,33,0)</f>
        <v>33.618600000000001</v>
      </c>
      <c r="AH29" s="13">
        <f>VLOOKUP(A:A,[3]TDSheet!$A:$D,4,0)</f>
        <v>37.423000000000002</v>
      </c>
      <c r="AI29" s="13">
        <f>VLOOKUP(A:A,[1]TDSheet!$A:$AI,35,0)</f>
        <v>0</v>
      </c>
      <c r="AJ29" s="13">
        <f t="shared" si="15"/>
        <v>50</v>
      </c>
      <c r="AK29" s="13">
        <f t="shared" si="16"/>
        <v>40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183.57400000000001</v>
      </c>
      <c r="D30" s="8">
        <v>129.85400000000001</v>
      </c>
      <c r="E30" s="8">
        <v>213.71199999999999</v>
      </c>
      <c r="F30" s="8">
        <v>94.043000000000006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206.387</v>
      </c>
      <c r="K30" s="13">
        <f t="shared" si="11"/>
        <v>7.3249999999999886</v>
      </c>
      <c r="L30" s="13">
        <f>VLOOKUP(A:A,[1]TDSheet!$A:$M,13,0)</f>
        <v>0</v>
      </c>
      <c r="M30" s="13">
        <f>VLOOKUP(A:A,[1]TDSheet!$A:$N,14,0)</f>
        <v>50</v>
      </c>
      <c r="N30" s="13">
        <f>VLOOKUP(A:A,[1]TDSheet!$A:$X,24,0)</f>
        <v>80</v>
      </c>
      <c r="O30" s="13"/>
      <c r="P30" s="13"/>
      <c r="Q30" s="13"/>
      <c r="R30" s="13"/>
      <c r="S30" s="13"/>
      <c r="T30" s="13"/>
      <c r="U30" s="13"/>
      <c r="V30" s="15">
        <v>60</v>
      </c>
      <c r="W30" s="13">
        <f t="shared" si="12"/>
        <v>42.742399999999996</v>
      </c>
      <c r="X30" s="15">
        <v>60</v>
      </c>
      <c r="Y30" s="16">
        <f t="shared" si="13"/>
        <v>8.0492204462079808</v>
      </c>
      <c r="Z30" s="13">
        <f t="shared" si="14"/>
        <v>2.200227408849293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39.208999999999996</v>
      </c>
      <c r="AF30" s="13">
        <f>VLOOKUP(A:A,[1]TDSheet!$A:$AF,32,0)</f>
        <v>47.781999999999996</v>
      </c>
      <c r="AG30" s="13">
        <f>VLOOKUP(A:A,[1]TDSheet!$A:$AG,33,0)</f>
        <v>35.608600000000003</v>
      </c>
      <c r="AH30" s="13">
        <f>VLOOKUP(A:A,[3]TDSheet!$A:$D,4,0)</f>
        <v>44.03</v>
      </c>
      <c r="AI30" s="13">
        <f>VLOOKUP(A:A,[1]TDSheet!$A:$AI,35,0)</f>
        <v>0</v>
      </c>
      <c r="AJ30" s="13">
        <f t="shared" si="15"/>
        <v>60</v>
      </c>
      <c r="AK30" s="13">
        <f t="shared" si="16"/>
        <v>60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993.24900000000002</v>
      </c>
      <c r="D31" s="8">
        <v>3114.7939999999999</v>
      </c>
      <c r="E31" s="8">
        <v>1644.011</v>
      </c>
      <c r="F31" s="8">
        <v>2411.8409999999999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1690.529</v>
      </c>
      <c r="K31" s="13">
        <f t="shared" si="11"/>
        <v>-46.518000000000029</v>
      </c>
      <c r="L31" s="13">
        <f>VLOOKUP(A:A,[1]TDSheet!$A:$M,13,0)</f>
        <v>0</v>
      </c>
      <c r="M31" s="13">
        <f>VLOOKUP(A:A,[1]TDSheet!$A:$N,14,0)</f>
        <v>100</v>
      </c>
      <c r="N31" s="13">
        <f>VLOOKUP(A:A,[1]TDSheet!$A:$X,24,0)</f>
        <v>300</v>
      </c>
      <c r="O31" s="13"/>
      <c r="P31" s="13"/>
      <c r="Q31" s="13"/>
      <c r="R31" s="13"/>
      <c r="S31" s="13"/>
      <c r="T31" s="13"/>
      <c r="U31" s="13"/>
      <c r="V31" s="15"/>
      <c r="W31" s="13">
        <f t="shared" si="12"/>
        <v>328.80219999999997</v>
      </c>
      <c r="X31" s="15">
        <v>200</v>
      </c>
      <c r="Y31" s="16">
        <f t="shared" si="13"/>
        <v>9.1600390751643399</v>
      </c>
      <c r="Z31" s="13">
        <f t="shared" si="14"/>
        <v>7.335233766684043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428.86980000000005</v>
      </c>
      <c r="AF31" s="13">
        <f>VLOOKUP(A:A,[1]TDSheet!$A:$AF,32,0)</f>
        <v>422.00839999999999</v>
      </c>
      <c r="AG31" s="13">
        <f>VLOOKUP(A:A,[1]TDSheet!$A:$AG,33,0)</f>
        <v>374.85640000000001</v>
      </c>
      <c r="AH31" s="13">
        <f>VLOOKUP(A:A,[3]TDSheet!$A:$D,4,0)</f>
        <v>337.07499999999999</v>
      </c>
      <c r="AI31" s="13" t="str">
        <f>VLOOKUP(A:A,[1]TDSheet!$A:$AI,35,0)</f>
        <v>ябиюль</v>
      </c>
      <c r="AJ31" s="13">
        <f t="shared" si="15"/>
        <v>0</v>
      </c>
      <c r="AK31" s="13">
        <f t="shared" si="16"/>
        <v>200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105.554</v>
      </c>
      <c r="D32" s="8">
        <v>92.305000000000007</v>
      </c>
      <c r="E32" s="8">
        <v>85.647999999999996</v>
      </c>
      <c r="F32" s="8">
        <v>109.63800000000001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83.403999999999996</v>
      </c>
      <c r="K32" s="13">
        <f t="shared" si="11"/>
        <v>2.2439999999999998</v>
      </c>
      <c r="L32" s="13">
        <f>VLOOKUP(A:A,[1]TDSheet!$A:$M,13,0)</f>
        <v>0</v>
      </c>
      <c r="M32" s="13">
        <f>VLOOKUP(A:A,[1]TDSheet!$A:$N,14,0)</f>
        <v>20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5">
        <v>20</v>
      </c>
      <c r="W32" s="13">
        <f t="shared" si="12"/>
        <v>17.1296</v>
      </c>
      <c r="X32" s="15">
        <v>20</v>
      </c>
      <c r="Y32" s="16">
        <f t="shared" si="13"/>
        <v>9.9032084812254819</v>
      </c>
      <c r="Z32" s="13">
        <f t="shared" si="14"/>
        <v>6.4004997197832996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17.108799999999999</v>
      </c>
      <c r="AF32" s="13">
        <f>VLOOKUP(A:A,[1]TDSheet!$A:$AF,32,0)</f>
        <v>20.662200000000002</v>
      </c>
      <c r="AG32" s="13">
        <f>VLOOKUP(A:A,[1]TDSheet!$A:$AG,33,0)</f>
        <v>14.075999999999999</v>
      </c>
      <c r="AH32" s="13">
        <f>VLOOKUP(A:A,[3]TDSheet!$A:$D,4,0)</f>
        <v>16.661999999999999</v>
      </c>
      <c r="AI32" s="13">
        <f>VLOOKUP(A:A,[1]TDSheet!$A:$AI,35,0)</f>
        <v>0</v>
      </c>
      <c r="AJ32" s="13">
        <f t="shared" si="15"/>
        <v>20</v>
      </c>
      <c r="AK32" s="13">
        <f t="shared" si="16"/>
        <v>20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98.683999999999997</v>
      </c>
      <c r="D33" s="8">
        <v>557.67899999999997</v>
      </c>
      <c r="E33" s="8">
        <v>245.286</v>
      </c>
      <c r="F33" s="8">
        <v>409.61099999999999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250.97800000000001</v>
      </c>
      <c r="K33" s="13">
        <f t="shared" si="11"/>
        <v>-5.6920000000000073</v>
      </c>
      <c r="L33" s="13">
        <f>VLOOKUP(A:A,[1]TDSheet!$A:$M,13,0)</f>
        <v>0</v>
      </c>
      <c r="M33" s="13">
        <f>VLOOKUP(A:A,[1]TDSheet!$A:$N,14,0)</f>
        <v>50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3"/>
      <c r="V33" s="15"/>
      <c r="W33" s="13">
        <f t="shared" si="12"/>
        <v>49.057200000000002</v>
      </c>
      <c r="X33" s="15">
        <v>30</v>
      </c>
      <c r="Y33" s="16">
        <f t="shared" si="13"/>
        <v>10.999629004509021</v>
      </c>
      <c r="Z33" s="13">
        <f t="shared" si="14"/>
        <v>8.3496612118098863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25.464400000000001</v>
      </c>
      <c r="AF33" s="13">
        <f>VLOOKUP(A:A,[1]TDSheet!$A:$AF,32,0)</f>
        <v>47.894999999999996</v>
      </c>
      <c r="AG33" s="13">
        <f>VLOOKUP(A:A,[1]TDSheet!$A:$AG,33,0)</f>
        <v>68.765200000000007</v>
      </c>
      <c r="AH33" s="13">
        <f>VLOOKUP(A:A,[3]TDSheet!$A:$D,4,0)</f>
        <v>25.619</v>
      </c>
      <c r="AI33" s="13">
        <f>VLOOKUP(A:A,[1]TDSheet!$A:$AI,35,0)</f>
        <v>0</v>
      </c>
      <c r="AJ33" s="13">
        <f t="shared" si="15"/>
        <v>0</v>
      </c>
      <c r="AK33" s="13">
        <f t="shared" si="16"/>
        <v>30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129.18899999999999</v>
      </c>
      <c r="D34" s="8">
        <v>121.892</v>
      </c>
      <c r="E34" s="8">
        <v>158.374</v>
      </c>
      <c r="F34" s="8">
        <v>85.519000000000005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157.30600000000001</v>
      </c>
      <c r="K34" s="13">
        <f t="shared" si="11"/>
        <v>1.0679999999999836</v>
      </c>
      <c r="L34" s="13">
        <f>VLOOKUP(A:A,[1]TDSheet!$A:$M,13,0)</f>
        <v>40</v>
      </c>
      <c r="M34" s="13">
        <f>VLOOKUP(A:A,[1]TDSheet!$A:$N,14,0)</f>
        <v>40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3"/>
      <c r="V34" s="15">
        <v>40</v>
      </c>
      <c r="W34" s="13">
        <f t="shared" si="12"/>
        <v>31.674799999999998</v>
      </c>
      <c r="X34" s="15">
        <v>40</v>
      </c>
      <c r="Y34" s="16">
        <f t="shared" si="13"/>
        <v>8.6983658933915926</v>
      </c>
      <c r="Z34" s="13">
        <f t="shared" si="14"/>
        <v>2.699906550317603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26.712799999999998</v>
      </c>
      <c r="AF34" s="13">
        <f>VLOOKUP(A:A,[1]TDSheet!$A:$AF,32,0)</f>
        <v>31.408999999999999</v>
      </c>
      <c r="AG34" s="13">
        <f>VLOOKUP(A:A,[1]TDSheet!$A:$AG,33,0)</f>
        <v>25.221399999999999</v>
      </c>
      <c r="AH34" s="13">
        <f>VLOOKUP(A:A,[3]TDSheet!$A:$D,4,0)</f>
        <v>32.64</v>
      </c>
      <c r="AI34" s="13">
        <f>VLOOKUP(A:A,[1]TDSheet!$A:$AI,35,0)</f>
        <v>0</v>
      </c>
      <c r="AJ34" s="13">
        <f t="shared" si="15"/>
        <v>40</v>
      </c>
      <c r="AK34" s="13">
        <f t="shared" si="16"/>
        <v>40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35.502000000000002</v>
      </c>
      <c r="D35" s="8">
        <v>33.985999999999997</v>
      </c>
      <c r="E35" s="8">
        <v>23.128</v>
      </c>
      <c r="F35" s="8">
        <v>20.532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25.292999999999999</v>
      </c>
      <c r="K35" s="13">
        <f t="shared" si="11"/>
        <v>-2.1649999999999991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VLOOKUP(A:A,[1]TDSheet!$A:$X,24,0)</f>
        <v>20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4.6256000000000004</v>
      </c>
      <c r="X35" s="15"/>
      <c r="Y35" s="16">
        <f t="shared" si="13"/>
        <v>8.7625389138706318</v>
      </c>
      <c r="Z35" s="13">
        <f t="shared" si="14"/>
        <v>4.4387755102040813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2.1776</v>
      </c>
      <c r="AF35" s="13">
        <f>VLOOKUP(A:A,[1]TDSheet!$A:$AF,32,0)</f>
        <v>5.8301999999999996</v>
      </c>
      <c r="AG35" s="13">
        <f>VLOOKUP(A:A,[1]TDSheet!$A:$AG,33,0)</f>
        <v>1.7873999999999999</v>
      </c>
      <c r="AH35" s="13">
        <f>VLOOKUP(A:A,[3]TDSheet!$A:$D,4,0)</f>
        <v>2.6720000000000002</v>
      </c>
      <c r="AI35" s="13" t="str">
        <f>VLOOKUP(A:A,[1]TDSheet!$A:$AI,35,0)</f>
        <v>увел</v>
      </c>
      <c r="AJ35" s="13">
        <f t="shared" si="15"/>
        <v>0</v>
      </c>
      <c r="AK35" s="13">
        <f t="shared" si="16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11.635</v>
      </c>
      <c r="D36" s="8">
        <v>29.234999999999999</v>
      </c>
      <c r="E36" s="8">
        <v>13.802</v>
      </c>
      <c r="F36" s="8">
        <v>26.861999999999998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13</v>
      </c>
      <c r="K36" s="13">
        <f t="shared" si="11"/>
        <v>0.8019999999999996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2.7603999999999997</v>
      </c>
      <c r="X36" s="15"/>
      <c r="Y36" s="16">
        <f t="shared" si="13"/>
        <v>9.7311983770468053</v>
      </c>
      <c r="Z36" s="13">
        <f t="shared" si="14"/>
        <v>9.7311983770468053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4.4036</v>
      </c>
      <c r="AF36" s="13">
        <f>VLOOKUP(A:A,[1]TDSheet!$A:$AF,32,0)</f>
        <v>2.0135999999999998</v>
      </c>
      <c r="AG36" s="13">
        <f>VLOOKUP(A:A,[1]TDSheet!$A:$AG,33,0)</f>
        <v>2.9973999999999998</v>
      </c>
      <c r="AH36" s="13">
        <v>0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14.079000000000001</v>
      </c>
      <c r="D37" s="8">
        <v>26.936</v>
      </c>
      <c r="E37" s="8">
        <v>11.13</v>
      </c>
      <c r="F37" s="8">
        <v>18.707999999999998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10.102</v>
      </c>
      <c r="K37" s="13">
        <f t="shared" si="11"/>
        <v>1.0280000000000005</v>
      </c>
      <c r="L37" s="13">
        <f>VLOOKUP(A:A,[1]TDSheet!$A:$M,13,0)</f>
        <v>0</v>
      </c>
      <c r="M37" s="13">
        <f>VLOOKUP(A:A,[1]TDSheet!$A:$N,14,0)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2"/>
        <v>2.226</v>
      </c>
      <c r="X37" s="15">
        <f t="shared" ref="X37" si="17">8.5*W37-F37-L37-M37-N37-V37</f>
        <v>0.21300000000000097</v>
      </c>
      <c r="Y37" s="16">
        <f t="shared" si="13"/>
        <v>8.5</v>
      </c>
      <c r="Z37" s="13">
        <f t="shared" si="14"/>
        <v>8.4043126684636107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5.3402000000000003</v>
      </c>
      <c r="AF37" s="13">
        <f>VLOOKUP(A:A,[1]TDSheet!$A:$AF,32,0)</f>
        <v>3.8991999999999996</v>
      </c>
      <c r="AG37" s="13">
        <f>VLOOKUP(A:A,[1]TDSheet!$A:$AG,33,0)</f>
        <v>2.9750000000000001</v>
      </c>
      <c r="AH37" s="13">
        <f>VLOOKUP(A:A,[3]TDSheet!$A:$D,4,0)</f>
        <v>0.93</v>
      </c>
      <c r="AI37" s="13">
        <f>VLOOKUP(A:A,[1]TDSheet!$A:$AI,35,0)</f>
        <v>0</v>
      </c>
      <c r="AJ37" s="13">
        <f t="shared" si="15"/>
        <v>0</v>
      </c>
      <c r="AK37" s="13">
        <f t="shared" si="16"/>
        <v>0.21300000000000097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554</v>
      </c>
      <c r="D38" s="8">
        <v>2899</v>
      </c>
      <c r="E38" s="8">
        <v>1300</v>
      </c>
      <c r="F38" s="8">
        <v>2123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1316</v>
      </c>
      <c r="K38" s="13">
        <f t="shared" si="11"/>
        <v>-16</v>
      </c>
      <c r="L38" s="13">
        <f>VLOOKUP(A:A,[1]TDSheet!$A:$M,13,0)</f>
        <v>0</v>
      </c>
      <c r="M38" s="13">
        <f>VLOOKUP(A:A,[1]TDSheet!$A:$N,14,0)</f>
        <v>250</v>
      </c>
      <c r="N38" s="13">
        <f>VLOOKUP(A:A,[1]TDSheet!$A:$X,24,0)</f>
        <v>250</v>
      </c>
      <c r="O38" s="13"/>
      <c r="P38" s="13"/>
      <c r="Q38" s="13"/>
      <c r="R38" s="13"/>
      <c r="S38" s="13"/>
      <c r="T38" s="13"/>
      <c r="U38" s="13"/>
      <c r="V38" s="15"/>
      <c r="W38" s="13">
        <f t="shared" si="12"/>
        <v>260</v>
      </c>
      <c r="X38" s="15">
        <v>200</v>
      </c>
      <c r="Y38" s="16">
        <f t="shared" si="13"/>
        <v>10.857692307692307</v>
      </c>
      <c r="Z38" s="13">
        <f t="shared" si="14"/>
        <v>8.1653846153846157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276.8</v>
      </c>
      <c r="AF38" s="13">
        <f>VLOOKUP(A:A,[1]TDSheet!$A:$AF,32,0)</f>
        <v>301.60000000000002</v>
      </c>
      <c r="AG38" s="13">
        <f>VLOOKUP(A:A,[1]TDSheet!$A:$AG,33,0)</f>
        <v>292.60000000000002</v>
      </c>
      <c r="AH38" s="13">
        <f>VLOOKUP(A:A,[3]TDSheet!$A:$D,4,0)</f>
        <v>320</v>
      </c>
      <c r="AI38" s="13" t="str">
        <f>VLOOKUP(A:A,[1]TDSheet!$A:$AI,35,0)</f>
        <v>ябиюль</v>
      </c>
      <c r="AJ38" s="13">
        <f t="shared" si="15"/>
        <v>0</v>
      </c>
      <c r="AK38" s="13">
        <f t="shared" si="16"/>
        <v>70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1318</v>
      </c>
      <c r="D39" s="8">
        <v>5978</v>
      </c>
      <c r="E39" s="8">
        <v>5037</v>
      </c>
      <c r="F39" s="8">
        <v>2126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5168</v>
      </c>
      <c r="K39" s="13">
        <f t="shared" si="11"/>
        <v>-131</v>
      </c>
      <c r="L39" s="13">
        <f>VLOOKUP(A:A,[1]TDSheet!$A:$M,13,0)</f>
        <v>600</v>
      </c>
      <c r="M39" s="13">
        <f>VLOOKUP(A:A,[1]TDSheet!$A:$N,14,0)</f>
        <v>900</v>
      </c>
      <c r="N39" s="13">
        <f>VLOOKUP(A:A,[1]TDSheet!$A:$X,24,0)</f>
        <v>1400</v>
      </c>
      <c r="O39" s="13"/>
      <c r="P39" s="13"/>
      <c r="Q39" s="13"/>
      <c r="R39" s="13"/>
      <c r="S39" s="13"/>
      <c r="T39" s="13"/>
      <c r="U39" s="13"/>
      <c r="V39" s="15">
        <v>1000</v>
      </c>
      <c r="W39" s="13">
        <f t="shared" si="12"/>
        <v>823.8</v>
      </c>
      <c r="X39" s="15">
        <v>900</v>
      </c>
      <c r="Y39" s="16">
        <f t="shared" si="13"/>
        <v>8.4073804321437251</v>
      </c>
      <c r="Z39" s="13">
        <f t="shared" si="14"/>
        <v>2.5807234765719835</v>
      </c>
      <c r="AA39" s="13"/>
      <c r="AB39" s="13"/>
      <c r="AC39" s="13"/>
      <c r="AD39" s="13">
        <f>VLOOKUP(A:A,[1]TDSheet!$A:$AD,30,0)</f>
        <v>918</v>
      </c>
      <c r="AE39" s="13">
        <f>VLOOKUP(A:A,[1]TDSheet!$A:$AE,31,0)</f>
        <v>748</v>
      </c>
      <c r="AF39" s="13">
        <f>VLOOKUP(A:A,[1]TDSheet!$A:$AF,32,0)</f>
        <v>741.2</v>
      </c>
      <c r="AG39" s="13">
        <f>VLOOKUP(A:A,[1]TDSheet!$A:$AG,33,0)</f>
        <v>717.2</v>
      </c>
      <c r="AH39" s="13">
        <f>VLOOKUP(A:A,[3]TDSheet!$A:$D,4,0)</f>
        <v>685</v>
      </c>
      <c r="AI39" s="13">
        <f>VLOOKUP(A:A,[1]TDSheet!$A:$AI,35,0)</f>
        <v>0</v>
      </c>
      <c r="AJ39" s="13">
        <f t="shared" si="15"/>
        <v>400</v>
      </c>
      <c r="AK39" s="13">
        <f t="shared" si="16"/>
        <v>360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2413</v>
      </c>
      <c r="D40" s="8">
        <v>7943</v>
      </c>
      <c r="E40" s="8">
        <v>6266</v>
      </c>
      <c r="F40" s="8">
        <v>3966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6380</v>
      </c>
      <c r="K40" s="13">
        <f t="shared" si="11"/>
        <v>-114</v>
      </c>
      <c r="L40" s="13">
        <f>VLOOKUP(A:A,[1]TDSheet!$A:$M,13,0)</f>
        <v>300</v>
      </c>
      <c r="M40" s="13">
        <f>VLOOKUP(A:A,[1]TDSheet!$A:$N,14,0)</f>
        <v>1100</v>
      </c>
      <c r="N40" s="13">
        <f>VLOOKUP(A:A,[1]TDSheet!$A:$X,24,0)</f>
        <v>1000</v>
      </c>
      <c r="O40" s="13"/>
      <c r="P40" s="13"/>
      <c r="Q40" s="13"/>
      <c r="R40" s="13"/>
      <c r="S40" s="13"/>
      <c r="T40" s="13"/>
      <c r="U40" s="13"/>
      <c r="V40" s="15">
        <v>1000</v>
      </c>
      <c r="W40" s="13">
        <f t="shared" si="12"/>
        <v>995.2</v>
      </c>
      <c r="X40" s="15">
        <v>1000</v>
      </c>
      <c r="Y40" s="16">
        <f t="shared" si="13"/>
        <v>8.4063504823151121</v>
      </c>
      <c r="Z40" s="13">
        <f t="shared" si="14"/>
        <v>3.985128617363344</v>
      </c>
      <c r="AA40" s="13"/>
      <c r="AB40" s="13"/>
      <c r="AC40" s="13"/>
      <c r="AD40" s="13">
        <f>VLOOKUP(A:A,[1]TDSheet!$A:$AD,30,0)</f>
        <v>1290</v>
      </c>
      <c r="AE40" s="13">
        <f>VLOOKUP(A:A,[1]TDSheet!$A:$AE,31,0)</f>
        <v>1077.8</v>
      </c>
      <c r="AF40" s="13">
        <f>VLOOKUP(A:A,[1]TDSheet!$A:$AF,32,0)</f>
        <v>1127</v>
      </c>
      <c r="AG40" s="13">
        <f>VLOOKUP(A:A,[1]TDSheet!$A:$AG,33,0)</f>
        <v>1038.4000000000001</v>
      </c>
      <c r="AH40" s="13">
        <f>VLOOKUP(A:A,[3]TDSheet!$A:$D,4,0)</f>
        <v>959</v>
      </c>
      <c r="AI40" s="13" t="str">
        <f>VLOOKUP(A:A,[1]TDSheet!$A:$AI,35,0)</f>
        <v>оконч</v>
      </c>
      <c r="AJ40" s="13">
        <f t="shared" si="15"/>
        <v>450</v>
      </c>
      <c r="AK40" s="13">
        <f t="shared" si="16"/>
        <v>450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341.8</v>
      </c>
      <c r="D41" s="8">
        <v>1529.7159999999999</v>
      </c>
      <c r="E41" s="8">
        <v>1122.258</v>
      </c>
      <c r="F41" s="8">
        <v>717.69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1102.2170000000001</v>
      </c>
      <c r="K41" s="13">
        <f t="shared" si="11"/>
        <v>20.04099999999994</v>
      </c>
      <c r="L41" s="13">
        <f>VLOOKUP(A:A,[1]TDSheet!$A:$M,13,0)</f>
        <v>100</v>
      </c>
      <c r="M41" s="13">
        <f>VLOOKUP(A:A,[1]TDSheet!$A:$N,14,0)</f>
        <v>200</v>
      </c>
      <c r="N41" s="13">
        <f>VLOOKUP(A:A,[1]TDSheet!$A:$X,24,0)</f>
        <v>350</v>
      </c>
      <c r="O41" s="13"/>
      <c r="P41" s="13"/>
      <c r="Q41" s="13"/>
      <c r="R41" s="13"/>
      <c r="S41" s="13"/>
      <c r="T41" s="13"/>
      <c r="U41" s="13"/>
      <c r="V41" s="15">
        <v>300</v>
      </c>
      <c r="W41" s="13">
        <f t="shared" si="12"/>
        <v>224.45160000000001</v>
      </c>
      <c r="X41" s="15">
        <v>300</v>
      </c>
      <c r="Y41" s="16">
        <f t="shared" si="13"/>
        <v>8.7666561521503965</v>
      </c>
      <c r="Z41" s="13">
        <f t="shared" si="14"/>
        <v>3.1975267719187568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118.37860000000001</v>
      </c>
      <c r="AF41" s="13">
        <f>VLOOKUP(A:A,[1]TDSheet!$A:$AF,32,0)</f>
        <v>122.297</v>
      </c>
      <c r="AG41" s="13">
        <f>VLOOKUP(A:A,[1]TDSheet!$A:$AG,33,0)</f>
        <v>100.97619999999999</v>
      </c>
      <c r="AH41" s="13">
        <f>VLOOKUP(A:A,[3]TDSheet!$A:$D,4,0)</f>
        <v>279.12299999999999</v>
      </c>
      <c r="AI41" s="13" t="str">
        <f>VLOOKUP(A:A,[1]TDSheet!$A:$AI,35,0)</f>
        <v>сниж</v>
      </c>
      <c r="AJ41" s="13">
        <f t="shared" si="15"/>
        <v>300</v>
      </c>
      <c r="AK41" s="13">
        <f t="shared" si="16"/>
        <v>300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78</v>
      </c>
      <c r="D42" s="8">
        <v>2048</v>
      </c>
      <c r="E42" s="8">
        <v>861</v>
      </c>
      <c r="F42" s="8">
        <v>705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885</v>
      </c>
      <c r="K42" s="13">
        <f t="shared" si="11"/>
        <v>-24</v>
      </c>
      <c r="L42" s="13">
        <f>VLOOKUP(A:A,[1]TDSheet!$A:$M,13,0)</f>
        <v>0</v>
      </c>
      <c r="M42" s="13">
        <f>VLOOKUP(A:A,[1]TDSheet!$A:$N,14,0)</f>
        <v>500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>
        <v>500</v>
      </c>
      <c r="W42" s="13">
        <f t="shared" si="12"/>
        <v>172.2</v>
      </c>
      <c r="X42" s="15"/>
      <c r="Y42" s="16">
        <f t="shared" si="13"/>
        <v>9.9012775842044149</v>
      </c>
      <c r="Z42" s="13">
        <f t="shared" si="14"/>
        <v>4.0940766550522651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135</v>
      </c>
      <c r="AF42" s="13">
        <f>VLOOKUP(A:A,[1]TDSheet!$A:$AF,32,0)</f>
        <v>125.4</v>
      </c>
      <c r="AG42" s="13">
        <f>VLOOKUP(A:A,[1]TDSheet!$A:$AG,33,0)</f>
        <v>124.2</v>
      </c>
      <c r="AH42" s="13">
        <f>VLOOKUP(A:A,[3]TDSheet!$A:$D,4,0)</f>
        <v>113</v>
      </c>
      <c r="AI42" s="13">
        <f>VLOOKUP(A:A,[1]TDSheet!$A:$AI,35,0)</f>
        <v>0</v>
      </c>
      <c r="AJ42" s="13">
        <f t="shared" si="15"/>
        <v>50</v>
      </c>
      <c r="AK42" s="13">
        <f t="shared" si="16"/>
        <v>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512</v>
      </c>
      <c r="D43" s="8">
        <v>1609</v>
      </c>
      <c r="E43" s="8">
        <v>1497</v>
      </c>
      <c r="F43" s="8">
        <v>573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1549</v>
      </c>
      <c r="K43" s="13">
        <f t="shared" si="11"/>
        <v>-52</v>
      </c>
      <c r="L43" s="13">
        <f>VLOOKUP(A:A,[1]TDSheet!$A:$M,13,0)</f>
        <v>400</v>
      </c>
      <c r="M43" s="13">
        <f>VLOOKUP(A:A,[1]TDSheet!$A:$N,14,0)</f>
        <v>350</v>
      </c>
      <c r="N43" s="13">
        <f>VLOOKUP(A:A,[1]TDSheet!$A:$X,24,0)</f>
        <v>600</v>
      </c>
      <c r="O43" s="13"/>
      <c r="P43" s="13"/>
      <c r="Q43" s="13"/>
      <c r="R43" s="13"/>
      <c r="S43" s="13"/>
      <c r="T43" s="13"/>
      <c r="U43" s="13"/>
      <c r="V43" s="15">
        <v>300</v>
      </c>
      <c r="W43" s="13">
        <f t="shared" si="12"/>
        <v>299.39999999999998</v>
      </c>
      <c r="X43" s="15">
        <v>300</v>
      </c>
      <c r="Y43" s="16">
        <f t="shared" si="13"/>
        <v>8.4268537074148302</v>
      </c>
      <c r="Z43" s="13">
        <f t="shared" si="14"/>
        <v>1.9138276553106215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266.39999999999998</v>
      </c>
      <c r="AF43" s="13">
        <f>VLOOKUP(A:A,[1]TDSheet!$A:$AF,32,0)</f>
        <v>248.4</v>
      </c>
      <c r="AG43" s="13">
        <f>VLOOKUP(A:A,[1]TDSheet!$A:$AG,33,0)</f>
        <v>234.8</v>
      </c>
      <c r="AH43" s="13">
        <f>VLOOKUP(A:A,[3]TDSheet!$A:$D,4,0)</f>
        <v>257</v>
      </c>
      <c r="AI43" s="13">
        <f>VLOOKUP(A:A,[1]TDSheet!$A:$AI,35,0)</f>
        <v>0</v>
      </c>
      <c r="AJ43" s="13">
        <f t="shared" si="15"/>
        <v>105</v>
      </c>
      <c r="AK43" s="13">
        <f t="shared" si="16"/>
        <v>105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116.166</v>
      </c>
      <c r="D44" s="8">
        <v>366.87</v>
      </c>
      <c r="E44" s="8">
        <v>314.30900000000003</v>
      </c>
      <c r="F44" s="8">
        <v>163.703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331.35700000000003</v>
      </c>
      <c r="K44" s="13">
        <f t="shared" si="11"/>
        <v>-17.048000000000002</v>
      </c>
      <c r="L44" s="13">
        <f>VLOOKUP(A:A,[1]TDSheet!$A:$M,13,0)</f>
        <v>80</v>
      </c>
      <c r="M44" s="13">
        <f>VLOOKUP(A:A,[1]TDSheet!$A:$N,14,0)</f>
        <v>80</v>
      </c>
      <c r="N44" s="13">
        <f>VLOOKUP(A:A,[1]TDSheet!$A:$X,24,0)</f>
        <v>100</v>
      </c>
      <c r="O44" s="13"/>
      <c r="P44" s="13"/>
      <c r="Q44" s="13"/>
      <c r="R44" s="13"/>
      <c r="S44" s="13"/>
      <c r="T44" s="13"/>
      <c r="U44" s="13"/>
      <c r="V44" s="15">
        <v>60</v>
      </c>
      <c r="W44" s="13">
        <f t="shared" si="12"/>
        <v>62.861800000000002</v>
      </c>
      <c r="X44" s="15">
        <v>70</v>
      </c>
      <c r="Y44" s="16">
        <f t="shared" si="13"/>
        <v>8.808258751737938</v>
      </c>
      <c r="Z44" s="13">
        <f t="shared" si="14"/>
        <v>2.6041729635486099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56.4024</v>
      </c>
      <c r="AF44" s="13">
        <f>VLOOKUP(A:A,[1]TDSheet!$A:$AF,32,0)</f>
        <v>45.324599999999997</v>
      </c>
      <c r="AG44" s="13">
        <f>VLOOKUP(A:A,[1]TDSheet!$A:$AG,33,0)</f>
        <v>50.664400000000001</v>
      </c>
      <c r="AH44" s="13">
        <f>VLOOKUP(A:A,[3]TDSheet!$A:$D,4,0)</f>
        <v>50.465000000000003</v>
      </c>
      <c r="AI44" s="13">
        <f>VLOOKUP(A:A,[1]TDSheet!$A:$AI,35,0)</f>
        <v>0</v>
      </c>
      <c r="AJ44" s="13">
        <f t="shared" si="15"/>
        <v>60</v>
      </c>
      <c r="AK44" s="13">
        <f t="shared" si="16"/>
        <v>70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543</v>
      </c>
      <c r="D45" s="8">
        <v>1558</v>
      </c>
      <c r="E45" s="8">
        <v>1348</v>
      </c>
      <c r="F45" s="8">
        <v>705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1395</v>
      </c>
      <c r="K45" s="13">
        <f t="shared" si="11"/>
        <v>-47</v>
      </c>
      <c r="L45" s="13">
        <f>VLOOKUP(A:A,[1]TDSheet!$A:$M,13,0)</f>
        <v>200</v>
      </c>
      <c r="M45" s="13">
        <f>VLOOKUP(A:A,[1]TDSheet!$A:$N,14,0)</f>
        <v>300</v>
      </c>
      <c r="N45" s="13">
        <f>VLOOKUP(A:A,[1]TDSheet!$A:$X,24,0)</f>
        <v>450</v>
      </c>
      <c r="O45" s="13"/>
      <c r="P45" s="13"/>
      <c r="Q45" s="13"/>
      <c r="R45" s="13"/>
      <c r="S45" s="13"/>
      <c r="T45" s="13"/>
      <c r="U45" s="13"/>
      <c r="V45" s="15">
        <v>300</v>
      </c>
      <c r="W45" s="13">
        <f t="shared" si="12"/>
        <v>269.60000000000002</v>
      </c>
      <c r="X45" s="15">
        <v>300</v>
      </c>
      <c r="Y45" s="16">
        <f t="shared" si="13"/>
        <v>8.3642433234421354</v>
      </c>
      <c r="Z45" s="13">
        <f t="shared" si="14"/>
        <v>2.6149851632047474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257.60000000000002</v>
      </c>
      <c r="AF45" s="13">
        <f>VLOOKUP(A:A,[1]TDSheet!$A:$AF,32,0)</f>
        <v>257.60000000000002</v>
      </c>
      <c r="AG45" s="13">
        <f>VLOOKUP(A:A,[1]TDSheet!$A:$AG,33,0)</f>
        <v>236.6</v>
      </c>
      <c r="AH45" s="13">
        <f>VLOOKUP(A:A,[3]TDSheet!$A:$D,4,0)</f>
        <v>243</v>
      </c>
      <c r="AI45" s="13">
        <f>VLOOKUP(A:A,[1]TDSheet!$A:$AI,35,0)</f>
        <v>0</v>
      </c>
      <c r="AJ45" s="13">
        <f t="shared" si="15"/>
        <v>120</v>
      </c>
      <c r="AK45" s="13">
        <f t="shared" si="16"/>
        <v>120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1103</v>
      </c>
      <c r="D46" s="8">
        <v>3835</v>
      </c>
      <c r="E46" s="8">
        <v>2833</v>
      </c>
      <c r="F46" s="8">
        <v>1993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2947</v>
      </c>
      <c r="K46" s="13">
        <f t="shared" si="11"/>
        <v>-114</v>
      </c>
      <c r="L46" s="13">
        <f>VLOOKUP(A:A,[1]TDSheet!$A:$M,13,0)</f>
        <v>0</v>
      </c>
      <c r="M46" s="13">
        <f>VLOOKUP(A:A,[1]TDSheet!$A:$N,14,0)</f>
        <v>650</v>
      </c>
      <c r="N46" s="13">
        <f>VLOOKUP(A:A,[1]TDSheet!$A:$X,24,0)</f>
        <v>800</v>
      </c>
      <c r="O46" s="13"/>
      <c r="P46" s="13"/>
      <c r="Q46" s="13"/>
      <c r="R46" s="13"/>
      <c r="S46" s="13"/>
      <c r="T46" s="13"/>
      <c r="U46" s="13"/>
      <c r="V46" s="15">
        <v>700</v>
      </c>
      <c r="W46" s="13">
        <f t="shared" si="12"/>
        <v>566.6</v>
      </c>
      <c r="X46" s="15">
        <v>600</v>
      </c>
      <c r="Y46" s="16">
        <f t="shared" si="13"/>
        <v>8.3709848217437344</v>
      </c>
      <c r="Z46" s="13">
        <f t="shared" si="14"/>
        <v>3.5174726438404518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561.6</v>
      </c>
      <c r="AF46" s="13">
        <f>VLOOKUP(A:A,[1]TDSheet!$A:$AF,32,0)</f>
        <v>585.4</v>
      </c>
      <c r="AG46" s="13">
        <f>VLOOKUP(A:A,[1]TDSheet!$A:$AG,33,0)</f>
        <v>554</v>
      </c>
      <c r="AH46" s="13">
        <f>VLOOKUP(A:A,[3]TDSheet!$A:$D,4,0)</f>
        <v>613</v>
      </c>
      <c r="AI46" s="13">
        <f>VLOOKUP(A:A,[1]TDSheet!$A:$AI,35,0)</f>
        <v>0</v>
      </c>
      <c r="AJ46" s="13">
        <f t="shared" si="15"/>
        <v>280</v>
      </c>
      <c r="AK46" s="13">
        <f t="shared" si="16"/>
        <v>240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63.895000000000003</v>
      </c>
      <c r="D47" s="8">
        <v>212.45599999999999</v>
      </c>
      <c r="E47" s="8">
        <v>154.31399999999999</v>
      </c>
      <c r="F47" s="8">
        <v>118.4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155.1</v>
      </c>
      <c r="K47" s="13">
        <f t="shared" si="11"/>
        <v>-0.78600000000000136</v>
      </c>
      <c r="L47" s="13">
        <f>VLOOKUP(A:A,[1]TDSheet!$A:$M,13,0)</f>
        <v>20</v>
      </c>
      <c r="M47" s="13">
        <f>VLOOKUP(A:A,[1]TDSheet!$A:$N,14,0)</f>
        <v>20</v>
      </c>
      <c r="N47" s="13">
        <f>VLOOKUP(A:A,[1]TDSheet!$A:$X,24,0)</f>
        <v>40</v>
      </c>
      <c r="O47" s="13"/>
      <c r="P47" s="13"/>
      <c r="Q47" s="13"/>
      <c r="R47" s="13"/>
      <c r="S47" s="13"/>
      <c r="T47" s="13"/>
      <c r="U47" s="13"/>
      <c r="V47" s="15">
        <v>50</v>
      </c>
      <c r="W47" s="13">
        <f t="shared" si="12"/>
        <v>30.8628</v>
      </c>
      <c r="X47" s="15">
        <v>30</v>
      </c>
      <c r="Y47" s="16">
        <f t="shared" si="13"/>
        <v>9.020568451339475</v>
      </c>
      <c r="Z47" s="13">
        <f t="shared" si="14"/>
        <v>3.8363337091903524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29.053800000000003</v>
      </c>
      <c r="AF47" s="13">
        <f>VLOOKUP(A:A,[1]TDSheet!$A:$AF,32,0)</f>
        <v>22.605399999999999</v>
      </c>
      <c r="AG47" s="13">
        <f>VLOOKUP(A:A,[1]TDSheet!$A:$AG,33,0)</f>
        <v>26.745600000000003</v>
      </c>
      <c r="AH47" s="13">
        <f>VLOOKUP(A:A,[3]TDSheet!$A:$D,4,0)</f>
        <v>41.957999999999998</v>
      </c>
      <c r="AI47" s="13">
        <f>VLOOKUP(A:A,[1]TDSheet!$A:$AI,35,0)</f>
        <v>0</v>
      </c>
      <c r="AJ47" s="13">
        <f t="shared" si="15"/>
        <v>50</v>
      </c>
      <c r="AK47" s="13">
        <f t="shared" si="16"/>
        <v>30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157.91200000000001</v>
      </c>
      <c r="D48" s="8">
        <v>888.23699999999997</v>
      </c>
      <c r="E48" s="8">
        <v>596.42100000000005</v>
      </c>
      <c r="F48" s="8">
        <v>427.36599999999999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614.61</v>
      </c>
      <c r="K48" s="13">
        <f t="shared" si="11"/>
        <v>-18.188999999999965</v>
      </c>
      <c r="L48" s="13">
        <f>VLOOKUP(A:A,[1]TDSheet!$A:$M,13,0)</f>
        <v>100</v>
      </c>
      <c r="M48" s="13">
        <f>VLOOKUP(A:A,[1]TDSheet!$A:$N,14,0)</f>
        <v>150</v>
      </c>
      <c r="N48" s="13">
        <f>VLOOKUP(A:A,[1]TDSheet!$A:$X,24,0)</f>
        <v>150</v>
      </c>
      <c r="O48" s="13"/>
      <c r="P48" s="13"/>
      <c r="Q48" s="13"/>
      <c r="R48" s="13"/>
      <c r="S48" s="13"/>
      <c r="T48" s="13"/>
      <c r="U48" s="13"/>
      <c r="V48" s="15">
        <v>100</v>
      </c>
      <c r="W48" s="13">
        <f t="shared" si="12"/>
        <v>119.28420000000001</v>
      </c>
      <c r="X48" s="15">
        <v>150</v>
      </c>
      <c r="Y48" s="16">
        <f t="shared" si="13"/>
        <v>9.0319254352210923</v>
      </c>
      <c r="Z48" s="13">
        <f t="shared" si="14"/>
        <v>3.5827544637093593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102.9982</v>
      </c>
      <c r="AF48" s="13">
        <f>VLOOKUP(A:A,[1]TDSheet!$A:$AF,32,0)</f>
        <v>83.682400000000001</v>
      </c>
      <c r="AG48" s="13">
        <f>VLOOKUP(A:A,[1]TDSheet!$A:$AG,33,0)</f>
        <v>90.123999999999995</v>
      </c>
      <c r="AH48" s="13">
        <f>VLOOKUP(A:A,[3]TDSheet!$A:$D,4,0)</f>
        <v>120.956</v>
      </c>
      <c r="AI48" s="13" t="str">
        <f>VLOOKUP(A:A,[1]TDSheet!$A:$AI,35,0)</f>
        <v>сниж</v>
      </c>
      <c r="AJ48" s="13">
        <f t="shared" si="15"/>
        <v>100</v>
      </c>
      <c r="AK48" s="13">
        <f t="shared" si="16"/>
        <v>150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682</v>
      </c>
      <c r="D49" s="8">
        <v>1731</v>
      </c>
      <c r="E49" s="8">
        <v>1422</v>
      </c>
      <c r="F49" s="8">
        <v>937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1482</v>
      </c>
      <c r="K49" s="13">
        <f t="shared" si="11"/>
        <v>-60</v>
      </c>
      <c r="L49" s="13">
        <f>VLOOKUP(A:A,[1]TDSheet!$A:$M,13,0)</f>
        <v>150</v>
      </c>
      <c r="M49" s="13">
        <f>VLOOKUP(A:A,[1]TDSheet!$A:$N,14,0)</f>
        <v>350</v>
      </c>
      <c r="N49" s="13">
        <f>VLOOKUP(A:A,[1]TDSheet!$A:$X,24,0)</f>
        <v>450</v>
      </c>
      <c r="O49" s="13"/>
      <c r="P49" s="13"/>
      <c r="Q49" s="13"/>
      <c r="R49" s="13"/>
      <c r="S49" s="13"/>
      <c r="T49" s="13"/>
      <c r="U49" s="13"/>
      <c r="V49" s="15">
        <v>240</v>
      </c>
      <c r="W49" s="13">
        <f t="shared" si="12"/>
        <v>284.39999999999998</v>
      </c>
      <c r="X49" s="15">
        <v>250</v>
      </c>
      <c r="Y49" s="16">
        <f t="shared" si="13"/>
        <v>8.3579465541490858</v>
      </c>
      <c r="Z49" s="13">
        <f t="shared" si="14"/>
        <v>3.2946554149085796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314.8</v>
      </c>
      <c r="AF49" s="13">
        <f>VLOOKUP(A:A,[1]TDSheet!$A:$AF,32,0)</f>
        <v>298.2</v>
      </c>
      <c r="AG49" s="13">
        <f>VLOOKUP(A:A,[1]TDSheet!$A:$AG,33,0)</f>
        <v>267.60000000000002</v>
      </c>
      <c r="AH49" s="13">
        <f>VLOOKUP(A:A,[3]TDSheet!$A:$D,4,0)</f>
        <v>226</v>
      </c>
      <c r="AI49" s="13">
        <f>VLOOKUP(A:A,[1]TDSheet!$A:$AI,35,0)</f>
        <v>0</v>
      </c>
      <c r="AJ49" s="13">
        <f t="shared" si="15"/>
        <v>84</v>
      </c>
      <c r="AK49" s="13">
        <f t="shared" si="16"/>
        <v>87.5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990</v>
      </c>
      <c r="D50" s="8">
        <v>3837</v>
      </c>
      <c r="E50" s="17">
        <v>2611</v>
      </c>
      <c r="F50" s="17">
        <v>1653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2184</v>
      </c>
      <c r="K50" s="13">
        <f t="shared" si="11"/>
        <v>427</v>
      </c>
      <c r="L50" s="13">
        <f>VLOOKUP(A:A,[1]TDSheet!$A:$M,13,0)</f>
        <v>100</v>
      </c>
      <c r="M50" s="13">
        <f>VLOOKUP(A:A,[1]TDSheet!$A:$N,14,0)</f>
        <v>600</v>
      </c>
      <c r="N50" s="13">
        <f>VLOOKUP(A:A,[1]TDSheet!$A:$X,24,0)</f>
        <v>800</v>
      </c>
      <c r="O50" s="13"/>
      <c r="P50" s="13"/>
      <c r="Q50" s="13"/>
      <c r="R50" s="13"/>
      <c r="S50" s="13"/>
      <c r="T50" s="13"/>
      <c r="U50" s="13"/>
      <c r="V50" s="15">
        <v>600</v>
      </c>
      <c r="W50" s="13">
        <f t="shared" si="12"/>
        <v>522.20000000000005</v>
      </c>
      <c r="X50" s="15">
        <v>600</v>
      </c>
      <c r="Y50" s="16">
        <f t="shared" si="13"/>
        <v>8.3358866334737645</v>
      </c>
      <c r="Z50" s="13">
        <f t="shared" si="14"/>
        <v>3.1654538490999613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536.6</v>
      </c>
      <c r="AF50" s="13">
        <f>VLOOKUP(A:A,[1]TDSheet!$A:$AF,32,0)</f>
        <v>529.6</v>
      </c>
      <c r="AG50" s="13">
        <f>VLOOKUP(A:A,[1]TDSheet!$A:$AG,33,0)</f>
        <v>481.2</v>
      </c>
      <c r="AH50" s="13">
        <f>VLOOKUP(A:A,[3]TDSheet!$A:$D,4,0)</f>
        <v>399</v>
      </c>
      <c r="AI50" s="13">
        <f>VLOOKUP(A:A,[1]TDSheet!$A:$AI,35,0)</f>
        <v>0</v>
      </c>
      <c r="AJ50" s="13">
        <f t="shared" si="15"/>
        <v>210</v>
      </c>
      <c r="AK50" s="13">
        <f t="shared" si="16"/>
        <v>210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644</v>
      </c>
      <c r="D51" s="8">
        <v>1606</v>
      </c>
      <c r="E51" s="8">
        <v>1435</v>
      </c>
      <c r="F51" s="8">
        <v>765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1492</v>
      </c>
      <c r="K51" s="13">
        <f t="shared" si="11"/>
        <v>-57</v>
      </c>
      <c r="L51" s="13">
        <f>VLOOKUP(A:A,[1]TDSheet!$A:$M,13,0)</f>
        <v>250</v>
      </c>
      <c r="M51" s="13">
        <f>VLOOKUP(A:A,[1]TDSheet!$A:$N,14,0)</f>
        <v>350</v>
      </c>
      <c r="N51" s="13">
        <f>VLOOKUP(A:A,[1]TDSheet!$A:$X,24,0)</f>
        <v>500</v>
      </c>
      <c r="O51" s="13"/>
      <c r="P51" s="13"/>
      <c r="Q51" s="13"/>
      <c r="R51" s="13"/>
      <c r="S51" s="13"/>
      <c r="T51" s="13"/>
      <c r="U51" s="13"/>
      <c r="V51" s="15">
        <v>250</v>
      </c>
      <c r="W51" s="13">
        <f t="shared" si="12"/>
        <v>287</v>
      </c>
      <c r="X51" s="15">
        <v>300</v>
      </c>
      <c r="Y51" s="16">
        <f t="shared" si="13"/>
        <v>8.4146341463414629</v>
      </c>
      <c r="Z51" s="13">
        <f t="shared" si="14"/>
        <v>2.6655052264808363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270</v>
      </c>
      <c r="AF51" s="13">
        <f>VLOOKUP(A:A,[1]TDSheet!$A:$AF,32,0)</f>
        <v>284</v>
      </c>
      <c r="AG51" s="13">
        <f>VLOOKUP(A:A,[1]TDSheet!$A:$AG,33,0)</f>
        <v>253.6</v>
      </c>
      <c r="AH51" s="13">
        <f>VLOOKUP(A:A,[3]TDSheet!$A:$D,4,0)</f>
        <v>193</v>
      </c>
      <c r="AI51" s="13">
        <f>VLOOKUP(A:A,[1]TDSheet!$A:$AI,35,0)</f>
        <v>0</v>
      </c>
      <c r="AJ51" s="13">
        <f t="shared" si="15"/>
        <v>100</v>
      </c>
      <c r="AK51" s="13">
        <f t="shared" si="16"/>
        <v>120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281.93299999999999</v>
      </c>
      <c r="D52" s="8">
        <v>609.12699999999995</v>
      </c>
      <c r="E52" s="8">
        <v>338.76299999999998</v>
      </c>
      <c r="F52" s="8">
        <v>30.631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347.822</v>
      </c>
      <c r="K52" s="13">
        <f t="shared" si="11"/>
        <v>-9.0590000000000259</v>
      </c>
      <c r="L52" s="13">
        <f>VLOOKUP(A:A,[1]TDSheet!$A:$M,13,0)</f>
        <v>150</v>
      </c>
      <c r="M52" s="13">
        <f>VLOOKUP(A:A,[1]TDSheet!$A:$N,14,0)</f>
        <v>250</v>
      </c>
      <c r="N52" s="13">
        <f>VLOOKUP(A:A,[1]TDSheet!$A:$X,24,0)</f>
        <v>100</v>
      </c>
      <c r="O52" s="13"/>
      <c r="P52" s="13"/>
      <c r="Q52" s="13"/>
      <c r="R52" s="13"/>
      <c r="S52" s="13"/>
      <c r="T52" s="13"/>
      <c r="U52" s="13"/>
      <c r="V52" s="15"/>
      <c r="W52" s="13">
        <f t="shared" si="12"/>
        <v>67.752600000000001</v>
      </c>
      <c r="X52" s="15">
        <v>80</v>
      </c>
      <c r="Y52" s="16">
        <f t="shared" si="13"/>
        <v>9.0126578168217897</v>
      </c>
      <c r="Z52" s="13">
        <f t="shared" si="14"/>
        <v>0.45210073118965177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62.458600000000004</v>
      </c>
      <c r="AF52" s="13">
        <f>VLOOKUP(A:A,[1]TDSheet!$A:$AF,32,0)</f>
        <v>72.356200000000001</v>
      </c>
      <c r="AG52" s="13">
        <f>VLOOKUP(A:A,[1]TDSheet!$A:$AG,33,0)</f>
        <v>50.564</v>
      </c>
      <c r="AH52" s="13">
        <f>VLOOKUP(A:A,[3]TDSheet!$A:$D,4,0)</f>
        <v>41.917999999999999</v>
      </c>
      <c r="AI52" s="13">
        <f>VLOOKUP(A:A,[1]TDSheet!$A:$AI,35,0)</f>
        <v>0</v>
      </c>
      <c r="AJ52" s="13">
        <f t="shared" si="15"/>
        <v>0</v>
      </c>
      <c r="AK52" s="13">
        <f t="shared" si="16"/>
        <v>80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502.233</v>
      </c>
      <c r="D53" s="8">
        <v>1647.404</v>
      </c>
      <c r="E53" s="8">
        <v>750.46500000000003</v>
      </c>
      <c r="F53" s="8">
        <v>1382.9780000000001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768.17399999999998</v>
      </c>
      <c r="K53" s="13">
        <f t="shared" si="11"/>
        <v>-17.708999999999946</v>
      </c>
      <c r="L53" s="13">
        <f>VLOOKUP(A:A,[1]TDSheet!$A:$M,13,0)</f>
        <v>0</v>
      </c>
      <c r="M53" s="13">
        <f>VLOOKUP(A:A,[1]TDSheet!$A:$N,14,0)</f>
        <v>100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/>
      <c r="W53" s="13">
        <f t="shared" si="12"/>
        <v>150.09300000000002</v>
      </c>
      <c r="X53" s="15">
        <v>100</v>
      </c>
      <c r="Y53" s="16">
        <f t="shared" si="13"/>
        <v>11.212901334505938</v>
      </c>
      <c r="Z53" s="13">
        <f t="shared" si="14"/>
        <v>9.2141405661822997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169.327</v>
      </c>
      <c r="AF53" s="13">
        <f>VLOOKUP(A:A,[1]TDSheet!$A:$AF,32,0)</f>
        <v>162.70139999999998</v>
      </c>
      <c r="AG53" s="13">
        <f>VLOOKUP(A:A,[1]TDSheet!$A:$AG,33,0)</f>
        <v>130.22280000000001</v>
      </c>
      <c r="AH53" s="13">
        <f>VLOOKUP(A:A,[3]TDSheet!$A:$D,4,0)</f>
        <v>164.03399999999999</v>
      </c>
      <c r="AI53" s="13" t="str">
        <f>VLOOKUP(A:A,[1]TDSheet!$A:$AI,35,0)</f>
        <v>ябиюль</v>
      </c>
      <c r="AJ53" s="13">
        <f t="shared" si="15"/>
        <v>0</v>
      </c>
      <c r="AK53" s="13">
        <f t="shared" si="16"/>
        <v>100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52.603999999999999</v>
      </c>
      <c r="D54" s="8">
        <v>26.878</v>
      </c>
      <c r="E54" s="8">
        <v>44.99</v>
      </c>
      <c r="F54" s="8">
        <v>34.491999999999997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43.8</v>
      </c>
      <c r="K54" s="13">
        <f t="shared" si="11"/>
        <v>1.1900000000000048</v>
      </c>
      <c r="L54" s="13">
        <f>VLOOKUP(A:A,[1]TDSheet!$A:$M,13,0)</f>
        <v>0</v>
      </c>
      <c r="M54" s="13">
        <f>VLOOKUP(A:A,[1]TDSheet!$A:$N,14,0)</f>
        <v>20</v>
      </c>
      <c r="N54" s="13">
        <f>VLOOKUP(A:A,[1]TDSheet!$A:$X,24,0)</f>
        <v>20</v>
      </c>
      <c r="O54" s="13"/>
      <c r="P54" s="13"/>
      <c r="Q54" s="13"/>
      <c r="R54" s="13"/>
      <c r="S54" s="13"/>
      <c r="T54" s="13"/>
      <c r="U54" s="13"/>
      <c r="V54" s="15"/>
      <c r="W54" s="13">
        <f t="shared" si="12"/>
        <v>8.9980000000000011</v>
      </c>
      <c r="X54" s="15">
        <v>20</v>
      </c>
      <c r="Y54" s="16">
        <f t="shared" si="13"/>
        <v>10.501444765503443</v>
      </c>
      <c r="Z54" s="13">
        <f t="shared" si="14"/>
        <v>3.8332962880640133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12.581</v>
      </c>
      <c r="AF54" s="13">
        <f>VLOOKUP(A:A,[1]TDSheet!$A:$AF,32,0)</f>
        <v>9.2004000000000001</v>
      </c>
      <c r="AG54" s="13">
        <f>VLOOKUP(A:A,[1]TDSheet!$A:$AG,33,0)</f>
        <v>7.1956000000000007</v>
      </c>
      <c r="AH54" s="13">
        <f>VLOOKUP(A:A,[3]TDSheet!$A:$D,4,0)</f>
        <v>5.9649999999999999</v>
      </c>
      <c r="AI54" s="13">
        <f>VLOOKUP(A:A,[1]TDSheet!$A:$AI,35,0)</f>
        <v>0</v>
      </c>
      <c r="AJ54" s="13">
        <f t="shared" si="15"/>
        <v>0</v>
      </c>
      <c r="AK54" s="13">
        <f t="shared" si="16"/>
        <v>20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1385.9290000000001</v>
      </c>
      <c r="D55" s="8">
        <v>6563.0050000000001</v>
      </c>
      <c r="E55" s="8">
        <v>4288.6989999999996</v>
      </c>
      <c r="F55" s="8">
        <v>3547.7429999999999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4260.5540000000001</v>
      </c>
      <c r="K55" s="13">
        <f t="shared" si="11"/>
        <v>28.144999999999527</v>
      </c>
      <c r="L55" s="13">
        <f>VLOOKUP(A:A,[1]TDSheet!$A:$M,13,0)</f>
        <v>0</v>
      </c>
      <c r="M55" s="13">
        <f>VLOOKUP(A:A,[1]TDSheet!$A:$N,14,0)</f>
        <v>900</v>
      </c>
      <c r="N55" s="13">
        <f>VLOOKUP(A:A,[1]TDSheet!$A:$X,24,0)</f>
        <v>800</v>
      </c>
      <c r="O55" s="13"/>
      <c r="P55" s="13"/>
      <c r="Q55" s="13"/>
      <c r="R55" s="13"/>
      <c r="S55" s="13"/>
      <c r="T55" s="13"/>
      <c r="U55" s="13"/>
      <c r="V55" s="15">
        <v>1100</v>
      </c>
      <c r="W55" s="13">
        <f t="shared" si="12"/>
        <v>857.73979999999995</v>
      </c>
      <c r="X55" s="15">
        <v>900</v>
      </c>
      <c r="Y55" s="16">
        <f t="shared" si="13"/>
        <v>8.4498154335382374</v>
      </c>
      <c r="Z55" s="13">
        <f t="shared" si="14"/>
        <v>4.1361529452171863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749.80340000000001</v>
      </c>
      <c r="AF55" s="13">
        <f>VLOOKUP(A:A,[1]TDSheet!$A:$AF,32,0)</f>
        <v>929.96839999999997</v>
      </c>
      <c r="AG55" s="13">
        <f>VLOOKUP(A:A,[1]TDSheet!$A:$AG,33,0)</f>
        <v>921.26039999999989</v>
      </c>
      <c r="AH55" s="13">
        <f>VLOOKUP(A:A,[3]TDSheet!$A:$D,4,0)</f>
        <v>1114.0119999999999</v>
      </c>
      <c r="AI55" s="13" t="str">
        <f>VLOOKUP(A:A,[1]TDSheet!$A:$AI,35,0)</f>
        <v>оконч</v>
      </c>
      <c r="AJ55" s="13">
        <f t="shared" si="15"/>
        <v>1100</v>
      </c>
      <c r="AK55" s="13">
        <f t="shared" si="16"/>
        <v>900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2377</v>
      </c>
      <c r="D56" s="8">
        <v>11407</v>
      </c>
      <c r="E56" s="17">
        <v>7591</v>
      </c>
      <c r="F56" s="17">
        <v>4337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5539</v>
      </c>
      <c r="K56" s="13">
        <f t="shared" si="11"/>
        <v>2052</v>
      </c>
      <c r="L56" s="13">
        <f>VLOOKUP(A:A,[1]TDSheet!$A:$M,13,0)</f>
        <v>1000</v>
      </c>
      <c r="M56" s="13">
        <f>VLOOKUP(A:A,[1]TDSheet!$A:$N,14,0)</f>
        <v>1000</v>
      </c>
      <c r="N56" s="13">
        <f>VLOOKUP(A:A,[1]TDSheet!$A:$X,24,0)</f>
        <v>1000</v>
      </c>
      <c r="O56" s="13"/>
      <c r="P56" s="13"/>
      <c r="Q56" s="13"/>
      <c r="R56" s="13"/>
      <c r="S56" s="13"/>
      <c r="T56" s="13"/>
      <c r="U56" s="13"/>
      <c r="V56" s="15">
        <v>1000</v>
      </c>
      <c r="W56" s="13">
        <f t="shared" si="12"/>
        <v>1086.2</v>
      </c>
      <c r="X56" s="15">
        <v>1200</v>
      </c>
      <c r="Y56" s="16">
        <f t="shared" si="13"/>
        <v>8.7801509850856192</v>
      </c>
      <c r="Z56" s="13">
        <f t="shared" si="14"/>
        <v>3.9928190020254095</v>
      </c>
      <c r="AA56" s="13"/>
      <c r="AB56" s="13"/>
      <c r="AC56" s="13"/>
      <c r="AD56" s="13">
        <f>VLOOKUP(A:A,[1]TDSheet!$A:$AD,30,0)</f>
        <v>2160</v>
      </c>
      <c r="AE56" s="13">
        <f>VLOOKUP(A:A,[1]TDSheet!$A:$AE,31,0)</f>
        <v>1126</v>
      </c>
      <c r="AF56" s="13">
        <f>VLOOKUP(A:A,[1]TDSheet!$A:$AF,32,0)</f>
        <v>1076.5999999999999</v>
      </c>
      <c r="AG56" s="13">
        <f>VLOOKUP(A:A,[1]TDSheet!$A:$AG,33,0)</f>
        <v>1003.4</v>
      </c>
      <c r="AH56" s="13">
        <f>VLOOKUP(A:A,[3]TDSheet!$A:$D,4,0)</f>
        <v>817</v>
      </c>
      <c r="AI56" s="13" t="str">
        <f>VLOOKUP(A:A,[1]TDSheet!$A:$AI,35,0)</f>
        <v>ябиюль</v>
      </c>
      <c r="AJ56" s="13">
        <f t="shared" si="15"/>
        <v>450</v>
      </c>
      <c r="AK56" s="13">
        <f t="shared" si="16"/>
        <v>540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1655</v>
      </c>
      <c r="D57" s="8">
        <v>6486</v>
      </c>
      <c r="E57" s="8">
        <v>5593</v>
      </c>
      <c r="F57" s="8">
        <v>2455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5806</v>
      </c>
      <c r="K57" s="13">
        <f t="shared" si="11"/>
        <v>-213</v>
      </c>
      <c r="L57" s="13">
        <f>VLOOKUP(A:A,[1]TDSheet!$A:$M,13,0)</f>
        <v>1000</v>
      </c>
      <c r="M57" s="13">
        <f>VLOOKUP(A:A,[1]TDSheet!$A:$N,14,0)</f>
        <v>1200</v>
      </c>
      <c r="N57" s="13">
        <f>VLOOKUP(A:A,[1]TDSheet!$A:$X,24,0)</f>
        <v>1400</v>
      </c>
      <c r="O57" s="13"/>
      <c r="P57" s="13"/>
      <c r="Q57" s="13"/>
      <c r="R57" s="13"/>
      <c r="S57" s="13"/>
      <c r="T57" s="13"/>
      <c r="U57" s="13"/>
      <c r="V57" s="15">
        <v>1000</v>
      </c>
      <c r="W57" s="13">
        <f t="shared" si="12"/>
        <v>984.6</v>
      </c>
      <c r="X57" s="15">
        <v>1100</v>
      </c>
      <c r="Y57" s="16">
        <f t="shared" si="13"/>
        <v>8.2825512898639033</v>
      </c>
      <c r="Z57" s="13">
        <f t="shared" si="14"/>
        <v>2.4933983343489743</v>
      </c>
      <c r="AA57" s="13"/>
      <c r="AB57" s="13"/>
      <c r="AC57" s="13"/>
      <c r="AD57" s="13">
        <f>VLOOKUP(A:A,[1]TDSheet!$A:$AD,30,0)</f>
        <v>670</v>
      </c>
      <c r="AE57" s="13">
        <f>VLOOKUP(A:A,[1]TDSheet!$A:$AE,31,0)</f>
        <v>936.4</v>
      </c>
      <c r="AF57" s="13">
        <f>VLOOKUP(A:A,[1]TDSheet!$A:$AF,32,0)</f>
        <v>900.4</v>
      </c>
      <c r="AG57" s="13">
        <f>VLOOKUP(A:A,[1]TDSheet!$A:$AG,33,0)</f>
        <v>927</v>
      </c>
      <c r="AH57" s="13">
        <f>VLOOKUP(A:A,[3]TDSheet!$A:$D,4,0)</f>
        <v>854</v>
      </c>
      <c r="AI57" s="13" t="str">
        <f>VLOOKUP(A:A,[1]TDSheet!$A:$AI,35,0)</f>
        <v>оконч</v>
      </c>
      <c r="AJ57" s="13">
        <f t="shared" si="15"/>
        <v>450</v>
      </c>
      <c r="AK57" s="13">
        <f t="shared" si="16"/>
        <v>495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572</v>
      </c>
      <c r="D58" s="8">
        <v>1828</v>
      </c>
      <c r="E58" s="8">
        <v>1683</v>
      </c>
      <c r="F58" s="8">
        <v>658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2030</v>
      </c>
      <c r="K58" s="13">
        <f t="shared" si="11"/>
        <v>-347</v>
      </c>
      <c r="L58" s="13">
        <f>VLOOKUP(A:A,[1]TDSheet!$A:$M,13,0)</f>
        <v>500</v>
      </c>
      <c r="M58" s="13">
        <f>VLOOKUP(A:A,[1]TDSheet!$A:$N,14,0)</f>
        <v>450</v>
      </c>
      <c r="N58" s="13">
        <f>VLOOKUP(A:A,[1]TDSheet!$A:$X,24,0)</f>
        <v>600</v>
      </c>
      <c r="O58" s="13"/>
      <c r="P58" s="13"/>
      <c r="Q58" s="13"/>
      <c r="R58" s="13"/>
      <c r="S58" s="13"/>
      <c r="T58" s="13"/>
      <c r="U58" s="13"/>
      <c r="V58" s="15">
        <v>400</v>
      </c>
      <c r="W58" s="13">
        <f t="shared" si="12"/>
        <v>336.6</v>
      </c>
      <c r="X58" s="15">
        <v>350</v>
      </c>
      <c r="Y58" s="16">
        <f t="shared" si="13"/>
        <v>8.7878787878787872</v>
      </c>
      <c r="Z58" s="13">
        <f t="shared" si="14"/>
        <v>1.9548425430778371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258.39999999999998</v>
      </c>
      <c r="AF58" s="13">
        <f>VLOOKUP(A:A,[1]TDSheet!$A:$AF,32,0)</f>
        <v>268.2</v>
      </c>
      <c r="AG58" s="13">
        <f>VLOOKUP(A:A,[1]TDSheet!$A:$AG,33,0)</f>
        <v>259.60000000000002</v>
      </c>
      <c r="AH58" s="13">
        <f>VLOOKUP(A:A,[3]TDSheet!$A:$D,4,0)</f>
        <v>273</v>
      </c>
      <c r="AI58" s="13" t="str">
        <f>VLOOKUP(A:A,[1]TDSheet!$A:$AI,35,0)</f>
        <v>продиюль</v>
      </c>
      <c r="AJ58" s="13">
        <f t="shared" si="15"/>
        <v>180</v>
      </c>
      <c r="AK58" s="13">
        <f t="shared" si="16"/>
        <v>157.5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324</v>
      </c>
      <c r="D59" s="8">
        <v>333</v>
      </c>
      <c r="E59" s="8">
        <v>471</v>
      </c>
      <c r="F59" s="8">
        <v>168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504</v>
      </c>
      <c r="K59" s="13">
        <f t="shared" si="11"/>
        <v>-33</v>
      </c>
      <c r="L59" s="13">
        <f>VLOOKUP(A:A,[1]TDSheet!$A:$M,13,0)</f>
        <v>100</v>
      </c>
      <c r="M59" s="13">
        <f>VLOOKUP(A:A,[1]TDSheet!$A:$N,14,0)</f>
        <v>120</v>
      </c>
      <c r="N59" s="13">
        <f>VLOOKUP(A:A,[1]TDSheet!$A:$X,24,0)</f>
        <v>220</v>
      </c>
      <c r="O59" s="13"/>
      <c r="P59" s="13"/>
      <c r="Q59" s="13"/>
      <c r="R59" s="13"/>
      <c r="S59" s="13"/>
      <c r="T59" s="13"/>
      <c r="U59" s="13"/>
      <c r="V59" s="15">
        <v>90</v>
      </c>
      <c r="W59" s="13">
        <f t="shared" si="12"/>
        <v>94.2</v>
      </c>
      <c r="X59" s="15">
        <v>90</v>
      </c>
      <c r="Y59" s="16">
        <f t="shared" si="13"/>
        <v>8.3651804670912941</v>
      </c>
      <c r="Z59" s="13">
        <f t="shared" si="14"/>
        <v>1.7834394904458599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78.599999999999994</v>
      </c>
      <c r="AF59" s="13">
        <f>VLOOKUP(A:A,[1]TDSheet!$A:$AF,32,0)</f>
        <v>96.2</v>
      </c>
      <c r="AG59" s="13">
        <f>VLOOKUP(A:A,[1]TDSheet!$A:$AG,33,0)</f>
        <v>69</v>
      </c>
      <c r="AH59" s="13">
        <f>VLOOKUP(A:A,[3]TDSheet!$A:$D,4,0)</f>
        <v>70</v>
      </c>
      <c r="AI59" s="13" t="e">
        <f>VLOOKUP(A:A,[1]TDSheet!$A:$AI,35,0)</f>
        <v>#N/A</v>
      </c>
      <c r="AJ59" s="13">
        <f t="shared" si="15"/>
        <v>36</v>
      </c>
      <c r="AK59" s="13">
        <f t="shared" si="16"/>
        <v>36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319</v>
      </c>
      <c r="D60" s="8">
        <v>380</v>
      </c>
      <c r="E60" s="8">
        <v>399</v>
      </c>
      <c r="F60" s="8">
        <v>243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457</v>
      </c>
      <c r="K60" s="13">
        <f t="shared" si="11"/>
        <v>-58</v>
      </c>
      <c r="L60" s="13">
        <f>VLOOKUP(A:A,[1]TDSheet!$A:$M,13,0)</f>
        <v>70</v>
      </c>
      <c r="M60" s="13">
        <f>VLOOKUP(A:A,[1]TDSheet!$A:$N,14,0)</f>
        <v>100</v>
      </c>
      <c r="N60" s="13">
        <f>VLOOKUP(A:A,[1]TDSheet!$A:$X,24,0)</f>
        <v>120</v>
      </c>
      <c r="O60" s="13"/>
      <c r="P60" s="13"/>
      <c r="Q60" s="13"/>
      <c r="R60" s="13"/>
      <c r="S60" s="13"/>
      <c r="T60" s="13"/>
      <c r="U60" s="13"/>
      <c r="V60" s="15">
        <v>60</v>
      </c>
      <c r="W60" s="13">
        <f t="shared" si="12"/>
        <v>79.8</v>
      </c>
      <c r="X60" s="15">
        <v>80</v>
      </c>
      <c r="Y60" s="16">
        <f t="shared" si="13"/>
        <v>8.4335839598997495</v>
      </c>
      <c r="Z60" s="13">
        <f t="shared" si="14"/>
        <v>3.0451127819548871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85.2</v>
      </c>
      <c r="AF60" s="13">
        <f>VLOOKUP(A:A,[1]TDSheet!$A:$AF,32,0)</f>
        <v>81.8</v>
      </c>
      <c r="AG60" s="13">
        <f>VLOOKUP(A:A,[1]TDSheet!$A:$AG,33,0)</f>
        <v>67.2</v>
      </c>
      <c r="AH60" s="13">
        <f>VLOOKUP(A:A,[3]TDSheet!$A:$D,4,0)</f>
        <v>77</v>
      </c>
      <c r="AI60" s="13" t="e">
        <f>VLOOKUP(A:A,[1]TDSheet!$A:$AI,35,0)</f>
        <v>#N/A</v>
      </c>
      <c r="AJ60" s="13">
        <f t="shared" si="15"/>
        <v>24</v>
      </c>
      <c r="AK60" s="13">
        <f t="shared" si="16"/>
        <v>32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475.50700000000001</v>
      </c>
      <c r="D61" s="8">
        <v>3166.4070000000002</v>
      </c>
      <c r="E61" s="8">
        <v>1013.081</v>
      </c>
      <c r="F61" s="8">
        <v>1179.8789999999999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1034.3309999999999</v>
      </c>
      <c r="K61" s="13">
        <f t="shared" si="11"/>
        <v>-21.249999999999886</v>
      </c>
      <c r="L61" s="13">
        <f>VLOOKUP(A:A,[1]TDSheet!$A:$M,13,0)</f>
        <v>0</v>
      </c>
      <c r="M61" s="13">
        <f>VLOOKUP(A:A,[1]TDSheet!$A:$N,14,0)</f>
        <v>250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5"/>
      <c r="W61" s="13">
        <f t="shared" si="12"/>
        <v>202.61619999999999</v>
      </c>
      <c r="X61" s="15">
        <v>100</v>
      </c>
      <c r="Y61" s="16">
        <f t="shared" si="13"/>
        <v>8.5377131739712819</v>
      </c>
      <c r="Z61" s="13">
        <f t="shared" si="14"/>
        <v>5.8232214403389264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246.92399999999998</v>
      </c>
      <c r="AF61" s="13">
        <f>VLOOKUP(A:A,[1]TDSheet!$A:$AF,32,0)</f>
        <v>257.39160000000004</v>
      </c>
      <c r="AG61" s="13">
        <f>VLOOKUP(A:A,[1]TDSheet!$A:$AG,33,0)</f>
        <v>280.00779999999997</v>
      </c>
      <c r="AH61" s="13">
        <f>VLOOKUP(A:A,[3]TDSheet!$A:$D,4,0)</f>
        <v>186.01400000000001</v>
      </c>
      <c r="AI61" s="13" t="str">
        <f>VLOOKUP(A:A,[1]TDSheet!$A:$AI,35,0)</f>
        <v>оконч</v>
      </c>
      <c r="AJ61" s="13">
        <f t="shared" si="15"/>
        <v>0</v>
      </c>
      <c r="AK61" s="13">
        <f t="shared" si="16"/>
        <v>100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838</v>
      </c>
      <c r="D62" s="8">
        <v>273</v>
      </c>
      <c r="E62" s="8">
        <v>569</v>
      </c>
      <c r="F62" s="8">
        <v>260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594</v>
      </c>
      <c r="K62" s="13">
        <f t="shared" si="11"/>
        <v>-25</v>
      </c>
      <c r="L62" s="13">
        <f>VLOOKUP(A:A,[1]TDSheet!$A:$M,13,0)</f>
        <v>500</v>
      </c>
      <c r="M62" s="13">
        <f>VLOOKUP(A:A,[1]TDSheet!$A:$N,14,0)</f>
        <v>0</v>
      </c>
      <c r="N62" s="13">
        <f>VLOOKUP(A:A,[1]TDSheet!$A:$X,24,0)</f>
        <v>500</v>
      </c>
      <c r="O62" s="13"/>
      <c r="P62" s="13"/>
      <c r="Q62" s="13"/>
      <c r="R62" s="13"/>
      <c r="S62" s="13"/>
      <c r="T62" s="13"/>
      <c r="U62" s="13"/>
      <c r="V62" s="15"/>
      <c r="W62" s="13">
        <f t="shared" si="12"/>
        <v>113.8</v>
      </c>
      <c r="X62" s="15"/>
      <c r="Y62" s="16">
        <f t="shared" si="13"/>
        <v>11.072056239015817</v>
      </c>
      <c r="Z62" s="13">
        <f t="shared" si="14"/>
        <v>2.2847100175746924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72.8</v>
      </c>
      <c r="AF62" s="13">
        <f>VLOOKUP(A:A,[1]TDSheet!$A:$AF,32,0)</f>
        <v>81.2</v>
      </c>
      <c r="AG62" s="13">
        <f>VLOOKUP(A:A,[1]TDSheet!$A:$AG,33,0)</f>
        <v>59.2</v>
      </c>
      <c r="AH62" s="13">
        <f>VLOOKUP(A:A,[3]TDSheet!$A:$D,4,0)</f>
        <v>54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164.38399999999999</v>
      </c>
      <c r="D63" s="8">
        <v>964.85900000000004</v>
      </c>
      <c r="E63" s="8">
        <v>569.32000000000005</v>
      </c>
      <c r="F63" s="8">
        <v>545.05999999999995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579.44899999999996</v>
      </c>
      <c r="K63" s="13">
        <f t="shared" si="11"/>
        <v>-10.128999999999905</v>
      </c>
      <c r="L63" s="13">
        <f>VLOOKUP(A:A,[1]TDSheet!$A:$M,13,0)</f>
        <v>0</v>
      </c>
      <c r="M63" s="13">
        <f>VLOOKUP(A:A,[1]TDSheet!$A:$N,14,0)</f>
        <v>50</v>
      </c>
      <c r="N63" s="13">
        <f>VLOOKUP(A:A,[1]TDSheet!$A:$X,24,0)</f>
        <v>150</v>
      </c>
      <c r="O63" s="13"/>
      <c r="P63" s="13"/>
      <c r="Q63" s="13"/>
      <c r="R63" s="13"/>
      <c r="S63" s="13"/>
      <c r="T63" s="13"/>
      <c r="U63" s="13"/>
      <c r="V63" s="15">
        <v>150</v>
      </c>
      <c r="W63" s="13">
        <f t="shared" si="12"/>
        <v>113.864</v>
      </c>
      <c r="X63" s="15">
        <v>150</v>
      </c>
      <c r="Y63" s="16">
        <f t="shared" si="13"/>
        <v>9.1781423452539865</v>
      </c>
      <c r="Z63" s="13">
        <f t="shared" si="14"/>
        <v>4.786938804187451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56.869000000000007</v>
      </c>
      <c r="AF63" s="13">
        <f>VLOOKUP(A:A,[1]TDSheet!$A:$AF,32,0)</f>
        <v>57.710799999999992</v>
      </c>
      <c r="AG63" s="13">
        <f>VLOOKUP(A:A,[1]TDSheet!$A:$AG,33,0)</f>
        <v>50.782600000000002</v>
      </c>
      <c r="AH63" s="13">
        <f>VLOOKUP(A:A,[3]TDSheet!$A:$D,4,0)</f>
        <v>197.499</v>
      </c>
      <c r="AI63" s="13" t="str">
        <f>VLOOKUP(A:A,[1]TDSheet!$A:$AI,35,0)</f>
        <v>сниж</v>
      </c>
      <c r="AJ63" s="13">
        <f t="shared" si="15"/>
        <v>150</v>
      </c>
      <c r="AK63" s="13">
        <f t="shared" si="16"/>
        <v>150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1251.5730000000001</v>
      </c>
      <c r="D64" s="8">
        <v>5536</v>
      </c>
      <c r="E64" s="8">
        <v>4608</v>
      </c>
      <c r="F64" s="8">
        <v>2087.5729999999999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4695</v>
      </c>
      <c r="K64" s="13">
        <f t="shared" si="11"/>
        <v>-87</v>
      </c>
      <c r="L64" s="13">
        <f>VLOOKUP(A:A,[1]TDSheet!$A:$M,13,0)</f>
        <v>500</v>
      </c>
      <c r="M64" s="13">
        <f>VLOOKUP(A:A,[1]TDSheet!$A:$N,14,0)</f>
        <v>800</v>
      </c>
      <c r="N64" s="13">
        <f>VLOOKUP(A:A,[1]TDSheet!$A:$X,24,0)</f>
        <v>1100</v>
      </c>
      <c r="O64" s="13"/>
      <c r="P64" s="13"/>
      <c r="Q64" s="13"/>
      <c r="R64" s="13"/>
      <c r="S64" s="13"/>
      <c r="T64" s="13"/>
      <c r="U64" s="13"/>
      <c r="V64" s="15">
        <v>700</v>
      </c>
      <c r="W64" s="13">
        <f t="shared" si="12"/>
        <v>706.8</v>
      </c>
      <c r="X64" s="15">
        <v>750</v>
      </c>
      <c r="Y64" s="16">
        <f t="shared" si="13"/>
        <v>8.4006409168081504</v>
      </c>
      <c r="Z64" s="13">
        <f t="shared" si="14"/>
        <v>2.9535554612337296</v>
      </c>
      <c r="AA64" s="13"/>
      <c r="AB64" s="13"/>
      <c r="AC64" s="13"/>
      <c r="AD64" s="13">
        <f>VLOOKUP(A:A,[1]TDSheet!$A:$AD,30,0)</f>
        <v>1074</v>
      </c>
      <c r="AE64" s="13">
        <f>VLOOKUP(A:A,[1]TDSheet!$A:$AE,31,0)</f>
        <v>685.6</v>
      </c>
      <c r="AF64" s="13">
        <f>VLOOKUP(A:A,[1]TDSheet!$A:$AF,32,0)</f>
        <v>664.2</v>
      </c>
      <c r="AG64" s="13">
        <f>VLOOKUP(A:A,[1]TDSheet!$A:$AG,33,0)</f>
        <v>642.6</v>
      </c>
      <c r="AH64" s="13">
        <f>VLOOKUP(A:A,[3]TDSheet!$A:$D,4,0)</f>
        <v>682</v>
      </c>
      <c r="AI64" s="13">
        <f>VLOOKUP(A:A,[1]TDSheet!$A:$AI,35,0)</f>
        <v>0</v>
      </c>
      <c r="AJ64" s="13">
        <f t="shared" si="15"/>
        <v>280</v>
      </c>
      <c r="AK64" s="13">
        <f t="shared" si="16"/>
        <v>300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1016</v>
      </c>
      <c r="D65" s="8">
        <v>4226</v>
      </c>
      <c r="E65" s="8">
        <v>3215</v>
      </c>
      <c r="F65" s="8">
        <v>1966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3277</v>
      </c>
      <c r="K65" s="13">
        <f t="shared" si="11"/>
        <v>-62</v>
      </c>
      <c r="L65" s="13">
        <f>VLOOKUP(A:A,[1]TDSheet!$A:$M,13,0)</f>
        <v>200</v>
      </c>
      <c r="M65" s="13">
        <f>VLOOKUP(A:A,[1]TDSheet!$A:$N,14,0)</f>
        <v>700</v>
      </c>
      <c r="N65" s="13">
        <f>VLOOKUP(A:A,[1]TDSheet!$A:$X,24,0)</f>
        <v>1000</v>
      </c>
      <c r="O65" s="13"/>
      <c r="P65" s="13"/>
      <c r="Q65" s="13"/>
      <c r="R65" s="13"/>
      <c r="S65" s="13"/>
      <c r="T65" s="13"/>
      <c r="U65" s="13"/>
      <c r="V65" s="15">
        <v>800</v>
      </c>
      <c r="W65" s="13">
        <f t="shared" si="12"/>
        <v>643</v>
      </c>
      <c r="X65" s="15">
        <v>750</v>
      </c>
      <c r="Y65" s="16">
        <f t="shared" si="13"/>
        <v>8.4230171073094873</v>
      </c>
      <c r="Z65" s="13">
        <f t="shared" si="14"/>
        <v>3.0575427682737168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580.79999999999995</v>
      </c>
      <c r="AF65" s="13">
        <f>VLOOKUP(A:A,[1]TDSheet!$A:$AF,32,0)</f>
        <v>596.79999999999995</v>
      </c>
      <c r="AG65" s="13">
        <f>VLOOKUP(A:A,[1]TDSheet!$A:$AG,33,0)</f>
        <v>593.6</v>
      </c>
      <c r="AH65" s="13">
        <f>VLOOKUP(A:A,[3]TDSheet!$A:$D,4,0)</f>
        <v>743</v>
      </c>
      <c r="AI65" s="13">
        <f>VLOOKUP(A:A,[1]TDSheet!$A:$AI,35,0)</f>
        <v>0</v>
      </c>
      <c r="AJ65" s="13">
        <f t="shared" si="15"/>
        <v>320</v>
      </c>
      <c r="AK65" s="13">
        <f t="shared" si="16"/>
        <v>300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186.274</v>
      </c>
      <c r="D66" s="8">
        <v>1329.684</v>
      </c>
      <c r="E66" s="8">
        <v>1017.476</v>
      </c>
      <c r="F66" s="8">
        <v>472.899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936.99900000000002</v>
      </c>
      <c r="K66" s="13">
        <f t="shared" si="11"/>
        <v>80.476999999999975</v>
      </c>
      <c r="L66" s="13">
        <f>VLOOKUP(A:A,[1]TDSheet!$A:$M,13,0)</f>
        <v>100</v>
      </c>
      <c r="M66" s="13">
        <f>VLOOKUP(A:A,[1]TDSheet!$A:$N,14,0)</f>
        <v>250</v>
      </c>
      <c r="N66" s="13">
        <f>VLOOKUP(A:A,[1]TDSheet!$A:$X,24,0)</f>
        <v>350</v>
      </c>
      <c r="O66" s="13"/>
      <c r="P66" s="13"/>
      <c r="Q66" s="13"/>
      <c r="R66" s="13"/>
      <c r="S66" s="13"/>
      <c r="T66" s="13"/>
      <c r="U66" s="13"/>
      <c r="V66" s="15">
        <v>300</v>
      </c>
      <c r="W66" s="13">
        <f t="shared" si="12"/>
        <v>203.49520000000001</v>
      </c>
      <c r="X66" s="15">
        <v>280</v>
      </c>
      <c r="Y66" s="16">
        <f t="shared" si="13"/>
        <v>8.6139574790953297</v>
      </c>
      <c r="Z66" s="13">
        <f t="shared" si="14"/>
        <v>2.3238828237717644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122.8934</v>
      </c>
      <c r="AF66" s="13">
        <f>VLOOKUP(A:A,[1]TDSheet!$A:$AF,32,0)</f>
        <v>110.03579999999999</v>
      </c>
      <c r="AG66" s="13">
        <f>VLOOKUP(A:A,[1]TDSheet!$A:$AG,33,0)</f>
        <v>113.0308</v>
      </c>
      <c r="AH66" s="13">
        <f>VLOOKUP(A:A,[3]TDSheet!$A:$D,4,0)</f>
        <v>229.56399999999999</v>
      </c>
      <c r="AI66" s="13" t="str">
        <f>VLOOKUP(A:A,[1]TDSheet!$A:$AI,35,0)</f>
        <v>сниж</v>
      </c>
      <c r="AJ66" s="13">
        <f t="shared" si="15"/>
        <v>300</v>
      </c>
      <c r="AK66" s="13">
        <f t="shared" si="16"/>
        <v>280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158.74299999999999</v>
      </c>
      <c r="D67" s="8">
        <v>362.40699999999998</v>
      </c>
      <c r="E67" s="8">
        <v>286.59100000000001</v>
      </c>
      <c r="F67" s="8">
        <v>228.136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262.649</v>
      </c>
      <c r="K67" s="13">
        <f t="shared" si="11"/>
        <v>23.942000000000007</v>
      </c>
      <c r="L67" s="13">
        <f>VLOOKUP(A:A,[1]TDSheet!$A:$M,13,0)</f>
        <v>0</v>
      </c>
      <c r="M67" s="13">
        <f>VLOOKUP(A:A,[1]TDSheet!$A:$N,14,0)</f>
        <v>60</v>
      </c>
      <c r="N67" s="13">
        <f>VLOOKUP(A:A,[1]TDSheet!$A:$X,24,0)</f>
        <v>80</v>
      </c>
      <c r="O67" s="13"/>
      <c r="P67" s="13"/>
      <c r="Q67" s="13"/>
      <c r="R67" s="13"/>
      <c r="S67" s="13"/>
      <c r="T67" s="13"/>
      <c r="U67" s="13"/>
      <c r="V67" s="15">
        <v>60</v>
      </c>
      <c r="W67" s="13">
        <f t="shared" si="12"/>
        <v>57.318200000000004</v>
      </c>
      <c r="X67" s="15">
        <v>50</v>
      </c>
      <c r="Y67" s="16">
        <f t="shared" si="13"/>
        <v>8.341783238133786</v>
      </c>
      <c r="Z67" s="13">
        <f t="shared" si="14"/>
        <v>3.9801668579962382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58.081600000000002</v>
      </c>
      <c r="AF67" s="13">
        <f>VLOOKUP(A:A,[1]TDSheet!$A:$AF,32,0)</f>
        <v>55.672400000000003</v>
      </c>
      <c r="AG67" s="13">
        <f>VLOOKUP(A:A,[1]TDSheet!$A:$AG,33,0)</f>
        <v>54.392200000000003</v>
      </c>
      <c r="AH67" s="13">
        <f>VLOOKUP(A:A,[3]TDSheet!$A:$D,4,0)</f>
        <v>55.898000000000003</v>
      </c>
      <c r="AI67" s="13" t="e">
        <f>VLOOKUP(A:A,[1]TDSheet!$A:$AI,35,0)</f>
        <v>#N/A</v>
      </c>
      <c r="AJ67" s="13">
        <f t="shared" si="15"/>
        <v>60</v>
      </c>
      <c r="AK67" s="13">
        <f t="shared" si="16"/>
        <v>50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647.13199999999995</v>
      </c>
      <c r="D68" s="8">
        <v>1315.2950000000001</v>
      </c>
      <c r="E68" s="8">
        <v>929.46699999999998</v>
      </c>
      <c r="F68" s="8">
        <v>1001.544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857.01400000000001</v>
      </c>
      <c r="K68" s="13">
        <f t="shared" si="11"/>
        <v>72.452999999999975</v>
      </c>
      <c r="L68" s="13">
        <f>VLOOKUP(A:A,[1]TDSheet!$A:$M,13,0)</f>
        <v>120</v>
      </c>
      <c r="M68" s="13">
        <f>VLOOKUP(A:A,[1]TDSheet!$A:$N,14,0)</f>
        <v>250</v>
      </c>
      <c r="N68" s="13">
        <f>VLOOKUP(A:A,[1]TDSheet!$A:$X,24,0)</f>
        <v>100</v>
      </c>
      <c r="O68" s="13"/>
      <c r="P68" s="13"/>
      <c r="Q68" s="13"/>
      <c r="R68" s="13"/>
      <c r="S68" s="13"/>
      <c r="T68" s="13"/>
      <c r="U68" s="13"/>
      <c r="V68" s="15"/>
      <c r="W68" s="13">
        <f t="shared" si="12"/>
        <v>185.89339999999999</v>
      </c>
      <c r="X68" s="15">
        <v>100</v>
      </c>
      <c r="Y68" s="16">
        <f t="shared" si="13"/>
        <v>8.4540064359466225</v>
      </c>
      <c r="Z68" s="13">
        <f t="shared" si="14"/>
        <v>5.3877329695406084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250.97379999999998</v>
      </c>
      <c r="AF68" s="13">
        <f>VLOOKUP(A:A,[1]TDSheet!$A:$AF,32,0)</f>
        <v>297.67700000000002</v>
      </c>
      <c r="AG68" s="13">
        <f>VLOOKUP(A:A,[1]TDSheet!$A:$AG,33,0)</f>
        <v>270.20060000000001</v>
      </c>
      <c r="AH68" s="13">
        <f>VLOOKUP(A:A,[3]TDSheet!$A:$D,4,0)</f>
        <v>125.697</v>
      </c>
      <c r="AI68" s="13" t="str">
        <f>VLOOKUP(A:A,[1]TDSheet!$A:$AI,35,0)</f>
        <v>оконч</v>
      </c>
      <c r="AJ68" s="13">
        <f t="shared" si="15"/>
        <v>0</v>
      </c>
      <c r="AK68" s="13">
        <f t="shared" si="16"/>
        <v>100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193.54900000000001</v>
      </c>
      <c r="D69" s="8">
        <v>518.17899999999997</v>
      </c>
      <c r="E69" s="8">
        <v>344.642</v>
      </c>
      <c r="F69" s="8">
        <v>358.06200000000001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311.78199999999998</v>
      </c>
      <c r="K69" s="13">
        <f t="shared" si="11"/>
        <v>32.860000000000014</v>
      </c>
      <c r="L69" s="13">
        <f>VLOOKUP(A:A,[1]TDSheet!$A:$M,13,0)</f>
        <v>0</v>
      </c>
      <c r="M69" s="13">
        <f>VLOOKUP(A:A,[1]TDSheet!$A:$N,14,0)</f>
        <v>0</v>
      </c>
      <c r="N69" s="13">
        <f>VLOOKUP(A:A,[1]TDSheet!$A:$X,24,0)</f>
        <v>120</v>
      </c>
      <c r="O69" s="13"/>
      <c r="P69" s="13"/>
      <c r="Q69" s="13"/>
      <c r="R69" s="13"/>
      <c r="S69" s="13"/>
      <c r="T69" s="13"/>
      <c r="U69" s="13"/>
      <c r="V69" s="15">
        <v>50</v>
      </c>
      <c r="W69" s="13">
        <f t="shared" si="12"/>
        <v>68.928399999999996</v>
      </c>
      <c r="X69" s="15">
        <v>50</v>
      </c>
      <c r="Y69" s="16">
        <f t="shared" si="13"/>
        <v>8.386412567243692</v>
      </c>
      <c r="Z69" s="13">
        <f t="shared" si="14"/>
        <v>5.1946947847331435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80.885199999999998</v>
      </c>
      <c r="AF69" s="13">
        <f>VLOOKUP(A:A,[1]TDSheet!$A:$AF,32,0)</f>
        <v>80.265000000000001</v>
      </c>
      <c r="AG69" s="13">
        <f>VLOOKUP(A:A,[1]TDSheet!$A:$AG,33,0)</f>
        <v>74.748800000000003</v>
      </c>
      <c r="AH69" s="13">
        <f>VLOOKUP(A:A,[3]TDSheet!$A:$D,4,0)</f>
        <v>52.415999999999997</v>
      </c>
      <c r="AI69" s="13" t="e">
        <f>VLOOKUP(A:A,[1]TDSheet!$A:$AI,35,0)</f>
        <v>#N/A</v>
      </c>
      <c r="AJ69" s="13">
        <f t="shared" si="15"/>
        <v>50</v>
      </c>
      <c r="AK69" s="13">
        <f t="shared" si="16"/>
        <v>50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124</v>
      </c>
      <c r="D70" s="8">
        <v>160</v>
      </c>
      <c r="E70" s="8">
        <v>183</v>
      </c>
      <c r="F70" s="8">
        <v>95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189</v>
      </c>
      <c r="K70" s="13">
        <f t="shared" si="11"/>
        <v>-6</v>
      </c>
      <c r="L70" s="13">
        <f>VLOOKUP(A:A,[1]TDSheet!$A:$M,13,0)</f>
        <v>50</v>
      </c>
      <c r="M70" s="13">
        <f>VLOOKUP(A:A,[1]TDSheet!$A:$N,14,0)</f>
        <v>50</v>
      </c>
      <c r="N70" s="13">
        <f>VLOOKUP(A:A,[1]TDSheet!$A:$X,24,0)</f>
        <v>60</v>
      </c>
      <c r="O70" s="13"/>
      <c r="P70" s="13"/>
      <c r="Q70" s="13"/>
      <c r="R70" s="13"/>
      <c r="S70" s="13"/>
      <c r="T70" s="13"/>
      <c r="U70" s="13"/>
      <c r="V70" s="15">
        <v>20</v>
      </c>
      <c r="W70" s="13">
        <f t="shared" si="12"/>
        <v>36.6</v>
      </c>
      <c r="X70" s="15">
        <v>30</v>
      </c>
      <c r="Y70" s="16">
        <f t="shared" si="13"/>
        <v>8.3333333333333321</v>
      </c>
      <c r="Z70" s="13">
        <f t="shared" si="14"/>
        <v>2.5956284153005464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31.6</v>
      </c>
      <c r="AF70" s="13">
        <f>VLOOKUP(A:A,[1]TDSheet!$A:$AF,32,0)</f>
        <v>29.6</v>
      </c>
      <c r="AG70" s="13">
        <f>VLOOKUP(A:A,[1]TDSheet!$A:$AG,33,0)</f>
        <v>27</v>
      </c>
      <c r="AH70" s="13">
        <f>VLOOKUP(A:A,[3]TDSheet!$A:$D,4,0)</f>
        <v>19</v>
      </c>
      <c r="AI70" s="13">
        <f>VLOOKUP(A:A,[1]TDSheet!$A:$AI,35,0)</f>
        <v>0</v>
      </c>
      <c r="AJ70" s="13">
        <f t="shared" si="15"/>
        <v>12</v>
      </c>
      <c r="AK70" s="13">
        <f t="shared" si="16"/>
        <v>18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53</v>
      </c>
      <c r="D71" s="8">
        <v>971</v>
      </c>
      <c r="E71" s="8">
        <v>301</v>
      </c>
      <c r="F71" s="8">
        <v>713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310</v>
      </c>
      <c r="K71" s="13">
        <f t="shared" si="11"/>
        <v>-9</v>
      </c>
      <c r="L71" s="13">
        <f>VLOOKUP(A:A,[1]TDSheet!$A:$M,13,0)</f>
        <v>0</v>
      </c>
      <c r="M71" s="13">
        <f>VLOOKUP(A:A,[1]TDSheet!$A:$N,14,0)</f>
        <v>50</v>
      </c>
      <c r="N71" s="13">
        <f>VLOOKUP(A:A,[1]TDSheet!$A:$X,24,0)</f>
        <v>0</v>
      </c>
      <c r="O71" s="13"/>
      <c r="P71" s="13"/>
      <c r="Q71" s="13"/>
      <c r="R71" s="13"/>
      <c r="S71" s="13"/>
      <c r="T71" s="13"/>
      <c r="U71" s="13"/>
      <c r="V71" s="15"/>
      <c r="W71" s="13">
        <f t="shared" si="12"/>
        <v>60.2</v>
      </c>
      <c r="X71" s="15"/>
      <c r="Y71" s="16">
        <f t="shared" si="13"/>
        <v>12.674418604651162</v>
      </c>
      <c r="Z71" s="13">
        <f t="shared" si="14"/>
        <v>11.843853820598007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60.8</v>
      </c>
      <c r="AF71" s="13">
        <f>VLOOKUP(A:A,[1]TDSheet!$A:$AF,32,0)</f>
        <v>57</v>
      </c>
      <c r="AG71" s="13">
        <f>VLOOKUP(A:A,[1]TDSheet!$A:$AG,33,0)</f>
        <v>69.2</v>
      </c>
      <c r="AH71" s="13">
        <f>VLOOKUP(A:A,[3]TDSheet!$A:$D,4,0)</f>
        <v>69</v>
      </c>
      <c r="AI71" s="13" t="str">
        <f>VLOOKUP(A:A,[1]TDSheet!$A:$AI,35,0)</f>
        <v>ябиюль</v>
      </c>
      <c r="AJ71" s="13">
        <f t="shared" si="15"/>
        <v>0</v>
      </c>
      <c r="AK71" s="13">
        <f t="shared" si="16"/>
        <v>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240</v>
      </c>
      <c r="D72" s="8">
        <v>841</v>
      </c>
      <c r="E72" s="8">
        <v>655</v>
      </c>
      <c r="F72" s="8">
        <v>405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669</v>
      </c>
      <c r="K72" s="13">
        <f t="shared" ref="K72:K112" si="18">E72-J72</f>
        <v>-14</v>
      </c>
      <c r="L72" s="13">
        <f>VLOOKUP(A:A,[1]TDSheet!$A:$M,13,0)</f>
        <v>50</v>
      </c>
      <c r="M72" s="13">
        <f>VLOOKUP(A:A,[1]TDSheet!$A:$N,14,0)</f>
        <v>100</v>
      </c>
      <c r="N72" s="13">
        <f>VLOOKUP(A:A,[1]TDSheet!$A:$X,24,0)</f>
        <v>250</v>
      </c>
      <c r="O72" s="13"/>
      <c r="P72" s="13"/>
      <c r="Q72" s="13"/>
      <c r="R72" s="13"/>
      <c r="S72" s="13"/>
      <c r="T72" s="13"/>
      <c r="U72" s="13"/>
      <c r="V72" s="15">
        <v>160</v>
      </c>
      <c r="W72" s="13">
        <f t="shared" ref="W72:W112" si="19">(E72-AD72)/5</f>
        <v>131</v>
      </c>
      <c r="X72" s="15">
        <v>140</v>
      </c>
      <c r="Y72" s="16">
        <f t="shared" ref="Y72:Y112" si="20">(F72+L72+M72+N72+V72+X72)/W72</f>
        <v>8.4351145038167932</v>
      </c>
      <c r="Z72" s="13">
        <f t="shared" ref="Z72:Z112" si="21">F72/W72</f>
        <v>3.0916030534351147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127.6</v>
      </c>
      <c r="AF72" s="13">
        <f>VLOOKUP(A:A,[1]TDSheet!$A:$AF,32,0)</f>
        <v>117</v>
      </c>
      <c r="AG72" s="13">
        <f>VLOOKUP(A:A,[1]TDSheet!$A:$AG,33,0)</f>
        <v>114.4</v>
      </c>
      <c r="AH72" s="13">
        <f>VLOOKUP(A:A,[3]TDSheet!$A:$D,4,0)</f>
        <v>135</v>
      </c>
      <c r="AI72" s="13" t="str">
        <f>VLOOKUP(A:A,[1]TDSheet!$A:$AI,35,0)</f>
        <v>продиюль</v>
      </c>
      <c r="AJ72" s="13">
        <f t="shared" ref="AJ72:AJ112" si="22">V72*H72</f>
        <v>96</v>
      </c>
      <c r="AK72" s="13">
        <f t="shared" ref="AK72:AK112" si="23">X72*H72</f>
        <v>84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121.194</v>
      </c>
      <c r="D73" s="8">
        <v>175.51</v>
      </c>
      <c r="E73" s="8">
        <v>162.19999999999999</v>
      </c>
      <c r="F73" s="8">
        <v>130.428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164.875</v>
      </c>
      <c r="K73" s="13">
        <f t="shared" si="18"/>
        <v>-2.6750000000000114</v>
      </c>
      <c r="L73" s="13">
        <f>VLOOKUP(A:A,[1]TDSheet!$A:$M,13,0)</f>
        <v>0</v>
      </c>
      <c r="M73" s="13">
        <f>VLOOKUP(A:A,[1]TDSheet!$A:$N,14,0)</f>
        <v>30</v>
      </c>
      <c r="N73" s="13">
        <f>VLOOKUP(A:A,[1]TDSheet!$A:$X,24,0)</f>
        <v>30</v>
      </c>
      <c r="O73" s="13"/>
      <c r="P73" s="13"/>
      <c r="Q73" s="13"/>
      <c r="R73" s="13"/>
      <c r="S73" s="13"/>
      <c r="T73" s="13"/>
      <c r="U73" s="13"/>
      <c r="V73" s="15">
        <v>40</v>
      </c>
      <c r="W73" s="13">
        <f t="shared" si="19"/>
        <v>32.44</v>
      </c>
      <c r="X73" s="15">
        <v>30</v>
      </c>
      <c r="Y73" s="16">
        <f t="shared" si="20"/>
        <v>8.0279901356350187</v>
      </c>
      <c r="Z73" s="13">
        <f t="shared" si="21"/>
        <v>4.0205918618988905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23.530200000000001</v>
      </c>
      <c r="AF73" s="13">
        <f>VLOOKUP(A:A,[1]TDSheet!$A:$AF,32,0)</f>
        <v>26.570999999999998</v>
      </c>
      <c r="AG73" s="13">
        <f>VLOOKUP(A:A,[1]TDSheet!$A:$AG,33,0)</f>
        <v>31.5212</v>
      </c>
      <c r="AH73" s="13">
        <f>VLOOKUP(A:A,[3]TDSheet!$A:$D,4,0)</f>
        <v>25.626000000000001</v>
      </c>
      <c r="AI73" s="13" t="str">
        <f>VLOOKUP(A:A,[1]TDSheet!$A:$AI,35,0)</f>
        <v>зв</v>
      </c>
      <c r="AJ73" s="13">
        <f t="shared" si="22"/>
        <v>40</v>
      </c>
      <c r="AK73" s="13">
        <f t="shared" si="23"/>
        <v>30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175</v>
      </c>
      <c r="D74" s="8">
        <v>1390</v>
      </c>
      <c r="E74" s="8">
        <v>868</v>
      </c>
      <c r="F74" s="8">
        <v>667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898</v>
      </c>
      <c r="K74" s="13">
        <f t="shared" si="18"/>
        <v>-30</v>
      </c>
      <c r="L74" s="13">
        <f>VLOOKUP(A:A,[1]TDSheet!$A:$M,13,0)</f>
        <v>0</v>
      </c>
      <c r="M74" s="13">
        <f>VLOOKUP(A:A,[1]TDSheet!$A:$N,14,0)</f>
        <v>200</v>
      </c>
      <c r="N74" s="13">
        <f>VLOOKUP(A:A,[1]TDSheet!$A:$X,24,0)</f>
        <v>220</v>
      </c>
      <c r="O74" s="13"/>
      <c r="P74" s="13"/>
      <c r="Q74" s="13"/>
      <c r="R74" s="13"/>
      <c r="S74" s="13"/>
      <c r="T74" s="13"/>
      <c r="U74" s="13"/>
      <c r="V74" s="15">
        <v>200</v>
      </c>
      <c r="W74" s="13">
        <f t="shared" si="19"/>
        <v>173.6</v>
      </c>
      <c r="X74" s="15">
        <v>180</v>
      </c>
      <c r="Y74" s="16">
        <f t="shared" si="20"/>
        <v>8.4504608294930872</v>
      </c>
      <c r="Z74" s="13">
        <f t="shared" si="21"/>
        <v>3.8421658986175116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163.80000000000001</v>
      </c>
      <c r="AF74" s="13">
        <f>VLOOKUP(A:A,[1]TDSheet!$A:$AF,32,0)</f>
        <v>166</v>
      </c>
      <c r="AG74" s="13">
        <f>VLOOKUP(A:A,[1]TDSheet!$A:$AG,33,0)</f>
        <v>183.8</v>
      </c>
      <c r="AH74" s="13">
        <f>VLOOKUP(A:A,[3]TDSheet!$A:$D,4,0)</f>
        <v>227</v>
      </c>
      <c r="AI74" s="13" t="str">
        <f>VLOOKUP(A:A,[1]TDSheet!$A:$AI,35,0)</f>
        <v>оконч</v>
      </c>
      <c r="AJ74" s="13">
        <f t="shared" si="22"/>
        <v>120</v>
      </c>
      <c r="AK74" s="13">
        <f t="shared" si="23"/>
        <v>108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321</v>
      </c>
      <c r="D75" s="8">
        <v>1367</v>
      </c>
      <c r="E75" s="8">
        <v>1033</v>
      </c>
      <c r="F75" s="8">
        <v>630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1063</v>
      </c>
      <c r="K75" s="13">
        <f t="shared" si="18"/>
        <v>-30</v>
      </c>
      <c r="L75" s="13">
        <f>VLOOKUP(A:A,[1]TDSheet!$A:$M,13,0)</f>
        <v>80</v>
      </c>
      <c r="M75" s="13">
        <f>VLOOKUP(A:A,[1]TDSheet!$A:$N,14,0)</f>
        <v>250</v>
      </c>
      <c r="N75" s="13">
        <f>VLOOKUP(A:A,[1]TDSheet!$A:$X,24,0)</f>
        <v>300</v>
      </c>
      <c r="O75" s="13"/>
      <c r="P75" s="13"/>
      <c r="Q75" s="13"/>
      <c r="R75" s="13"/>
      <c r="S75" s="13"/>
      <c r="T75" s="13"/>
      <c r="U75" s="13"/>
      <c r="V75" s="15">
        <v>250</v>
      </c>
      <c r="W75" s="13">
        <f t="shared" si="19"/>
        <v>206.6</v>
      </c>
      <c r="X75" s="15">
        <v>230</v>
      </c>
      <c r="Y75" s="16">
        <f t="shared" si="20"/>
        <v>8.4220716360116175</v>
      </c>
      <c r="Z75" s="13">
        <f t="shared" si="21"/>
        <v>3.049370764762827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219.8</v>
      </c>
      <c r="AF75" s="13">
        <f>VLOOKUP(A:A,[1]TDSheet!$A:$AF,32,0)</f>
        <v>185.4</v>
      </c>
      <c r="AG75" s="13">
        <f>VLOOKUP(A:A,[1]TDSheet!$A:$AG,33,0)</f>
        <v>186.4</v>
      </c>
      <c r="AH75" s="13">
        <f>VLOOKUP(A:A,[3]TDSheet!$A:$D,4,0)</f>
        <v>238</v>
      </c>
      <c r="AI75" s="13">
        <f>VLOOKUP(A:A,[1]TDSheet!$A:$AI,35,0)</f>
        <v>0</v>
      </c>
      <c r="AJ75" s="13">
        <f t="shared" si="22"/>
        <v>150</v>
      </c>
      <c r="AK75" s="13">
        <f t="shared" si="23"/>
        <v>138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398</v>
      </c>
      <c r="D76" s="8">
        <v>1070</v>
      </c>
      <c r="E76" s="8">
        <v>898</v>
      </c>
      <c r="F76" s="8">
        <v>540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926</v>
      </c>
      <c r="K76" s="13">
        <f t="shared" si="18"/>
        <v>-28</v>
      </c>
      <c r="L76" s="13">
        <f>VLOOKUP(A:A,[1]TDSheet!$A:$M,13,0)</f>
        <v>100</v>
      </c>
      <c r="M76" s="13">
        <f>VLOOKUP(A:A,[1]TDSheet!$A:$N,14,0)</f>
        <v>250</v>
      </c>
      <c r="N76" s="13">
        <f>VLOOKUP(A:A,[1]TDSheet!$A:$X,24,0)</f>
        <v>280</v>
      </c>
      <c r="O76" s="13"/>
      <c r="P76" s="13"/>
      <c r="Q76" s="13"/>
      <c r="R76" s="13"/>
      <c r="S76" s="13"/>
      <c r="T76" s="13"/>
      <c r="U76" s="13"/>
      <c r="V76" s="15">
        <v>180</v>
      </c>
      <c r="W76" s="13">
        <f t="shared" si="19"/>
        <v>179.6</v>
      </c>
      <c r="X76" s="15">
        <v>170</v>
      </c>
      <c r="Y76" s="16">
        <f t="shared" si="20"/>
        <v>8.4632516703786198</v>
      </c>
      <c r="Z76" s="13">
        <f t="shared" si="21"/>
        <v>3.0066815144766146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159.80000000000001</v>
      </c>
      <c r="AF76" s="13">
        <f>VLOOKUP(A:A,[1]TDSheet!$A:$AF,32,0)</f>
        <v>177.4</v>
      </c>
      <c r="AG76" s="13">
        <f>VLOOKUP(A:A,[1]TDSheet!$A:$AG,33,0)</f>
        <v>161.6</v>
      </c>
      <c r="AH76" s="13">
        <f>VLOOKUP(A:A,[3]TDSheet!$A:$D,4,0)</f>
        <v>164</v>
      </c>
      <c r="AI76" s="13">
        <f>VLOOKUP(A:A,[1]TDSheet!$A:$AI,35,0)</f>
        <v>0</v>
      </c>
      <c r="AJ76" s="13">
        <f t="shared" si="22"/>
        <v>72</v>
      </c>
      <c r="AK76" s="13">
        <f t="shared" si="23"/>
        <v>68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398</v>
      </c>
      <c r="D77" s="8">
        <v>1208</v>
      </c>
      <c r="E77" s="8">
        <v>1049</v>
      </c>
      <c r="F77" s="8">
        <v>543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1061</v>
      </c>
      <c r="K77" s="13">
        <f t="shared" si="18"/>
        <v>-12</v>
      </c>
      <c r="L77" s="13">
        <f>VLOOKUP(A:A,[1]TDSheet!$A:$M,13,0)</f>
        <v>180</v>
      </c>
      <c r="M77" s="13">
        <f>VLOOKUP(A:A,[1]TDSheet!$A:$N,14,0)</f>
        <v>300</v>
      </c>
      <c r="N77" s="13">
        <f>VLOOKUP(A:A,[1]TDSheet!$A:$X,24,0)</f>
        <v>300</v>
      </c>
      <c r="O77" s="13"/>
      <c r="P77" s="13"/>
      <c r="Q77" s="13"/>
      <c r="R77" s="13"/>
      <c r="S77" s="13"/>
      <c r="T77" s="13"/>
      <c r="U77" s="13"/>
      <c r="V77" s="15">
        <v>200</v>
      </c>
      <c r="W77" s="13">
        <f t="shared" si="19"/>
        <v>209.8</v>
      </c>
      <c r="X77" s="15">
        <v>200</v>
      </c>
      <c r="Y77" s="16">
        <f t="shared" si="20"/>
        <v>8.2125834127740696</v>
      </c>
      <c r="Z77" s="13">
        <f t="shared" si="21"/>
        <v>2.5881792183031456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203.4</v>
      </c>
      <c r="AF77" s="13">
        <f>VLOOKUP(A:A,[1]TDSheet!$A:$AF,32,0)</f>
        <v>191.6</v>
      </c>
      <c r="AG77" s="13">
        <f>VLOOKUP(A:A,[1]TDSheet!$A:$AG,33,0)</f>
        <v>183.8</v>
      </c>
      <c r="AH77" s="13">
        <f>VLOOKUP(A:A,[3]TDSheet!$A:$D,4,0)</f>
        <v>180</v>
      </c>
      <c r="AI77" s="13">
        <f>VLOOKUP(A:A,[1]TDSheet!$A:$AI,35,0)</f>
        <v>0</v>
      </c>
      <c r="AJ77" s="13">
        <f t="shared" si="22"/>
        <v>66</v>
      </c>
      <c r="AK77" s="13">
        <f t="shared" si="23"/>
        <v>66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260.27999999999997</v>
      </c>
      <c r="D78" s="8">
        <v>688</v>
      </c>
      <c r="E78" s="8">
        <v>599</v>
      </c>
      <c r="F78" s="8">
        <v>335.28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611</v>
      </c>
      <c r="K78" s="13">
        <f t="shared" si="18"/>
        <v>-12</v>
      </c>
      <c r="L78" s="13">
        <f>VLOOKUP(A:A,[1]TDSheet!$A:$M,13,0)</f>
        <v>120</v>
      </c>
      <c r="M78" s="13">
        <f>VLOOKUP(A:A,[1]TDSheet!$A:$N,14,0)</f>
        <v>170</v>
      </c>
      <c r="N78" s="13">
        <f>VLOOKUP(A:A,[1]TDSheet!$A:$X,24,0)</f>
        <v>160</v>
      </c>
      <c r="O78" s="13"/>
      <c r="P78" s="13"/>
      <c r="Q78" s="13"/>
      <c r="R78" s="13"/>
      <c r="S78" s="13"/>
      <c r="T78" s="13"/>
      <c r="U78" s="13"/>
      <c r="V78" s="15">
        <v>120</v>
      </c>
      <c r="W78" s="13">
        <f t="shared" si="19"/>
        <v>119.8</v>
      </c>
      <c r="X78" s="15">
        <v>120</v>
      </c>
      <c r="Y78" s="16">
        <f t="shared" si="20"/>
        <v>8.5582637729549251</v>
      </c>
      <c r="Z78" s="13">
        <f t="shared" si="21"/>
        <v>2.7986644407345573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114</v>
      </c>
      <c r="AF78" s="13">
        <f>VLOOKUP(A:A,[1]TDSheet!$A:$AF,32,0)</f>
        <v>115.4</v>
      </c>
      <c r="AG78" s="13">
        <f>VLOOKUP(A:A,[1]TDSheet!$A:$AG,33,0)</f>
        <v>101</v>
      </c>
      <c r="AH78" s="13">
        <f>VLOOKUP(A:A,[3]TDSheet!$A:$D,4,0)</f>
        <v>113</v>
      </c>
      <c r="AI78" s="13">
        <f>VLOOKUP(A:A,[1]TDSheet!$A:$AI,35,0)</f>
        <v>0</v>
      </c>
      <c r="AJ78" s="13">
        <f t="shared" si="22"/>
        <v>42</v>
      </c>
      <c r="AK78" s="13">
        <f t="shared" si="23"/>
        <v>42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123</v>
      </c>
      <c r="D79" s="8">
        <v>377</v>
      </c>
      <c r="E79" s="8">
        <v>339</v>
      </c>
      <c r="F79" s="8">
        <v>155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348</v>
      </c>
      <c r="K79" s="13">
        <f t="shared" si="18"/>
        <v>-9</v>
      </c>
      <c r="L79" s="13">
        <f>VLOOKUP(A:A,[1]TDSheet!$A:$M,13,0)</f>
        <v>0</v>
      </c>
      <c r="M79" s="13">
        <f>VLOOKUP(A:A,[1]TDSheet!$A:$N,14,0)</f>
        <v>50</v>
      </c>
      <c r="N79" s="13">
        <f>VLOOKUP(A:A,[1]TDSheet!$A:$X,24,0)</f>
        <v>40</v>
      </c>
      <c r="O79" s="13"/>
      <c r="P79" s="13"/>
      <c r="Q79" s="13"/>
      <c r="R79" s="13"/>
      <c r="S79" s="13"/>
      <c r="T79" s="13"/>
      <c r="U79" s="13"/>
      <c r="V79" s="15">
        <v>180</v>
      </c>
      <c r="W79" s="13">
        <f t="shared" si="19"/>
        <v>67.8</v>
      </c>
      <c r="X79" s="15">
        <v>100</v>
      </c>
      <c r="Y79" s="16">
        <f t="shared" si="20"/>
        <v>7.7433628318584073</v>
      </c>
      <c r="Z79" s="13">
        <f t="shared" si="21"/>
        <v>2.2861356932153392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56.4</v>
      </c>
      <c r="AF79" s="13">
        <f>VLOOKUP(A:A,[1]TDSheet!$A:$AF,32,0)</f>
        <v>50.4</v>
      </c>
      <c r="AG79" s="13">
        <f>VLOOKUP(A:A,[1]TDSheet!$A:$AG,33,0)</f>
        <v>54.8</v>
      </c>
      <c r="AH79" s="13">
        <f>VLOOKUP(A:A,[3]TDSheet!$A:$D,4,0)</f>
        <v>153</v>
      </c>
      <c r="AI79" s="13">
        <f>VLOOKUP(A:A,[1]TDSheet!$A:$AI,35,0)</f>
        <v>0</v>
      </c>
      <c r="AJ79" s="13">
        <f t="shared" si="22"/>
        <v>59.400000000000006</v>
      </c>
      <c r="AK79" s="13">
        <f t="shared" si="23"/>
        <v>33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520</v>
      </c>
      <c r="D80" s="8">
        <v>8548</v>
      </c>
      <c r="E80" s="8">
        <v>6030</v>
      </c>
      <c r="F80" s="8">
        <v>2919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6137</v>
      </c>
      <c r="K80" s="13">
        <f t="shared" si="18"/>
        <v>-107</v>
      </c>
      <c r="L80" s="13">
        <f>VLOOKUP(A:A,[1]TDSheet!$A:$M,13,0)</f>
        <v>1300</v>
      </c>
      <c r="M80" s="13">
        <f>VLOOKUP(A:A,[1]TDSheet!$A:$N,14,0)</f>
        <v>1300</v>
      </c>
      <c r="N80" s="13">
        <f>VLOOKUP(A:A,[1]TDSheet!$A:$X,24,0)</f>
        <v>1200</v>
      </c>
      <c r="O80" s="13"/>
      <c r="P80" s="13"/>
      <c r="Q80" s="13"/>
      <c r="R80" s="13"/>
      <c r="S80" s="13"/>
      <c r="T80" s="13"/>
      <c r="U80" s="13"/>
      <c r="V80" s="15">
        <v>800</v>
      </c>
      <c r="W80" s="13">
        <f t="shared" si="19"/>
        <v>1023.6</v>
      </c>
      <c r="X80" s="15">
        <v>1000</v>
      </c>
      <c r="Y80" s="16">
        <f t="shared" si="20"/>
        <v>8.3225869480265722</v>
      </c>
      <c r="Z80" s="13">
        <f t="shared" si="21"/>
        <v>2.8516998827667055</v>
      </c>
      <c r="AA80" s="13"/>
      <c r="AB80" s="13"/>
      <c r="AC80" s="13"/>
      <c r="AD80" s="13">
        <f>VLOOKUP(A:A,[1]TDSheet!$A:$AD,30,0)</f>
        <v>912</v>
      </c>
      <c r="AE80" s="13">
        <f>VLOOKUP(A:A,[1]TDSheet!$A:$AE,31,0)</f>
        <v>820.8</v>
      </c>
      <c r="AF80" s="13">
        <f>VLOOKUP(A:A,[1]TDSheet!$A:$AF,32,0)</f>
        <v>915.8</v>
      </c>
      <c r="AG80" s="13">
        <f>VLOOKUP(A:A,[1]TDSheet!$A:$AG,33,0)</f>
        <v>1109</v>
      </c>
      <c r="AH80" s="13">
        <f>VLOOKUP(A:A,[3]TDSheet!$A:$D,4,0)</f>
        <v>1019</v>
      </c>
      <c r="AI80" s="13" t="str">
        <f>VLOOKUP(A:A,[1]TDSheet!$A:$AI,35,0)</f>
        <v>оконч</v>
      </c>
      <c r="AJ80" s="13">
        <f t="shared" si="22"/>
        <v>280</v>
      </c>
      <c r="AK80" s="13">
        <f t="shared" si="23"/>
        <v>350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2027</v>
      </c>
      <c r="D81" s="8">
        <v>14922</v>
      </c>
      <c r="E81" s="8">
        <v>11578</v>
      </c>
      <c r="F81" s="8">
        <v>5142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11795</v>
      </c>
      <c r="K81" s="13">
        <f t="shared" si="18"/>
        <v>-217</v>
      </c>
      <c r="L81" s="13">
        <f>VLOOKUP(A:A,[1]TDSheet!$A:$M,13,0)</f>
        <v>1800</v>
      </c>
      <c r="M81" s="13">
        <f>VLOOKUP(A:A,[1]TDSheet!$A:$N,14,0)</f>
        <v>2600</v>
      </c>
      <c r="N81" s="13">
        <f>VLOOKUP(A:A,[1]TDSheet!$A:$X,24,0)</f>
        <v>2200</v>
      </c>
      <c r="O81" s="13"/>
      <c r="P81" s="13"/>
      <c r="Q81" s="13"/>
      <c r="R81" s="13"/>
      <c r="S81" s="13"/>
      <c r="T81" s="13"/>
      <c r="U81" s="13"/>
      <c r="V81" s="15">
        <v>2500</v>
      </c>
      <c r="W81" s="13">
        <f t="shared" si="19"/>
        <v>1960.4</v>
      </c>
      <c r="X81" s="15">
        <v>2200</v>
      </c>
      <c r="Y81" s="16">
        <f t="shared" si="20"/>
        <v>8.3870638645174456</v>
      </c>
      <c r="Z81" s="13">
        <f t="shared" si="21"/>
        <v>2.6229340950826359</v>
      </c>
      <c r="AA81" s="13"/>
      <c r="AB81" s="13"/>
      <c r="AC81" s="13"/>
      <c r="AD81" s="13">
        <f>VLOOKUP(A:A,[1]TDSheet!$A:$AD,30,0)</f>
        <v>1776</v>
      </c>
      <c r="AE81" s="13">
        <f>VLOOKUP(A:A,[1]TDSheet!$A:$AE,31,0)</f>
        <v>1337.6</v>
      </c>
      <c r="AF81" s="13">
        <f>VLOOKUP(A:A,[1]TDSheet!$A:$AF,32,0)</f>
        <v>1497.8</v>
      </c>
      <c r="AG81" s="13">
        <f>VLOOKUP(A:A,[1]TDSheet!$A:$AG,33,0)</f>
        <v>1529.4</v>
      </c>
      <c r="AH81" s="13">
        <f>VLOOKUP(A:A,[3]TDSheet!$A:$D,4,0)</f>
        <v>2295</v>
      </c>
      <c r="AI81" s="13" t="str">
        <f>VLOOKUP(A:A,[1]TDSheet!$A:$AI,35,0)</f>
        <v>ябиюль</v>
      </c>
      <c r="AJ81" s="13">
        <f t="shared" si="22"/>
        <v>875</v>
      </c>
      <c r="AK81" s="13">
        <f t="shared" si="23"/>
        <v>770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170</v>
      </c>
      <c r="D82" s="8">
        <v>778</v>
      </c>
      <c r="E82" s="8">
        <v>711</v>
      </c>
      <c r="F82" s="8">
        <v>190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802</v>
      </c>
      <c r="K82" s="13">
        <f t="shared" si="18"/>
        <v>-91</v>
      </c>
      <c r="L82" s="13">
        <f>VLOOKUP(A:A,[1]TDSheet!$A:$M,13,0)</f>
        <v>250</v>
      </c>
      <c r="M82" s="13">
        <f>VLOOKUP(A:A,[1]TDSheet!$A:$N,14,0)</f>
        <v>220</v>
      </c>
      <c r="N82" s="13">
        <f>VLOOKUP(A:A,[1]TDSheet!$A:$X,24,0)</f>
        <v>200</v>
      </c>
      <c r="O82" s="13"/>
      <c r="P82" s="13"/>
      <c r="Q82" s="13"/>
      <c r="R82" s="13"/>
      <c r="S82" s="13"/>
      <c r="T82" s="13"/>
      <c r="U82" s="13"/>
      <c r="V82" s="15">
        <v>150</v>
      </c>
      <c r="W82" s="13">
        <f t="shared" si="19"/>
        <v>142.19999999999999</v>
      </c>
      <c r="X82" s="15">
        <v>150</v>
      </c>
      <c r="Y82" s="16">
        <f t="shared" si="20"/>
        <v>8.1575246132208168</v>
      </c>
      <c r="Z82" s="13">
        <f t="shared" si="21"/>
        <v>1.3361462728551337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128</v>
      </c>
      <c r="AF82" s="13">
        <f>VLOOKUP(A:A,[1]TDSheet!$A:$AF,32,0)</f>
        <v>96.6</v>
      </c>
      <c r="AG82" s="13">
        <f>VLOOKUP(A:A,[1]TDSheet!$A:$AG,33,0)</f>
        <v>104.4</v>
      </c>
      <c r="AH82" s="13">
        <f>VLOOKUP(A:A,[3]TDSheet!$A:$D,4,0)</f>
        <v>123</v>
      </c>
      <c r="AI82" s="13">
        <f>VLOOKUP(A:A,[1]TDSheet!$A:$AI,35,0)</f>
        <v>0</v>
      </c>
      <c r="AJ82" s="13">
        <f t="shared" si="22"/>
        <v>60</v>
      </c>
      <c r="AK82" s="13">
        <f t="shared" si="23"/>
        <v>60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535.78499999999997</v>
      </c>
      <c r="D83" s="8">
        <v>513.46799999999996</v>
      </c>
      <c r="E83" s="8">
        <v>776.03800000000001</v>
      </c>
      <c r="F83" s="8">
        <v>233.59800000000001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782.66099999999994</v>
      </c>
      <c r="K83" s="13">
        <f t="shared" si="18"/>
        <v>-6.6229999999999336</v>
      </c>
      <c r="L83" s="13">
        <f>VLOOKUP(A:A,[1]TDSheet!$A:$M,13,0)</f>
        <v>200</v>
      </c>
      <c r="M83" s="13">
        <f>VLOOKUP(A:A,[1]TDSheet!$A:$N,14,0)</f>
        <v>170</v>
      </c>
      <c r="N83" s="13">
        <f>VLOOKUP(A:A,[1]TDSheet!$A:$X,24,0)</f>
        <v>170</v>
      </c>
      <c r="O83" s="13"/>
      <c r="P83" s="13"/>
      <c r="Q83" s="13"/>
      <c r="R83" s="13"/>
      <c r="S83" s="13"/>
      <c r="T83" s="13"/>
      <c r="U83" s="13"/>
      <c r="V83" s="15">
        <v>180</v>
      </c>
      <c r="W83" s="13">
        <f t="shared" si="19"/>
        <v>155.20760000000001</v>
      </c>
      <c r="X83" s="15">
        <v>200</v>
      </c>
      <c r="Y83" s="16">
        <f t="shared" si="20"/>
        <v>7.4326128359693717</v>
      </c>
      <c r="Z83" s="13">
        <f t="shared" si="21"/>
        <v>1.5050680507913272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130.47020000000001</v>
      </c>
      <c r="AF83" s="13">
        <f>VLOOKUP(A:A,[1]TDSheet!$A:$AF,32,0)</f>
        <v>168.61060000000001</v>
      </c>
      <c r="AG83" s="13">
        <f>VLOOKUP(A:A,[1]TDSheet!$A:$AG,33,0)</f>
        <v>131.214</v>
      </c>
      <c r="AH83" s="13">
        <f>VLOOKUP(A:A,[3]TDSheet!$A:$D,4,0)</f>
        <v>138.74799999999999</v>
      </c>
      <c r="AI83" s="13" t="str">
        <f>VLOOKUP(A:A,[1]TDSheet!$A:$AI,35,0)</f>
        <v>оконч</v>
      </c>
      <c r="AJ83" s="13">
        <f t="shared" si="22"/>
        <v>180</v>
      </c>
      <c r="AK83" s="13">
        <f t="shared" si="23"/>
        <v>200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68</v>
      </c>
      <c r="D84" s="8">
        <v>509</v>
      </c>
      <c r="E84" s="8">
        <v>427</v>
      </c>
      <c r="F84" s="8">
        <v>108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452</v>
      </c>
      <c r="K84" s="13">
        <f t="shared" si="18"/>
        <v>-25</v>
      </c>
      <c r="L84" s="13">
        <f>VLOOKUP(A:A,[1]TDSheet!$A:$M,13,0)</f>
        <v>120</v>
      </c>
      <c r="M84" s="13">
        <f>VLOOKUP(A:A,[1]TDSheet!$A:$N,14,0)</f>
        <v>100</v>
      </c>
      <c r="N84" s="13">
        <f>VLOOKUP(A:A,[1]TDSheet!$A:$X,24,0)</f>
        <v>130</v>
      </c>
      <c r="O84" s="13"/>
      <c r="P84" s="13"/>
      <c r="Q84" s="13"/>
      <c r="R84" s="13"/>
      <c r="S84" s="13"/>
      <c r="T84" s="13"/>
      <c r="U84" s="13"/>
      <c r="V84" s="15">
        <v>120</v>
      </c>
      <c r="W84" s="13">
        <f t="shared" si="19"/>
        <v>85.4</v>
      </c>
      <c r="X84" s="15">
        <v>120</v>
      </c>
      <c r="Y84" s="16">
        <f t="shared" si="20"/>
        <v>8.1733021077283361</v>
      </c>
      <c r="Z84" s="13">
        <f t="shared" si="21"/>
        <v>1.2646370023419202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66.400000000000006</v>
      </c>
      <c r="AF84" s="13">
        <f>VLOOKUP(A:A,[1]TDSheet!$A:$AF,32,0)</f>
        <v>63.4</v>
      </c>
      <c r="AG84" s="13">
        <f>VLOOKUP(A:A,[1]TDSheet!$A:$AG,33,0)</f>
        <v>65.400000000000006</v>
      </c>
      <c r="AH84" s="13">
        <f>VLOOKUP(A:A,[3]TDSheet!$A:$D,4,0)</f>
        <v>99</v>
      </c>
      <c r="AI84" s="13" t="str">
        <f>VLOOKUP(A:A,[1]TDSheet!$A:$AI,35,0)</f>
        <v>оконч</v>
      </c>
      <c r="AJ84" s="13">
        <f t="shared" si="22"/>
        <v>48</v>
      </c>
      <c r="AK84" s="13">
        <f t="shared" si="23"/>
        <v>48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74.394999999999996</v>
      </c>
      <c r="D85" s="8">
        <v>95.691999999999993</v>
      </c>
      <c r="E85" s="8">
        <v>78.119</v>
      </c>
      <c r="F85" s="8">
        <v>89.108000000000004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75.650000000000006</v>
      </c>
      <c r="K85" s="13">
        <f t="shared" si="18"/>
        <v>2.4689999999999941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5">
        <v>10</v>
      </c>
      <c r="W85" s="13">
        <f t="shared" si="19"/>
        <v>15.623799999999999</v>
      </c>
      <c r="X85" s="15">
        <v>20</v>
      </c>
      <c r="Y85" s="16">
        <f t="shared" si="20"/>
        <v>8.9035957961571448</v>
      </c>
      <c r="Z85" s="13">
        <f t="shared" si="21"/>
        <v>5.7033500172813278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13.653</v>
      </c>
      <c r="AF85" s="13">
        <f>VLOOKUP(A:A,[1]TDSheet!$A:$AF,32,0)</f>
        <v>16.767599999999998</v>
      </c>
      <c r="AG85" s="13">
        <f>VLOOKUP(A:A,[1]TDSheet!$A:$AG,33,0)</f>
        <v>15.928800000000001</v>
      </c>
      <c r="AH85" s="13">
        <f>VLOOKUP(A:A,[3]TDSheet!$A:$D,4,0)</f>
        <v>20.332000000000001</v>
      </c>
      <c r="AI85" s="13">
        <f>VLOOKUP(A:A,[1]TDSheet!$A:$AI,35,0)</f>
        <v>0</v>
      </c>
      <c r="AJ85" s="13">
        <f t="shared" si="22"/>
        <v>10</v>
      </c>
      <c r="AK85" s="13">
        <f t="shared" si="23"/>
        <v>20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-8</v>
      </c>
      <c r="D86" s="8">
        <v>8</v>
      </c>
      <c r="E86" s="8">
        <v>0</v>
      </c>
      <c r="F86" s="8"/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4</v>
      </c>
      <c r="K86" s="13">
        <f t="shared" si="18"/>
        <v>-4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19"/>
        <v>0</v>
      </c>
      <c r="X86" s="15"/>
      <c r="Y86" s="16" t="e">
        <f t="shared" si="20"/>
        <v>#DIV/0!</v>
      </c>
      <c r="Z86" s="13" t="e">
        <f t="shared" si="21"/>
        <v>#DIV/0!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</v>
      </c>
      <c r="AF86" s="13">
        <f>VLOOKUP(A:A,[1]TDSheet!$A:$AF,32,0)</f>
        <v>1.4</v>
      </c>
      <c r="AG86" s="13">
        <f>VLOOKUP(A:A,[1]TDSheet!$A:$AG,33,0)</f>
        <v>1.8</v>
      </c>
      <c r="AH86" s="13">
        <v>0</v>
      </c>
      <c r="AI86" s="13">
        <f>VLOOKUP(A:A,[1]TDSheet!$A:$AI,35,0)</f>
        <v>0</v>
      </c>
      <c r="AJ86" s="13">
        <f t="shared" si="22"/>
        <v>0</v>
      </c>
      <c r="AK86" s="13">
        <f t="shared" si="23"/>
        <v>0</v>
      </c>
      <c r="AL86" s="13"/>
      <c r="AM86" s="13"/>
      <c r="AN86" s="13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371</v>
      </c>
      <c r="D87" s="8">
        <v>1656</v>
      </c>
      <c r="E87" s="8">
        <v>856</v>
      </c>
      <c r="F87" s="8">
        <v>659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914</v>
      </c>
      <c r="K87" s="13">
        <f t="shared" si="18"/>
        <v>-58</v>
      </c>
      <c r="L87" s="13">
        <f>VLOOKUP(A:A,[1]TDSheet!$A:$M,13,0)</f>
        <v>200</v>
      </c>
      <c r="M87" s="13">
        <f>VLOOKUP(A:A,[1]TDSheet!$A:$N,14,0)</f>
        <v>300</v>
      </c>
      <c r="N87" s="13">
        <f>VLOOKUP(A:A,[1]TDSheet!$A:$X,24,0)</f>
        <v>300</v>
      </c>
      <c r="O87" s="13"/>
      <c r="P87" s="13"/>
      <c r="Q87" s="13"/>
      <c r="R87" s="13"/>
      <c r="S87" s="13"/>
      <c r="T87" s="13"/>
      <c r="U87" s="13"/>
      <c r="V87" s="15">
        <v>100</v>
      </c>
      <c r="W87" s="13">
        <f t="shared" si="19"/>
        <v>171.2</v>
      </c>
      <c r="X87" s="15">
        <v>100</v>
      </c>
      <c r="Y87" s="16">
        <f t="shared" si="20"/>
        <v>9.6904205607476648</v>
      </c>
      <c r="Z87" s="13">
        <f t="shared" si="21"/>
        <v>3.8492990654205612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165</v>
      </c>
      <c r="AF87" s="13">
        <f>VLOOKUP(A:A,[1]TDSheet!$A:$AF,32,0)</f>
        <v>159.80000000000001</v>
      </c>
      <c r="AG87" s="13">
        <f>VLOOKUP(A:A,[1]TDSheet!$A:$AG,33,0)</f>
        <v>155</v>
      </c>
      <c r="AH87" s="13">
        <f>VLOOKUP(A:A,[3]TDSheet!$A:$D,4,0)</f>
        <v>137</v>
      </c>
      <c r="AI87" s="13">
        <f>VLOOKUP(A:A,[1]TDSheet!$A:$AI,35,0)</f>
        <v>0</v>
      </c>
      <c r="AJ87" s="13">
        <f t="shared" si="22"/>
        <v>20</v>
      </c>
      <c r="AK87" s="13">
        <f t="shared" si="23"/>
        <v>20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12</v>
      </c>
      <c r="C88" s="8">
        <v>190</v>
      </c>
      <c r="D88" s="8">
        <v>1010</v>
      </c>
      <c r="E88" s="8">
        <v>465</v>
      </c>
      <c r="F88" s="8">
        <v>721</v>
      </c>
      <c r="G88" s="1">
        <f>VLOOKUP(A:A,[1]TDSheet!$A:$G,7,0)</f>
        <v>0</v>
      </c>
      <c r="H88" s="1">
        <f>VLOOKUP(A:A,[1]TDSheet!$A:$H,8,0)</f>
        <v>0.3</v>
      </c>
      <c r="I88" s="1" t="e">
        <f>VLOOKUP(A:A,[1]TDSheet!$A:$I,9,0)</f>
        <v>#N/A</v>
      </c>
      <c r="J88" s="13">
        <f>VLOOKUP(A:A,[2]TDSheet!$A:$F,6,0)</f>
        <v>478</v>
      </c>
      <c r="K88" s="13">
        <f t="shared" si="18"/>
        <v>-13</v>
      </c>
      <c r="L88" s="13">
        <f>VLOOKUP(A:A,[1]TDSheet!$A:$M,13,0)</f>
        <v>0</v>
      </c>
      <c r="M88" s="13">
        <f>VLOOKUP(A:A,[1]TDSheet!$A:$N,14,0)</f>
        <v>80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>
        <v>50</v>
      </c>
      <c r="W88" s="13">
        <f t="shared" si="19"/>
        <v>93</v>
      </c>
      <c r="X88" s="15">
        <v>80</v>
      </c>
      <c r="Y88" s="16">
        <f t="shared" si="20"/>
        <v>10.010752688172044</v>
      </c>
      <c r="Z88" s="13">
        <f t="shared" si="21"/>
        <v>7.752688172043011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82.6</v>
      </c>
      <c r="AF88" s="13">
        <f>VLOOKUP(A:A,[1]TDSheet!$A:$AF,32,0)</f>
        <v>75</v>
      </c>
      <c r="AG88" s="13">
        <f>VLOOKUP(A:A,[1]TDSheet!$A:$AG,33,0)</f>
        <v>74.599999999999994</v>
      </c>
      <c r="AH88" s="13">
        <f>VLOOKUP(A:A,[3]TDSheet!$A:$D,4,0)</f>
        <v>149</v>
      </c>
      <c r="AI88" s="13" t="str">
        <f>VLOOKUP(A:A,[1]TDSheet!$A:$AI,35,0)</f>
        <v>ябиюль</v>
      </c>
      <c r="AJ88" s="13">
        <f t="shared" si="22"/>
        <v>15</v>
      </c>
      <c r="AK88" s="13">
        <f t="shared" si="23"/>
        <v>24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288.70999999999998</v>
      </c>
      <c r="D89" s="8">
        <v>1627.644</v>
      </c>
      <c r="E89" s="8">
        <v>432.80900000000003</v>
      </c>
      <c r="F89" s="8">
        <v>765.96100000000001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465.92399999999998</v>
      </c>
      <c r="K89" s="13">
        <f t="shared" si="18"/>
        <v>-33.114999999999952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5"/>
      <c r="W89" s="13">
        <f t="shared" si="19"/>
        <v>86.561800000000005</v>
      </c>
      <c r="X89" s="15">
        <v>50</v>
      </c>
      <c r="Y89" s="16">
        <f t="shared" si="20"/>
        <v>9.4263404873743379</v>
      </c>
      <c r="Z89" s="13">
        <f t="shared" si="21"/>
        <v>8.8487184878318139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115.80319999999999</v>
      </c>
      <c r="AF89" s="13">
        <f>VLOOKUP(A:A,[1]TDSheet!$A:$AF,32,0)</f>
        <v>116.93499999999999</v>
      </c>
      <c r="AG89" s="13">
        <f>VLOOKUP(A:A,[1]TDSheet!$A:$AG,33,0)</f>
        <v>108.65899999999999</v>
      </c>
      <c r="AH89" s="13">
        <f>VLOOKUP(A:A,[3]TDSheet!$A:$D,4,0)</f>
        <v>120.166</v>
      </c>
      <c r="AI89" s="13" t="e">
        <f>VLOOKUP(A:A,[1]TDSheet!$A:$AI,35,0)</f>
        <v>#N/A</v>
      </c>
      <c r="AJ89" s="13">
        <f t="shared" si="22"/>
        <v>0</v>
      </c>
      <c r="AK89" s="13">
        <f t="shared" si="23"/>
        <v>50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1324.259</v>
      </c>
      <c r="D90" s="8">
        <v>7455.9319999999998</v>
      </c>
      <c r="E90" s="8">
        <v>4695.5889999999999</v>
      </c>
      <c r="F90" s="8">
        <v>3990.1990000000001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4814.8829999999998</v>
      </c>
      <c r="K90" s="13">
        <f t="shared" si="18"/>
        <v>-119.29399999999987</v>
      </c>
      <c r="L90" s="13">
        <f>VLOOKUP(A:A,[1]TDSheet!$A:$M,13,0)</f>
        <v>0</v>
      </c>
      <c r="M90" s="13">
        <f>VLOOKUP(A:A,[1]TDSheet!$A:$N,14,0)</f>
        <v>800</v>
      </c>
      <c r="N90" s="13">
        <f>VLOOKUP(A:A,[1]TDSheet!$A:$X,24,0)</f>
        <v>900</v>
      </c>
      <c r="O90" s="13"/>
      <c r="P90" s="13"/>
      <c r="Q90" s="13"/>
      <c r="R90" s="13"/>
      <c r="S90" s="13"/>
      <c r="T90" s="13"/>
      <c r="U90" s="13"/>
      <c r="V90" s="15">
        <v>1400</v>
      </c>
      <c r="W90" s="13">
        <f t="shared" si="19"/>
        <v>939.11779999999999</v>
      </c>
      <c r="X90" s="15">
        <v>900</v>
      </c>
      <c r="Y90" s="16">
        <f t="shared" si="20"/>
        <v>8.5081967352764476</v>
      </c>
      <c r="Z90" s="13">
        <f t="shared" si="21"/>
        <v>4.2488801724341716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957.93459999999993</v>
      </c>
      <c r="AF90" s="13">
        <f>VLOOKUP(A:A,[1]TDSheet!$A:$AF,32,0)</f>
        <v>906.22140000000002</v>
      </c>
      <c r="AG90" s="13">
        <f>VLOOKUP(A:A,[1]TDSheet!$A:$AG,33,0)</f>
        <v>1013.933</v>
      </c>
      <c r="AH90" s="13">
        <f>VLOOKUP(A:A,[3]TDSheet!$A:$D,4,0)</f>
        <v>980.64700000000005</v>
      </c>
      <c r="AI90" s="13" t="str">
        <f>VLOOKUP(A:A,[1]TDSheet!$A:$AI,35,0)</f>
        <v>оконч</v>
      </c>
      <c r="AJ90" s="13">
        <f t="shared" si="22"/>
        <v>1400</v>
      </c>
      <c r="AK90" s="13">
        <f t="shared" si="23"/>
        <v>900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2892.1640000000002</v>
      </c>
      <c r="D91" s="8">
        <v>11742.614</v>
      </c>
      <c r="E91" s="8">
        <v>7211.7569999999996</v>
      </c>
      <c r="F91" s="8">
        <v>7273.2269999999999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7426.5919999999996</v>
      </c>
      <c r="K91" s="13">
        <f t="shared" si="18"/>
        <v>-214.83500000000004</v>
      </c>
      <c r="L91" s="13">
        <f>VLOOKUP(A:A,[1]TDSheet!$A:$M,13,0)</f>
        <v>0</v>
      </c>
      <c r="M91" s="13">
        <f>VLOOKUP(A:A,[1]TDSheet!$A:$N,14,0)</f>
        <v>1400</v>
      </c>
      <c r="N91" s="13">
        <f>VLOOKUP(A:A,[1]TDSheet!$A:$X,24,0)</f>
        <v>1000</v>
      </c>
      <c r="O91" s="13"/>
      <c r="P91" s="13"/>
      <c r="Q91" s="13"/>
      <c r="R91" s="13"/>
      <c r="S91" s="13"/>
      <c r="T91" s="13"/>
      <c r="U91" s="13"/>
      <c r="V91" s="15">
        <v>1400</v>
      </c>
      <c r="W91" s="13">
        <f t="shared" si="19"/>
        <v>1442.3514</v>
      </c>
      <c r="X91" s="15">
        <v>1200</v>
      </c>
      <c r="Y91" s="16">
        <f t="shared" si="20"/>
        <v>8.5091795244903565</v>
      </c>
      <c r="Z91" s="13">
        <f t="shared" si="21"/>
        <v>5.0426179085069007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1377.5430000000001</v>
      </c>
      <c r="AF91" s="13">
        <f>VLOOKUP(A:A,[1]TDSheet!$A:$AF,32,0)</f>
        <v>1282.5196000000001</v>
      </c>
      <c r="AG91" s="13">
        <f>VLOOKUP(A:A,[1]TDSheet!$A:$AG,33,0)</f>
        <v>1168.0296000000001</v>
      </c>
      <c r="AH91" s="13">
        <f>VLOOKUP(A:A,[3]TDSheet!$A:$D,4,0)</f>
        <v>1576.252</v>
      </c>
      <c r="AI91" s="13" t="str">
        <f>VLOOKUP(A:A,[1]TDSheet!$A:$AI,35,0)</f>
        <v>ябиюль</v>
      </c>
      <c r="AJ91" s="13">
        <f t="shared" si="22"/>
        <v>1400</v>
      </c>
      <c r="AK91" s="13">
        <f t="shared" si="23"/>
        <v>1200</v>
      </c>
      <c r="AL91" s="13"/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3109.9409999999998</v>
      </c>
      <c r="D92" s="8">
        <v>11982.093999999999</v>
      </c>
      <c r="E92" s="8">
        <v>7242.5309999999999</v>
      </c>
      <c r="F92" s="8">
        <v>7706.47</v>
      </c>
      <c r="G92" s="1" t="str">
        <f>VLOOKUP(A:A,[1]TDSheet!$A:$G,7,0)</f>
        <v>сниж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7397.1130000000003</v>
      </c>
      <c r="K92" s="13">
        <f t="shared" si="18"/>
        <v>-154.58200000000033</v>
      </c>
      <c r="L92" s="13">
        <f>VLOOKUP(A:A,[1]TDSheet!$A:$M,13,0)</f>
        <v>0</v>
      </c>
      <c r="M92" s="13">
        <f>VLOOKUP(A:A,[1]TDSheet!$A:$N,14,0)</f>
        <v>1000</v>
      </c>
      <c r="N92" s="13">
        <f>VLOOKUP(A:A,[1]TDSheet!$A:$X,24,0)</f>
        <v>600</v>
      </c>
      <c r="O92" s="13"/>
      <c r="P92" s="13"/>
      <c r="Q92" s="13"/>
      <c r="R92" s="13"/>
      <c r="S92" s="13"/>
      <c r="T92" s="13"/>
      <c r="U92" s="13"/>
      <c r="V92" s="15">
        <v>1500</v>
      </c>
      <c r="W92" s="13">
        <f t="shared" si="19"/>
        <v>1448.5062</v>
      </c>
      <c r="X92" s="15">
        <v>1500</v>
      </c>
      <c r="Y92" s="16">
        <f t="shared" si="20"/>
        <v>8.4959732999416921</v>
      </c>
      <c r="Z92" s="13">
        <f t="shared" si="21"/>
        <v>5.3202878938315905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1617.9342000000001</v>
      </c>
      <c r="AF92" s="13">
        <f>VLOOKUP(A:A,[1]TDSheet!$A:$AF,32,0)</f>
        <v>1808.8114</v>
      </c>
      <c r="AG92" s="13">
        <f>VLOOKUP(A:A,[1]TDSheet!$A:$AG,33,0)</f>
        <v>1803.1858</v>
      </c>
      <c r="AH92" s="13">
        <f>VLOOKUP(A:A,[3]TDSheet!$A:$D,4,0)</f>
        <v>1724.144</v>
      </c>
      <c r="AI92" s="13" t="str">
        <f>VLOOKUP(A:A,[1]TDSheet!$A:$AI,35,0)</f>
        <v>оконч</v>
      </c>
      <c r="AJ92" s="13">
        <f t="shared" si="22"/>
        <v>1500</v>
      </c>
      <c r="AK92" s="13">
        <f t="shared" si="23"/>
        <v>1500</v>
      </c>
      <c r="AL92" s="13"/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8</v>
      </c>
      <c r="C93" s="8">
        <v>144.50800000000001</v>
      </c>
      <c r="D93" s="8">
        <v>589.22400000000005</v>
      </c>
      <c r="E93" s="8">
        <v>216.80600000000001</v>
      </c>
      <c r="F93" s="8">
        <v>222.97900000000001</v>
      </c>
      <c r="G93" s="1" t="str">
        <f>VLOOKUP(A:A,[1]TDSheet!$A:$G,7,0)</f>
        <v>г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217.309</v>
      </c>
      <c r="K93" s="13">
        <f t="shared" si="18"/>
        <v>-0.5029999999999859</v>
      </c>
      <c r="L93" s="13">
        <f>VLOOKUP(A:A,[1]TDSheet!$A:$M,13,0)</f>
        <v>0</v>
      </c>
      <c r="M93" s="13">
        <f>VLOOKUP(A:A,[1]TDSheet!$A:$N,14,0)</f>
        <v>50</v>
      </c>
      <c r="N93" s="13">
        <f>VLOOKUP(A:A,[1]TDSheet!$A:$X,24,0)</f>
        <v>60</v>
      </c>
      <c r="O93" s="13"/>
      <c r="P93" s="13"/>
      <c r="Q93" s="13"/>
      <c r="R93" s="13"/>
      <c r="S93" s="13"/>
      <c r="T93" s="13"/>
      <c r="U93" s="13"/>
      <c r="V93" s="15"/>
      <c r="W93" s="13">
        <f t="shared" si="19"/>
        <v>43.361200000000004</v>
      </c>
      <c r="X93" s="15">
        <v>50</v>
      </c>
      <c r="Y93" s="16">
        <f t="shared" si="20"/>
        <v>8.8322970766491711</v>
      </c>
      <c r="Z93" s="13">
        <f t="shared" si="21"/>
        <v>5.1423622962464135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44.646799999999999</v>
      </c>
      <c r="AF93" s="13">
        <f>VLOOKUP(A:A,[1]TDSheet!$A:$AF,32,0)</f>
        <v>45.200400000000002</v>
      </c>
      <c r="AG93" s="13">
        <f>VLOOKUP(A:A,[1]TDSheet!$A:$AG,33,0)</f>
        <v>46.060600000000001</v>
      </c>
      <c r="AH93" s="13">
        <f>VLOOKUP(A:A,[3]TDSheet!$A:$D,4,0)</f>
        <v>42.747999999999998</v>
      </c>
      <c r="AI93" s="13">
        <f>VLOOKUP(A:A,[1]TDSheet!$A:$AI,35,0)</f>
        <v>0</v>
      </c>
      <c r="AJ93" s="13">
        <f t="shared" si="22"/>
        <v>0</v>
      </c>
      <c r="AK93" s="13">
        <f t="shared" si="23"/>
        <v>50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12</v>
      </c>
      <c r="C94" s="8">
        <v>68</v>
      </c>
      <c r="D94" s="8">
        <v>1552</v>
      </c>
      <c r="E94" s="8">
        <v>137</v>
      </c>
      <c r="F94" s="8">
        <v>32</v>
      </c>
      <c r="G94" s="1">
        <f>VLOOKUP(A:A,[1]TDSheet!$A:$G,7,0)</f>
        <v>0</v>
      </c>
      <c r="H94" s="1">
        <f>VLOOKUP(A:A,[1]TDSheet!$A:$H,8,0)</f>
        <v>0.5</v>
      </c>
      <c r="I94" s="1" t="e">
        <f>VLOOKUP(A:A,[1]TDSheet!$A:$I,9,0)</f>
        <v>#N/A</v>
      </c>
      <c r="J94" s="13">
        <f>VLOOKUP(A:A,[2]TDSheet!$A:$F,6,0)</f>
        <v>207</v>
      </c>
      <c r="K94" s="13">
        <f t="shared" si="18"/>
        <v>-70</v>
      </c>
      <c r="L94" s="13">
        <f>VLOOKUP(A:A,[1]TDSheet!$A:$M,13,0)</f>
        <v>70</v>
      </c>
      <c r="M94" s="13">
        <f>VLOOKUP(A:A,[1]TDSheet!$A:$N,14,0)</f>
        <v>50</v>
      </c>
      <c r="N94" s="13">
        <f>VLOOKUP(A:A,[1]TDSheet!$A:$X,24,0)</f>
        <v>80</v>
      </c>
      <c r="O94" s="13"/>
      <c r="P94" s="13"/>
      <c r="Q94" s="13"/>
      <c r="R94" s="13"/>
      <c r="S94" s="13"/>
      <c r="T94" s="13"/>
      <c r="U94" s="13"/>
      <c r="V94" s="15">
        <v>30</v>
      </c>
      <c r="W94" s="13">
        <f t="shared" si="19"/>
        <v>27.4</v>
      </c>
      <c r="X94" s="15"/>
      <c r="Y94" s="16">
        <f t="shared" si="20"/>
        <v>9.562043795620438</v>
      </c>
      <c r="Z94" s="13">
        <f t="shared" si="21"/>
        <v>1.1678832116788322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23.2</v>
      </c>
      <c r="AF94" s="13">
        <f>VLOOKUP(A:A,[1]TDSheet!$A:$AF,32,0)</f>
        <v>25.8</v>
      </c>
      <c r="AG94" s="13">
        <f>VLOOKUP(A:A,[1]TDSheet!$A:$AG,33,0)</f>
        <v>25.2</v>
      </c>
      <c r="AH94" s="13">
        <f>VLOOKUP(A:A,[3]TDSheet!$A:$D,4,0)</f>
        <v>25</v>
      </c>
      <c r="AI94" s="13" t="e">
        <f>VLOOKUP(A:A,[1]TDSheet!$A:$AI,35,0)</f>
        <v>#N/A</v>
      </c>
      <c r="AJ94" s="13">
        <f t="shared" si="22"/>
        <v>15</v>
      </c>
      <c r="AK94" s="13">
        <f t="shared" si="23"/>
        <v>0</v>
      </c>
      <c r="AL94" s="13"/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38.720999999999997</v>
      </c>
      <c r="D95" s="8">
        <v>26.242999999999999</v>
      </c>
      <c r="E95" s="8">
        <v>35.156999999999996</v>
      </c>
      <c r="F95" s="8">
        <v>29.806999999999999</v>
      </c>
      <c r="G95" s="1" t="str">
        <f>VLOOKUP(A:A,[1]TDSheet!$A:$G,7,0)</f>
        <v>нов1202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30.452999999999999</v>
      </c>
      <c r="K95" s="13">
        <f t="shared" si="18"/>
        <v>4.7039999999999971</v>
      </c>
      <c r="L95" s="13">
        <f>VLOOKUP(A:A,[1]TDSheet!$A:$M,13,0)</f>
        <v>0</v>
      </c>
      <c r="M95" s="13">
        <f>VLOOKUP(A:A,[1]TDSheet!$A:$N,14,0)</f>
        <v>0</v>
      </c>
      <c r="N95" s="13">
        <f>VLOOKUP(A:A,[1]TDSheet!$A:$X,24,0)</f>
        <v>20</v>
      </c>
      <c r="O95" s="13"/>
      <c r="P95" s="13"/>
      <c r="Q95" s="13"/>
      <c r="R95" s="13"/>
      <c r="S95" s="13"/>
      <c r="T95" s="13"/>
      <c r="U95" s="13"/>
      <c r="V95" s="15"/>
      <c r="W95" s="13">
        <f t="shared" si="19"/>
        <v>7.0313999999999997</v>
      </c>
      <c r="X95" s="15">
        <v>10</v>
      </c>
      <c r="Y95" s="16">
        <f t="shared" si="20"/>
        <v>8.5057029894473377</v>
      </c>
      <c r="Z95" s="13">
        <f t="shared" si="21"/>
        <v>4.239127343061126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5.0570000000000004</v>
      </c>
      <c r="AF95" s="13">
        <f>VLOOKUP(A:A,[1]TDSheet!$A:$AF,32,0)</f>
        <v>5.4613999999999994</v>
      </c>
      <c r="AG95" s="13">
        <f>VLOOKUP(A:A,[1]TDSheet!$A:$AG,33,0)</f>
        <v>6.0524000000000004</v>
      </c>
      <c r="AH95" s="13">
        <f>VLOOKUP(A:A,[3]TDSheet!$A:$D,4,0)</f>
        <v>4.6539999999999999</v>
      </c>
      <c r="AI95" s="13">
        <f>VLOOKUP(A:A,[1]TDSheet!$A:$AI,35,0)</f>
        <v>0</v>
      </c>
      <c r="AJ95" s="13">
        <f t="shared" si="22"/>
        <v>0</v>
      </c>
      <c r="AK95" s="13">
        <f t="shared" si="23"/>
        <v>10</v>
      </c>
      <c r="AL95" s="13"/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12</v>
      </c>
      <c r="C96" s="8">
        <v>435</v>
      </c>
      <c r="D96" s="8">
        <v>2632</v>
      </c>
      <c r="E96" s="8">
        <v>2341</v>
      </c>
      <c r="F96" s="8">
        <v>658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2407</v>
      </c>
      <c r="K96" s="13">
        <f t="shared" si="18"/>
        <v>-66</v>
      </c>
      <c r="L96" s="13">
        <f>VLOOKUP(A:A,[1]TDSheet!$A:$M,13,0)</f>
        <v>400</v>
      </c>
      <c r="M96" s="13">
        <f>VLOOKUP(A:A,[1]TDSheet!$A:$N,14,0)</f>
        <v>400</v>
      </c>
      <c r="N96" s="13">
        <f>VLOOKUP(A:A,[1]TDSheet!$A:$X,24,0)</f>
        <v>550</v>
      </c>
      <c r="O96" s="13"/>
      <c r="P96" s="13"/>
      <c r="Q96" s="13"/>
      <c r="R96" s="13"/>
      <c r="S96" s="13"/>
      <c r="T96" s="13"/>
      <c r="U96" s="13"/>
      <c r="V96" s="15">
        <v>400</v>
      </c>
      <c r="W96" s="13">
        <f t="shared" si="19"/>
        <v>330.2</v>
      </c>
      <c r="X96" s="15">
        <v>350</v>
      </c>
      <c r="Y96" s="16">
        <f t="shared" si="20"/>
        <v>8.3525136281041803</v>
      </c>
      <c r="Z96" s="13">
        <f t="shared" si="21"/>
        <v>1.992731677771048</v>
      </c>
      <c r="AA96" s="13"/>
      <c r="AB96" s="13"/>
      <c r="AC96" s="13"/>
      <c r="AD96" s="13">
        <f>VLOOKUP(A:A,[1]TDSheet!$A:$AD,30,0)</f>
        <v>690</v>
      </c>
      <c r="AE96" s="13">
        <f>VLOOKUP(A:A,[1]TDSheet!$A:$AE,31,0)</f>
        <v>267.39999999999998</v>
      </c>
      <c r="AF96" s="13">
        <f>VLOOKUP(A:A,[1]TDSheet!$A:$AF,32,0)</f>
        <v>255.8</v>
      </c>
      <c r="AG96" s="13">
        <f>VLOOKUP(A:A,[1]TDSheet!$A:$AG,33,0)</f>
        <v>260.8</v>
      </c>
      <c r="AH96" s="13">
        <f>VLOOKUP(A:A,[3]TDSheet!$A:$D,4,0)</f>
        <v>291</v>
      </c>
      <c r="AI96" s="13" t="e">
        <f>VLOOKUP(A:A,[1]TDSheet!$A:$AI,35,0)</f>
        <v>#N/A</v>
      </c>
      <c r="AJ96" s="13">
        <f t="shared" si="22"/>
        <v>120</v>
      </c>
      <c r="AK96" s="13">
        <f t="shared" si="23"/>
        <v>105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269</v>
      </c>
      <c r="D97" s="8">
        <v>1177</v>
      </c>
      <c r="E97" s="8">
        <v>820</v>
      </c>
      <c r="F97" s="8">
        <v>609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842</v>
      </c>
      <c r="K97" s="13">
        <f t="shared" si="18"/>
        <v>-22</v>
      </c>
      <c r="L97" s="13">
        <f>VLOOKUP(A:A,[1]TDSheet!$A:$M,13,0)</f>
        <v>50</v>
      </c>
      <c r="M97" s="13">
        <f>VLOOKUP(A:A,[1]TDSheet!$A:$N,14,0)</f>
        <v>200</v>
      </c>
      <c r="N97" s="13">
        <f>VLOOKUP(A:A,[1]TDSheet!$A:$X,24,0)</f>
        <v>250</v>
      </c>
      <c r="O97" s="13"/>
      <c r="P97" s="13"/>
      <c r="Q97" s="13"/>
      <c r="R97" s="13"/>
      <c r="S97" s="13"/>
      <c r="T97" s="13"/>
      <c r="U97" s="13"/>
      <c r="V97" s="15">
        <v>120</v>
      </c>
      <c r="W97" s="13">
        <f t="shared" si="19"/>
        <v>164</v>
      </c>
      <c r="X97" s="15">
        <v>160</v>
      </c>
      <c r="Y97" s="16">
        <f t="shared" si="20"/>
        <v>8.4695121951219505</v>
      </c>
      <c r="Z97" s="13">
        <f t="shared" si="21"/>
        <v>3.7134146341463414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165</v>
      </c>
      <c r="AF97" s="13">
        <f>VLOOKUP(A:A,[1]TDSheet!$A:$AF,32,0)</f>
        <v>154.6</v>
      </c>
      <c r="AG97" s="13">
        <f>VLOOKUP(A:A,[1]TDSheet!$A:$AG,33,0)</f>
        <v>161.19999999999999</v>
      </c>
      <c r="AH97" s="13">
        <f>VLOOKUP(A:A,[3]TDSheet!$A:$D,4,0)</f>
        <v>140</v>
      </c>
      <c r="AI97" s="13" t="e">
        <f>VLOOKUP(A:A,[1]TDSheet!$A:$AI,35,0)</f>
        <v>#N/A</v>
      </c>
      <c r="AJ97" s="13">
        <f t="shared" si="22"/>
        <v>36</v>
      </c>
      <c r="AK97" s="13">
        <f t="shared" si="23"/>
        <v>48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448</v>
      </c>
      <c r="D98" s="8">
        <v>1588</v>
      </c>
      <c r="E98" s="8">
        <v>1318</v>
      </c>
      <c r="F98" s="8">
        <v>679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1355</v>
      </c>
      <c r="K98" s="13">
        <f t="shared" si="18"/>
        <v>-37</v>
      </c>
      <c r="L98" s="13">
        <f>VLOOKUP(A:A,[1]TDSheet!$A:$M,13,0)</f>
        <v>120</v>
      </c>
      <c r="M98" s="13">
        <f>VLOOKUP(A:A,[1]TDSheet!$A:$N,14,0)</f>
        <v>300</v>
      </c>
      <c r="N98" s="13">
        <f>VLOOKUP(A:A,[1]TDSheet!$A:$X,24,0)</f>
        <v>450</v>
      </c>
      <c r="O98" s="13"/>
      <c r="P98" s="13"/>
      <c r="Q98" s="13"/>
      <c r="R98" s="13"/>
      <c r="S98" s="13"/>
      <c r="T98" s="13"/>
      <c r="U98" s="13"/>
      <c r="V98" s="15">
        <v>220</v>
      </c>
      <c r="W98" s="13">
        <f t="shared" si="19"/>
        <v>240.8</v>
      </c>
      <c r="X98" s="15">
        <v>220</v>
      </c>
      <c r="Y98" s="16">
        <f t="shared" si="20"/>
        <v>8.2599667774086374</v>
      </c>
      <c r="Z98" s="13">
        <f t="shared" si="21"/>
        <v>2.8197674418604648</v>
      </c>
      <c r="AA98" s="13"/>
      <c r="AB98" s="13"/>
      <c r="AC98" s="13"/>
      <c r="AD98" s="13">
        <f>VLOOKUP(A:A,[1]TDSheet!$A:$AD,30,0)</f>
        <v>114</v>
      </c>
      <c r="AE98" s="13">
        <f>VLOOKUP(A:A,[1]TDSheet!$A:$AE,31,0)</f>
        <v>230.2</v>
      </c>
      <c r="AF98" s="13">
        <f>VLOOKUP(A:A,[1]TDSheet!$A:$AF,32,0)</f>
        <v>216.8</v>
      </c>
      <c r="AG98" s="13">
        <f>VLOOKUP(A:A,[1]TDSheet!$A:$AG,33,0)</f>
        <v>210.4</v>
      </c>
      <c r="AH98" s="13">
        <f>VLOOKUP(A:A,[3]TDSheet!$A:$D,4,0)</f>
        <v>187</v>
      </c>
      <c r="AI98" s="13" t="e">
        <f>VLOOKUP(A:A,[1]TDSheet!$A:$AI,35,0)</f>
        <v>#N/A</v>
      </c>
      <c r="AJ98" s="13">
        <f t="shared" si="22"/>
        <v>66</v>
      </c>
      <c r="AK98" s="13">
        <f t="shared" si="23"/>
        <v>66</v>
      </c>
      <c r="AL98" s="13"/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12</v>
      </c>
      <c r="C99" s="8">
        <v>334</v>
      </c>
      <c r="D99" s="8">
        <v>1048</v>
      </c>
      <c r="E99" s="8">
        <v>769</v>
      </c>
      <c r="F99" s="8">
        <v>569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811</v>
      </c>
      <c r="K99" s="13">
        <f t="shared" si="18"/>
        <v>-42</v>
      </c>
      <c r="L99" s="13">
        <f>VLOOKUP(A:A,[1]TDSheet!$A:$M,13,0)</f>
        <v>50</v>
      </c>
      <c r="M99" s="13">
        <f>VLOOKUP(A:A,[1]TDSheet!$A:$N,14,0)</f>
        <v>200</v>
      </c>
      <c r="N99" s="13">
        <f>VLOOKUP(A:A,[1]TDSheet!$A:$X,24,0)</f>
        <v>220</v>
      </c>
      <c r="O99" s="13"/>
      <c r="P99" s="13"/>
      <c r="Q99" s="13"/>
      <c r="R99" s="13"/>
      <c r="S99" s="13"/>
      <c r="T99" s="13"/>
      <c r="U99" s="13"/>
      <c r="V99" s="15">
        <v>120</v>
      </c>
      <c r="W99" s="13">
        <f t="shared" si="19"/>
        <v>153.80000000000001</v>
      </c>
      <c r="X99" s="15">
        <v>150</v>
      </c>
      <c r="Y99" s="16">
        <f t="shared" si="20"/>
        <v>8.511053315994797</v>
      </c>
      <c r="Z99" s="13">
        <f t="shared" si="21"/>
        <v>3.6996098829648894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157.6</v>
      </c>
      <c r="AF99" s="13">
        <f>VLOOKUP(A:A,[1]TDSheet!$A:$AF,32,0)</f>
        <v>148.19999999999999</v>
      </c>
      <c r="AG99" s="13">
        <f>VLOOKUP(A:A,[1]TDSheet!$A:$AG,33,0)</f>
        <v>146</v>
      </c>
      <c r="AH99" s="13">
        <f>VLOOKUP(A:A,[3]TDSheet!$A:$D,4,0)</f>
        <v>151</v>
      </c>
      <c r="AI99" s="13" t="e">
        <f>VLOOKUP(A:A,[1]TDSheet!$A:$AI,35,0)</f>
        <v>#N/A</v>
      </c>
      <c r="AJ99" s="13">
        <f t="shared" si="22"/>
        <v>36</v>
      </c>
      <c r="AK99" s="13">
        <f t="shared" si="23"/>
        <v>45</v>
      </c>
      <c r="AL99" s="13"/>
      <c r="AM99" s="13"/>
      <c r="AN99" s="13"/>
    </row>
    <row r="100" spans="1:40" s="1" customFormat="1" ht="21.95" customHeight="1" outlineLevel="1" x14ac:dyDescent="0.2">
      <c r="A100" s="7" t="s">
        <v>103</v>
      </c>
      <c r="B100" s="7" t="s">
        <v>8</v>
      </c>
      <c r="C100" s="8">
        <v>5.3289999999999997</v>
      </c>
      <c r="D100" s="8">
        <v>16.946000000000002</v>
      </c>
      <c r="E100" s="8">
        <v>1.4219999999999999</v>
      </c>
      <c r="F100" s="8">
        <v>15.486000000000001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9.1</v>
      </c>
      <c r="K100" s="13">
        <f t="shared" si="18"/>
        <v>-7.6779999999999999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9"/>
        <v>0.28439999999999999</v>
      </c>
      <c r="X100" s="15"/>
      <c r="Y100" s="16">
        <f t="shared" si="20"/>
        <v>54.451476793248951</v>
      </c>
      <c r="Z100" s="13">
        <f t="shared" si="21"/>
        <v>54.451476793248951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1.6173999999999999</v>
      </c>
      <c r="AF100" s="13">
        <f>VLOOKUP(A:A,[1]TDSheet!$A:$AF,32,0)</f>
        <v>0.79239999999999999</v>
      </c>
      <c r="AG100" s="13">
        <f>VLOOKUP(A:A,[1]TDSheet!$A:$AG,33,0)</f>
        <v>0.53579999999999994</v>
      </c>
      <c r="AH100" s="13">
        <f>VLOOKUP(A:A,[3]TDSheet!$A:$D,4,0)</f>
        <v>1.4219999999999999</v>
      </c>
      <c r="AI100" s="18" t="str">
        <f>VLOOKUP(A:A,[1]TDSheet!$A:$AI,35,0)</f>
        <v>зв груп</v>
      </c>
      <c r="AJ100" s="13">
        <f t="shared" si="22"/>
        <v>0</v>
      </c>
      <c r="AK100" s="13">
        <f t="shared" si="23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-4</v>
      </c>
      <c r="D101" s="8">
        <v>25</v>
      </c>
      <c r="E101" s="8">
        <v>4</v>
      </c>
      <c r="F101" s="8">
        <v>9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5</v>
      </c>
      <c r="K101" s="13">
        <f t="shared" si="18"/>
        <v>-1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9"/>
        <v>0.8</v>
      </c>
      <c r="X101" s="15"/>
      <c r="Y101" s="16">
        <f t="shared" si="20"/>
        <v>11.25</v>
      </c>
      <c r="Z101" s="13">
        <f t="shared" si="21"/>
        <v>11.25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</v>
      </c>
      <c r="AF101" s="13">
        <f>VLOOKUP(A:A,[1]TDSheet!$A:$AF,32,0)</f>
        <v>0.4</v>
      </c>
      <c r="AG101" s="13">
        <f>VLOOKUP(A:A,[1]TDSheet!$A:$AG,33,0)</f>
        <v>0</v>
      </c>
      <c r="AH101" s="13">
        <f>VLOOKUP(A:A,[3]TDSheet!$A:$D,4,0)</f>
        <v>1</v>
      </c>
      <c r="AI101" s="13">
        <f>VLOOKUP(A:A,[1]TDSheet!$A:$AI,35,0)</f>
        <v>0</v>
      </c>
      <c r="AJ101" s="13">
        <f t="shared" si="22"/>
        <v>0</v>
      </c>
      <c r="AK101" s="13">
        <f t="shared" si="23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12</v>
      </c>
      <c r="C102" s="8">
        <v>13</v>
      </c>
      <c r="D102" s="8">
        <v>2</v>
      </c>
      <c r="E102" s="8">
        <v>5</v>
      </c>
      <c r="F102" s="8">
        <v>10</v>
      </c>
      <c r="G102" s="1" t="str">
        <f>VLOOKUP(A:A,[1]TDSheet!$A:$G,7,0)</f>
        <v>завод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6</v>
      </c>
      <c r="K102" s="13">
        <f t="shared" si="18"/>
        <v>-1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9"/>
        <v>1</v>
      </c>
      <c r="X102" s="15"/>
      <c r="Y102" s="16">
        <f t="shared" si="20"/>
        <v>10</v>
      </c>
      <c r="Z102" s="13">
        <f t="shared" si="21"/>
        <v>10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</v>
      </c>
      <c r="AF102" s="13">
        <f>VLOOKUP(A:A,[1]TDSheet!$A:$AF,32,0)</f>
        <v>0</v>
      </c>
      <c r="AG102" s="13">
        <f>VLOOKUP(A:A,[1]TDSheet!$A:$AG,33,0)</f>
        <v>2.2000000000000002</v>
      </c>
      <c r="AH102" s="13">
        <v>0</v>
      </c>
      <c r="AI102" s="13">
        <f>VLOOKUP(A:A,[1]TDSheet!$A:$AI,35,0)</f>
        <v>0</v>
      </c>
      <c r="AJ102" s="13">
        <f t="shared" si="22"/>
        <v>0</v>
      </c>
      <c r="AK102" s="13">
        <f t="shared" si="23"/>
        <v>0</v>
      </c>
      <c r="AL102" s="13"/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12</v>
      </c>
      <c r="C103" s="8">
        <v>323</v>
      </c>
      <c r="D103" s="8">
        <v>112</v>
      </c>
      <c r="E103" s="8">
        <v>207</v>
      </c>
      <c r="F103" s="8">
        <v>222</v>
      </c>
      <c r="G103" s="1" t="str">
        <f>VLOOKUP(A:A,[1]TDSheet!$A:$G,7,0)</f>
        <v>нов1804,</v>
      </c>
      <c r="H103" s="1">
        <f>VLOOKUP(A:A,[1]TDSheet!$A:$H,8,0)</f>
        <v>0.12</v>
      </c>
      <c r="I103" s="1" t="e">
        <f>VLOOKUP(A:A,[1]TDSheet!$A:$I,9,0)</f>
        <v>#N/A</v>
      </c>
      <c r="J103" s="13">
        <f>VLOOKUP(A:A,[2]TDSheet!$A:$F,6,0)</f>
        <v>213</v>
      </c>
      <c r="K103" s="13">
        <f t="shared" si="18"/>
        <v>-6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VLOOKUP(A:A,[1]TDSheet!$A:$X,24,0)</f>
        <v>60</v>
      </c>
      <c r="O103" s="13"/>
      <c r="P103" s="13"/>
      <c r="Q103" s="13"/>
      <c r="R103" s="13"/>
      <c r="S103" s="13"/>
      <c r="T103" s="13"/>
      <c r="U103" s="13"/>
      <c r="V103" s="15">
        <v>30</v>
      </c>
      <c r="W103" s="13">
        <f t="shared" si="19"/>
        <v>41.4</v>
      </c>
      <c r="X103" s="15">
        <v>50</v>
      </c>
      <c r="Y103" s="16">
        <f t="shared" si="20"/>
        <v>8.7439613526570046</v>
      </c>
      <c r="Z103" s="13">
        <f t="shared" si="21"/>
        <v>5.36231884057971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24</v>
      </c>
      <c r="AF103" s="13">
        <f>VLOOKUP(A:A,[1]TDSheet!$A:$AF,32,0)</f>
        <v>19.399999999999999</v>
      </c>
      <c r="AG103" s="13">
        <f>VLOOKUP(A:A,[1]TDSheet!$A:$AG,33,0)</f>
        <v>23.8</v>
      </c>
      <c r="AH103" s="13">
        <f>VLOOKUP(A:A,[3]TDSheet!$A:$D,4,0)</f>
        <v>25</v>
      </c>
      <c r="AI103" s="13" t="str">
        <f>VLOOKUP(A:A,[1]TDSheet!$A:$AI,35,0)</f>
        <v>увел</v>
      </c>
      <c r="AJ103" s="13">
        <f t="shared" si="22"/>
        <v>3.5999999999999996</v>
      </c>
      <c r="AK103" s="13">
        <f t="shared" si="23"/>
        <v>6</v>
      </c>
      <c r="AL103" s="13"/>
      <c r="AM103" s="13"/>
      <c r="AN103" s="13"/>
    </row>
    <row r="104" spans="1:40" s="1" customFormat="1" ht="21.95" customHeight="1" outlineLevel="1" x14ac:dyDescent="0.2">
      <c r="A104" s="7" t="s">
        <v>107</v>
      </c>
      <c r="B104" s="7" t="s">
        <v>12</v>
      </c>
      <c r="C104" s="8">
        <v>330</v>
      </c>
      <c r="D104" s="8">
        <v>91</v>
      </c>
      <c r="E104" s="8">
        <v>131</v>
      </c>
      <c r="F104" s="8">
        <v>289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132</v>
      </c>
      <c r="K104" s="13">
        <f t="shared" si="18"/>
        <v>-1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9"/>
        <v>26.2</v>
      </c>
      <c r="X104" s="15"/>
      <c r="Y104" s="16">
        <f t="shared" si="20"/>
        <v>11.030534351145038</v>
      </c>
      <c r="Z104" s="13">
        <f t="shared" si="21"/>
        <v>11.030534351145038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13.2</v>
      </c>
      <c r="AF104" s="13">
        <f>VLOOKUP(A:A,[1]TDSheet!$A:$AF,32,0)</f>
        <v>22</v>
      </c>
      <c r="AG104" s="13">
        <f>VLOOKUP(A:A,[1]TDSheet!$A:$AG,33,0)</f>
        <v>20</v>
      </c>
      <c r="AH104" s="13">
        <f>VLOOKUP(A:A,[3]TDSheet!$A:$D,4,0)</f>
        <v>15</v>
      </c>
      <c r="AI104" s="13" t="str">
        <f>VLOOKUP(A:A,[1]TDSheet!$A:$AI,35,0)</f>
        <v>увел</v>
      </c>
      <c r="AJ104" s="13">
        <f t="shared" si="22"/>
        <v>0</v>
      </c>
      <c r="AK104" s="13">
        <f t="shared" si="23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12</v>
      </c>
      <c r="C105" s="8">
        <v>167</v>
      </c>
      <c r="D105" s="8">
        <v>77</v>
      </c>
      <c r="E105" s="8">
        <v>206</v>
      </c>
      <c r="F105" s="8">
        <v>21</v>
      </c>
      <c r="G105" s="1" t="str">
        <f>VLOOKUP(A:A,[1]TDSheet!$A:$G,7,0)</f>
        <v>нов0805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241</v>
      </c>
      <c r="K105" s="13">
        <f t="shared" si="18"/>
        <v>-35</v>
      </c>
      <c r="L105" s="13">
        <f>VLOOKUP(A:A,[1]TDSheet!$A:$M,13,0)</f>
        <v>100</v>
      </c>
      <c r="M105" s="13">
        <f>VLOOKUP(A:A,[1]TDSheet!$A:$N,14,0)</f>
        <v>100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9"/>
        <v>41.2</v>
      </c>
      <c r="X105" s="15">
        <v>30</v>
      </c>
      <c r="Y105" s="16">
        <f t="shared" si="20"/>
        <v>8.5194174757281544</v>
      </c>
      <c r="Z105" s="13">
        <f t="shared" si="21"/>
        <v>0.50970873786407767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21.4</v>
      </c>
      <c r="AF105" s="13">
        <f>VLOOKUP(A:A,[1]TDSheet!$A:$AF,32,0)</f>
        <v>14.2</v>
      </c>
      <c r="AG105" s="13">
        <f>VLOOKUP(A:A,[1]TDSheet!$A:$AG,33,0)</f>
        <v>19.399999999999999</v>
      </c>
      <c r="AH105" s="13">
        <f>VLOOKUP(A:A,[3]TDSheet!$A:$D,4,0)</f>
        <v>9</v>
      </c>
      <c r="AI105" s="13" t="str">
        <f>VLOOKUP(A:A,[1]TDSheet!$A:$AI,35,0)</f>
        <v>увел</v>
      </c>
      <c r="AJ105" s="13">
        <f t="shared" si="22"/>
        <v>0</v>
      </c>
      <c r="AK105" s="13">
        <f t="shared" si="23"/>
        <v>2.1</v>
      </c>
      <c r="AL105" s="13"/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255</v>
      </c>
      <c r="D106" s="8">
        <v>210</v>
      </c>
      <c r="E106" s="8">
        <v>327</v>
      </c>
      <c r="F106" s="8">
        <v>126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339</v>
      </c>
      <c r="K106" s="13">
        <f t="shared" si="18"/>
        <v>-12</v>
      </c>
      <c r="L106" s="13">
        <f>VLOOKUP(A:A,[1]TDSheet!$A:$M,13,0)</f>
        <v>100</v>
      </c>
      <c r="M106" s="13">
        <f>VLOOKUP(A:A,[1]TDSheet!$A:$N,14,0)</f>
        <v>100</v>
      </c>
      <c r="N106" s="13">
        <f>VLOOKUP(A:A,[1]TDSheet!$A:$X,24,0)</f>
        <v>120</v>
      </c>
      <c r="O106" s="13"/>
      <c r="P106" s="13"/>
      <c r="Q106" s="13"/>
      <c r="R106" s="13"/>
      <c r="S106" s="13"/>
      <c r="T106" s="13"/>
      <c r="U106" s="13"/>
      <c r="V106" s="15">
        <v>50</v>
      </c>
      <c r="W106" s="13">
        <f t="shared" si="19"/>
        <v>65.400000000000006</v>
      </c>
      <c r="X106" s="15">
        <v>50</v>
      </c>
      <c r="Y106" s="16">
        <f t="shared" si="20"/>
        <v>8.3486238532110093</v>
      </c>
      <c r="Z106" s="13">
        <f t="shared" si="21"/>
        <v>1.9266055045871557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12.8</v>
      </c>
      <c r="AF106" s="13">
        <f>VLOOKUP(A:A,[1]TDSheet!$A:$AF,32,0)</f>
        <v>36</v>
      </c>
      <c r="AG106" s="13">
        <f>VLOOKUP(A:A,[1]TDSheet!$A:$AG,33,0)</f>
        <v>39.799999999999997</v>
      </c>
      <c r="AH106" s="13">
        <f>VLOOKUP(A:A,[3]TDSheet!$A:$D,4,0)</f>
        <v>42</v>
      </c>
      <c r="AI106" s="13" t="str">
        <f>VLOOKUP(A:A,[1]TDSheet!$A:$AI,35,0)</f>
        <v>увел</v>
      </c>
      <c r="AJ106" s="13">
        <f t="shared" si="22"/>
        <v>3.5000000000000004</v>
      </c>
      <c r="AK106" s="13">
        <f t="shared" si="23"/>
        <v>3.5000000000000004</v>
      </c>
      <c r="AL106" s="13"/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252</v>
      </c>
      <c r="D107" s="8">
        <v>220</v>
      </c>
      <c r="E107" s="8">
        <v>322</v>
      </c>
      <c r="F107" s="8">
        <v>130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344</v>
      </c>
      <c r="K107" s="13">
        <f t="shared" si="18"/>
        <v>-22</v>
      </c>
      <c r="L107" s="13">
        <f>VLOOKUP(A:A,[1]TDSheet!$A:$M,13,0)</f>
        <v>100</v>
      </c>
      <c r="M107" s="13">
        <f>VLOOKUP(A:A,[1]TDSheet!$A:$N,14,0)</f>
        <v>100</v>
      </c>
      <c r="N107" s="13">
        <f>VLOOKUP(A:A,[1]TDSheet!$A:$X,24,0)</f>
        <v>120</v>
      </c>
      <c r="O107" s="13"/>
      <c r="P107" s="13"/>
      <c r="Q107" s="13"/>
      <c r="R107" s="13"/>
      <c r="S107" s="13"/>
      <c r="T107" s="13"/>
      <c r="U107" s="13"/>
      <c r="V107" s="15">
        <v>50</v>
      </c>
      <c r="W107" s="13">
        <f t="shared" si="19"/>
        <v>64.400000000000006</v>
      </c>
      <c r="X107" s="15">
        <v>50</v>
      </c>
      <c r="Y107" s="16">
        <f t="shared" si="20"/>
        <v>8.5403726708074519</v>
      </c>
      <c r="Z107" s="13">
        <f t="shared" si="21"/>
        <v>2.0186335403726705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17.8</v>
      </c>
      <c r="AF107" s="13">
        <f>VLOOKUP(A:A,[1]TDSheet!$A:$AF,32,0)</f>
        <v>33.200000000000003</v>
      </c>
      <c r="AG107" s="13">
        <f>VLOOKUP(A:A,[1]TDSheet!$A:$AG,33,0)</f>
        <v>47.6</v>
      </c>
      <c r="AH107" s="13">
        <f>VLOOKUP(A:A,[3]TDSheet!$A:$D,4,0)</f>
        <v>37</v>
      </c>
      <c r="AI107" s="13" t="str">
        <f>VLOOKUP(A:A,[1]TDSheet!$A:$AI,35,0)</f>
        <v>увел</v>
      </c>
      <c r="AJ107" s="13">
        <f t="shared" si="22"/>
        <v>3.5000000000000004</v>
      </c>
      <c r="AK107" s="13">
        <f t="shared" si="23"/>
        <v>3.5000000000000004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286</v>
      </c>
      <c r="D108" s="8">
        <v>121</v>
      </c>
      <c r="E108" s="8">
        <v>271</v>
      </c>
      <c r="F108" s="8">
        <v>125</v>
      </c>
      <c r="G108" s="1" t="str">
        <f>VLOOKUP(A:A,[1]TDSheet!$A:$G,7,0)</f>
        <v>нв1405,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298</v>
      </c>
      <c r="K108" s="13">
        <f t="shared" si="18"/>
        <v>-27</v>
      </c>
      <c r="L108" s="13">
        <f>VLOOKUP(A:A,[1]TDSheet!$A:$M,13,0)</f>
        <v>80</v>
      </c>
      <c r="M108" s="13">
        <f>VLOOKUP(A:A,[1]TDSheet!$A:$N,14,0)</f>
        <v>100</v>
      </c>
      <c r="N108" s="13">
        <f>VLOOKUP(A:A,[1]TDSheet!$A:$X,24,0)</f>
        <v>60</v>
      </c>
      <c r="O108" s="13"/>
      <c r="P108" s="13"/>
      <c r="Q108" s="13"/>
      <c r="R108" s="13"/>
      <c r="S108" s="13"/>
      <c r="T108" s="13"/>
      <c r="U108" s="13"/>
      <c r="V108" s="15">
        <v>50</v>
      </c>
      <c r="W108" s="13">
        <f t="shared" si="19"/>
        <v>54.2</v>
      </c>
      <c r="X108" s="15">
        <v>50</v>
      </c>
      <c r="Y108" s="16">
        <f t="shared" si="20"/>
        <v>8.5793357933579326</v>
      </c>
      <c r="Z108" s="13">
        <f t="shared" si="21"/>
        <v>2.3062730627306274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12.8</v>
      </c>
      <c r="AF108" s="13">
        <f>VLOOKUP(A:A,[1]TDSheet!$A:$AF,32,0)</f>
        <v>33.4</v>
      </c>
      <c r="AG108" s="13">
        <f>VLOOKUP(A:A,[1]TDSheet!$A:$AG,33,0)</f>
        <v>33.4</v>
      </c>
      <c r="AH108" s="13">
        <f>VLOOKUP(A:A,[3]TDSheet!$A:$D,4,0)</f>
        <v>40</v>
      </c>
      <c r="AI108" s="13" t="str">
        <f>VLOOKUP(A:A,[1]TDSheet!$A:$AI,35,0)</f>
        <v>увел</v>
      </c>
      <c r="AJ108" s="13">
        <f t="shared" si="22"/>
        <v>3.5000000000000004</v>
      </c>
      <c r="AK108" s="13">
        <f t="shared" si="23"/>
        <v>3.5000000000000004</v>
      </c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403</v>
      </c>
      <c r="D109" s="8">
        <v>103</v>
      </c>
      <c r="E109" s="8">
        <v>259</v>
      </c>
      <c r="F109" s="8">
        <v>235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271</v>
      </c>
      <c r="K109" s="13">
        <f t="shared" si="18"/>
        <v>-12</v>
      </c>
      <c r="L109" s="13">
        <f>VLOOKUP(A:A,[1]TDSheet!$A:$M,13,0)</f>
        <v>0</v>
      </c>
      <c r="M109" s="13">
        <f>VLOOKUP(A:A,[1]TDSheet!$A:$N,14,0)</f>
        <v>50</v>
      </c>
      <c r="N109" s="13">
        <f>VLOOKUP(A:A,[1]TDSheet!$A:$X,24,0)</f>
        <v>50</v>
      </c>
      <c r="O109" s="13"/>
      <c r="P109" s="13"/>
      <c r="Q109" s="13"/>
      <c r="R109" s="13"/>
      <c r="S109" s="13"/>
      <c r="T109" s="13"/>
      <c r="U109" s="13"/>
      <c r="V109" s="15">
        <v>50</v>
      </c>
      <c r="W109" s="13">
        <f t="shared" si="19"/>
        <v>51.8</v>
      </c>
      <c r="X109" s="15">
        <v>50</v>
      </c>
      <c r="Y109" s="16">
        <f t="shared" si="20"/>
        <v>8.397683397683398</v>
      </c>
      <c r="Z109" s="13">
        <f t="shared" si="21"/>
        <v>4.5366795366795367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38.200000000000003</v>
      </c>
      <c r="AF109" s="13">
        <f>VLOOKUP(A:A,[1]TDSheet!$A:$AF,32,0)</f>
        <v>38.4</v>
      </c>
      <c r="AG109" s="13">
        <f>VLOOKUP(A:A,[1]TDSheet!$A:$AG,33,0)</f>
        <v>34.200000000000003</v>
      </c>
      <c r="AH109" s="13">
        <f>VLOOKUP(A:A,[3]TDSheet!$A:$D,4,0)</f>
        <v>41</v>
      </c>
      <c r="AI109" s="13" t="str">
        <f>VLOOKUP(A:A,[1]TDSheet!$A:$AI,35,0)</f>
        <v>увел</v>
      </c>
      <c r="AJ109" s="13">
        <f t="shared" si="22"/>
        <v>2.75</v>
      </c>
      <c r="AK109" s="13">
        <f t="shared" si="23"/>
        <v>2.75</v>
      </c>
      <c r="AL109" s="13"/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12</v>
      </c>
      <c r="C110" s="8">
        <v>346</v>
      </c>
      <c r="D110" s="8">
        <v>116</v>
      </c>
      <c r="E110" s="8">
        <v>292</v>
      </c>
      <c r="F110" s="8">
        <v>163</v>
      </c>
      <c r="G110" s="1" t="str">
        <f>VLOOKUP(A:A,[1]TDSheet!$A:$G,7,0)</f>
        <v>нв1405,</v>
      </c>
      <c r="H110" s="1">
        <f>VLOOKUP(A:A,[1]TDSheet!$A:$H,8,0)</f>
        <v>5.5E-2</v>
      </c>
      <c r="I110" s="1" t="e">
        <f>VLOOKUP(A:A,[1]TDSheet!$A:$I,9,0)</f>
        <v>#N/A</v>
      </c>
      <c r="J110" s="13">
        <f>VLOOKUP(A:A,[2]TDSheet!$A:$F,6,0)</f>
        <v>299</v>
      </c>
      <c r="K110" s="13">
        <f t="shared" si="18"/>
        <v>-7</v>
      </c>
      <c r="L110" s="13">
        <f>VLOOKUP(A:A,[1]TDSheet!$A:$M,13,0)</f>
        <v>0</v>
      </c>
      <c r="M110" s="13">
        <f>VLOOKUP(A:A,[1]TDSheet!$A:$N,14,0)</f>
        <v>100</v>
      </c>
      <c r="N110" s="13">
        <f>VLOOKUP(A:A,[1]TDSheet!$A:$X,24,0)</f>
        <v>120</v>
      </c>
      <c r="O110" s="13"/>
      <c r="P110" s="13"/>
      <c r="Q110" s="13"/>
      <c r="R110" s="13"/>
      <c r="S110" s="13"/>
      <c r="T110" s="13"/>
      <c r="U110" s="13"/>
      <c r="V110" s="15">
        <v>50</v>
      </c>
      <c r="W110" s="13">
        <f t="shared" si="19"/>
        <v>58.4</v>
      </c>
      <c r="X110" s="15">
        <v>50</v>
      </c>
      <c r="Y110" s="16">
        <f t="shared" si="20"/>
        <v>8.2705479452054789</v>
      </c>
      <c r="Z110" s="13">
        <f t="shared" si="21"/>
        <v>2.7910958904109591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31.6</v>
      </c>
      <c r="AF110" s="13">
        <f>VLOOKUP(A:A,[1]TDSheet!$A:$AF,32,0)</f>
        <v>43.6</v>
      </c>
      <c r="AG110" s="13">
        <f>VLOOKUP(A:A,[1]TDSheet!$A:$AG,33,0)</f>
        <v>37</v>
      </c>
      <c r="AH110" s="13">
        <f>VLOOKUP(A:A,[3]TDSheet!$A:$D,4,0)</f>
        <v>42</v>
      </c>
      <c r="AI110" s="13" t="str">
        <f>VLOOKUP(A:A,[1]TDSheet!$A:$AI,35,0)</f>
        <v>увел</v>
      </c>
      <c r="AJ110" s="13">
        <f t="shared" si="22"/>
        <v>2.75</v>
      </c>
      <c r="AK110" s="13">
        <f t="shared" si="23"/>
        <v>2.75</v>
      </c>
      <c r="AL110" s="13"/>
      <c r="AM110" s="13"/>
      <c r="AN110" s="13"/>
    </row>
    <row r="111" spans="1:40" s="1" customFormat="1" ht="21.95" customHeight="1" outlineLevel="1" x14ac:dyDescent="0.2">
      <c r="A111" s="7" t="s">
        <v>114</v>
      </c>
      <c r="B111" s="7" t="s">
        <v>12</v>
      </c>
      <c r="C111" s="8">
        <v>312</v>
      </c>
      <c r="D111" s="8">
        <v>632</v>
      </c>
      <c r="E111" s="17">
        <v>494</v>
      </c>
      <c r="F111" s="17">
        <v>416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526</v>
      </c>
      <c r="K111" s="13">
        <f t="shared" si="18"/>
        <v>-32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9"/>
        <v>98.8</v>
      </c>
      <c r="X111" s="15"/>
      <c r="Y111" s="16">
        <f t="shared" si="20"/>
        <v>4.2105263157894735</v>
      </c>
      <c r="Z111" s="13">
        <f t="shared" si="21"/>
        <v>4.2105263157894735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125.2</v>
      </c>
      <c r="AF111" s="13">
        <f>VLOOKUP(A:A,[1]TDSheet!$A:$AF,32,0)</f>
        <v>126.2</v>
      </c>
      <c r="AG111" s="13">
        <f>VLOOKUP(A:A,[1]TDSheet!$A:$AG,33,0)</f>
        <v>99.8</v>
      </c>
      <c r="AH111" s="13">
        <f>VLOOKUP(A:A,[3]TDSheet!$A:$D,4,0)</f>
        <v>101</v>
      </c>
      <c r="AI111" s="13" t="e">
        <f>VLOOKUP(A:A,[1]TDSheet!$A:$AI,35,0)</f>
        <v>#N/A</v>
      </c>
      <c r="AJ111" s="13">
        <f t="shared" si="22"/>
        <v>0</v>
      </c>
      <c r="AK111" s="13">
        <f t="shared" si="23"/>
        <v>0</v>
      </c>
      <c r="AL111" s="13"/>
      <c r="AM111" s="13"/>
      <c r="AN111" s="13"/>
    </row>
    <row r="112" spans="1:40" s="1" customFormat="1" ht="21.95" customHeight="1" outlineLevel="1" x14ac:dyDescent="0.2">
      <c r="A112" s="7" t="s">
        <v>115</v>
      </c>
      <c r="B112" s="7" t="s">
        <v>12</v>
      </c>
      <c r="C112" s="8">
        <v>-34</v>
      </c>
      <c r="D112" s="8">
        <v>3569</v>
      </c>
      <c r="E112" s="17">
        <v>2116</v>
      </c>
      <c r="F112" s="17">
        <v>851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2248</v>
      </c>
      <c r="K112" s="13">
        <f t="shared" si="18"/>
        <v>-132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19"/>
        <v>423.2</v>
      </c>
      <c r="X112" s="15"/>
      <c r="Y112" s="16">
        <f t="shared" si="20"/>
        <v>2.0108695652173916</v>
      </c>
      <c r="Z112" s="13">
        <f t="shared" si="21"/>
        <v>2.0108695652173916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465</v>
      </c>
      <c r="AF112" s="13">
        <f>VLOOKUP(A:A,[1]TDSheet!$A:$AF,32,0)</f>
        <v>482</v>
      </c>
      <c r="AG112" s="13">
        <f>VLOOKUP(A:A,[1]TDSheet!$A:$AG,33,0)</f>
        <v>447</v>
      </c>
      <c r="AH112" s="13">
        <f>VLOOKUP(A:A,[3]TDSheet!$A:$D,4,0)</f>
        <v>379</v>
      </c>
      <c r="AI112" s="13" t="e">
        <f>VLOOKUP(A:A,[1]TDSheet!$A:$AI,35,0)</f>
        <v>#N/A</v>
      </c>
      <c r="AJ112" s="13">
        <f t="shared" si="22"/>
        <v>0</v>
      </c>
      <c r="AK112" s="13">
        <f t="shared" si="23"/>
        <v>0</v>
      </c>
      <c r="AL112" s="13"/>
      <c r="AM112" s="13"/>
      <c r="AN112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2025-07-04T09:17:32Z</dcterms:modified>
</cp:coreProperties>
</file>