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71D8A9-5F78-4A14-8423-45771F85AE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Z340" i="1" s="1"/>
  <c r="P340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N202" i="1"/>
  <c r="BM202" i="1"/>
  <c r="Z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Y148" i="1" l="1"/>
  <c r="BP147" i="1"/>
  <c r="BN147" i="1"/>
  <c r="Z147" i="1"/>
  <c r="Z148" i="1" s="1"/>
  <c r="BP151" i="1"/>
  <c r="BN151" i="1"/>
  <c r="Z151" i="1"/>
  <c r="BP177" i="1"/>
  <c r="BN177" i="1"/>
  <c r="Z177" i="1"/>
  <c r="BP212" i="1"/>
  <c r="BN212" i="1"/>
  <c r="Z212" i="1"/>
  <c r="BP247" i="1"/>
  <c r="BN247" i="1"/>
  <c r="Z247" i="1"/>
  <c r="BP273" i="1"/>
  <c r="BN273" i="1"/>
  <c r="Z273" i="1"/>
  <c r="BP314" i="1"/>
  <c r="BN314" i="1"/>
  <c r="Z314" i="1"/>
  <c r="BP358" i="1"/>
  <c r="BN358" i="1"/>
  <c r="Z358" i="1"/>
  <c r="BP409" i="1"/>
  <c r="BN409" i="1"/>
  <c r="Z409" i="1"/>
  <c r="BP443" i="1"/>
  <c r="BN443" i="1"/>
  <c r="Z443" i="1"/>
  <c r="BP467" i="1"/>
  <c r="BN467" i="1"/>
  <c r="Z467" i="1"/>
  <c r="BP495" i="1"/>
  <c r="BN495" i="1"/>
  <c r="Z495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91" i="1"/>
  <c r="BN91" i="1"/>
  <c r="Z96" i="1"/>
  <c r="BN96" i="1"/>
  <c r="Z107" i="1"/>
  <c r="BN107" i="1"/>
  <c r="BP125" i="1"/>
  <c r="BN125" i="1"/>
  <c r="Z125" i="1"/>
  <c r="BP167" i="1"/>
  <c r="BN167" i="1"/>
  <c r="Z167" i="1"/>
  <c r="BP198" i="1"/>
  <c r="BN198" i="1"/>
  <c r="Z198" i="1"/>
  <c r="BP227" i="1"/>
  <c r="BN227" i="1"/>
  <c r="Z227" i="1"/>
  <c r="BP258" i="1"/>
  <c r="BN258" i="1"/>
  <c r="Z258" i="1"/>
  <c r="BP302" i="1"/>
  <c r="BN302" i="1"/>
  <c r="Z302" i="1"/>
  <c r="BP329" i="1"/>
  <c r="BN329" i="1"/>
  <c r="Z329" i="1"/>
  <c r="BP348" i="1"/>
  <c r="BN348" i="1"/>
  <c r="Z348" i="1"/>
  <c r="BP397" i="1"/>
  <c r="BN397" i="1"/>
  <c r="Z397" i="1"/>
  <c r="X523" i="1"/>
  <c r="Y428" i="1"/>
  <c r="BP427" i="1"/>
  <c r="BN427" i="1"/>
  <c r="Z427" i="1"/>
  <c r="Z428" i="1" s="1"/>
  <c r="Y434" i="1"/>
  <c r="Y433" i="1"/>
  <c r="BP432" i="1"/>
  <c r="BN432" i="1"/>
  <c r="Z432" i="1"/>
  <c r="Z433" i="1" s="1"/>
  <c r="BP438" i="1"/>
  <c r="BN438" i="1"/>
  <c r="Z438" i="1"/>
  <c r="BP451" i="1"/>
  <c r="BN451" i="1"/>
  <c r="Z451" i="1"/>
  <c r="Y497" i="1"/>
  <c r="Y496" i="1"/>
  <c r="BP494" i="1"/>
  <c r="BN494" i="1"/>
  <c r="Z494" i="1"/>
  <c r="Z496" i="1" s="1"/>
  <c r="G523" i="1"/>
  <c r="BP210" i="1"/>
  <c r="BN210" i="1"/>
  <c r="Z210" i="1"/>
  <c r="BP225" i="1"/>
  <c r="BN225" i="1"/>
  <c r="Z225" i="1"/>
  <c r="Y237" i="1"/>
  <c r="BP235" i="1"/>
  <c r="BN235" i="1"/>
  <c r="Z235" i="1"/>
  <c r="BP245" i="1"/>
  <c r="BN245" i="1"/>
  <c r="Z245" i="1"/>
  <c r="BP256" i="1"/>
  <c r="BN256" i="1"/>
  <c r="Z256" i="1"/>
  <c r="BP271" i="1"/>
  <c r="BN271" i="1"/>
  <c r="Z271" i="1"/>
  <c r="BP296" i="1"/>
  <c r="BN296" i="1"/>
  <c r="Z296" i="1"/>
  <c r="BP312" i="1"/>
  <c r="BN312" i="1"/>
  <c r="Z312" i="1"/>
  <c r="Y331" i="1"/>
  <c r="BP325" i="1"/>
  <c r="BN325" i="1"/>
  <c r="Z325" i="1"/>
  <c r="BP327" i="1"/>
  <c r="BN327" i="1"/>
  <c r="Z327" i="1"/>
  <c r="X514" i="1"/>
  <c r="X517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2" i="1"/>
  <c r="BN142" i="1"/>
  <c r="H523" i="1"/>
  <c r="Y155" i="1"/>
  <c r="Z153" i="1"/>
  <c r="BN153" i="1"/>
  <c r="Y173" i="1"/>
  <c r="Z165" i="1"/>
  <c r="BN165" i="1"/>
  <c r="Z169" i="1"/>
  <c r="BN169" i="1"/>
  <c r="Z175" i="1"/>
  <c r="BN175" i="1"/>
  <c r="BP175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Y251" i="1"/>
  <c r="BP244" i="1"/>
  <c r="BN244" i="1"/>
  <c r="Z244" i="1"/>
  <c r="BP249" i="1"/>
  <c r="BN249" i="1"/>
  <c r="Z249" i="1"/>
  <c r="BP263" i="1"/>
  <c r="BN263" i="1"/>
  <c r="Z263" i="1"/>
  <c r="P523" i="1"/>
  <c r="Y279" i="1"/>
  <c r="BP278" i="1"/>
  <c r="BN278" i="1"/>
  <c r="Z278" i="1"/>
  <c r="Z279" i="1" s="1"/>
  <c r="Y284" i="1"/>
  <c r="Y283" i="1"/>
  <c r="BP282" i="1"/>
  <c r="BN282" i="1"/>
  <c r="Z282" i="1"/>
  <c r="Z283" i="1" s="1"/>
  <c r="Y289" i="1"/>
  <c r="Y288" i="1"/>
  <c r="BP287" i="1"/>
  <c r="BN287" i="1"/>
  <c r="Z287" i="1"/>
  <c r="Z288" i="1" s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Y330" i="1"/>
  <c r="BP335" i="1"/>
  <c r="BN335" i="1"/>
  <c r="Z335" i="1"/>
  <c r="BP354" i="1"/>
  <c r="BN354" i="1"/>
  <c r="Z354" i="1"/>
  <c r="BP385" i="1"/>
  <c r="BN385" i="1"/>
  <c r="Z385" i="1"/>
  <c r="Y391" i="1"/>
  <c r="Y390" i="1"/>
  <c r="BP389" i="1"/>
  <c r="BN389" i="1"/>
  <c r="Z389" i="1"/>
  <c r="Z390" i="1" s="1"/>
  <c r="BP395" i="1"/>
  <c r="BN395" i="1"/>
  <c r="Z395" i="1"/>
  <c r="BP403" i="1"/>
  <c r="BN403" i="1"/>
  <c r="Z403" i="1"/>
  <c r="BP422" i="1"/>
  <c r="BN422" i="1"/>
  <c r="Z422" i="1"/>
  <c r="BP441" i="1"/>
  <c r="BN441" i="1"/>
  <c r="Z441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Q523" i="1"/>
  <c r="Y216" i="1"/>
  <c r="Y260" i="1"/>
  <c r="S523" i="1"/>
  <c r="BP340" i="1"/>
  <c r="BN340" i="1"/>
  <c r="Y343" i="1"/>
  <c r="BP350" i="1"/>
  <c r="BN350" i="1"/>
  <c r="Z350" i="1"/>
  <c r="BP364" i="1"/>
  <c r="BN364" i="1"/>
  <c r="Z364" i="1"/>
  <c r="Y370" i="1"/>
  <c r="Y369" i="1"/>
  <c r="BP368" i="1"/>
  <c r="BN368" i="1"/>
  <c r="Z368" i="1"/>
  <c r="Z369" i="1" s="1"/>
  <c r="BP373" i="1"/>
  <c r="BN373" i="1"/>
  <c r="Z373" i="1"/>
  <c r="BP399" i="1"/>
  <c r="BN399" i="1"/>
  <c r="Z399" i="1"/>
  <c r="W523" i="1"/>
  <c r="BP414" i="1"/>
  <c r="BN414" i="1"/>
  <c r="Z414" i="1"/>
  <c r="BP440" i="1"/>
  <c r="BN440" i="1"/>
  <c r="Z440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360" i="1"/>
  <c r="Y523" i="1"/>
  <c r="F9" i="1"/>
  <c r="J9" i="1"/>
  <c r="F10" i="1"/>
  <c r="BP28" i="1"/>
  <c r="BN28" i="1"/>
  <c r="Z28" i="1"/>
  <c r="Y32" i="1"/>
  <c r="BP42" i="1"/>
  <c r="BN42" i="1"/>
  <c r="Z42" i="1"/>
  <c r="Z44" i="1" s="1"/>
  <c r="BP55" i="1"/>
  <c r="BN55" i="1"/>
  <c r="Z55" i="1"/>
  <c r="B523" i="1"/>
  <c r="Y23" i="1"/>
  <c r="BP22" i="1"/>
  <c r="BN22" i="1"/>
  <c r="Z22" i="1"/>
  <c r="Z23" i="1" s="1"/>
  <c r="X515" i="1"/>
  <c r="X516" i="1" s="1"/>
  <c r="Y24" i="1"/>
  <c r="Y33" i="1"/>
  <c r="BP26" i="1"/>
  <c r="BN26" i="1"/>
  <c r="Z26" i="1"/>
  <c r="BP30" i="1"/>
  <c r="BN30" i="1"/>
  <c r="Z30" i="1"/>
  <c r="Y44" i="1"/>
  <c r="BP53" i="1"/>
  <c r="BN53" i="1"/>
  <c r="Z53" i="1"/>
  <c r="Z58" i="1" s="1"/>
  <c r="D523" i="1"/>
  <c r="Y59" i="1"/>
  <c r="BP57" i="1"/>
  <c r="BN57" i="1"/>
  <c r="Z57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Y259" i="1"/>
  <c r="Y267" i="1"/>
  <c r="Y274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BP334" i="1"/>
  <c r="BN334" i="1"/>
  <c r="Z334" i="1"/>
  <c r="BP349" i="1"/>
  <c r="BN349" i="1"/>
  <c r="Z349" i="1"/>
  <c r="BP353" i="1"/>
  <c r="BN353" i="1"/>
  <c r="Z353" i="1"/>
  <c r="BP374" i="1"/>
  <c r="BN374" i="1"/>
  <c r="Z374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L523" i="1"/>
  <c r="U523" i="1"/>
  <c r="H9" i="1"/>
  <c r="X513" i="1"/>
  <c r="C523" i="1"/>
  <c r="Y45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BN90" i="1"/>
  <c r="Y93" i="1"/>
  <c r="Z95" i="1"/>
  <c r="BN95" i="1"/>
  <c r="BP95" i="1"/>
  <c r="Z97" i="1"/>
  <c r="BN97" i="1"/>
  <c r="Z99" i="1"/>
  <c r="BN99" i="1"/>
  <c r="F523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6" i="1"/>
  <c r="BN126" i="1"/>
  <c r="Z131" i="1"/>
  <c r="Z133" i="1" s="1"/>
  <c r="BN131" i="1"/>
  <c r="BP131" i="1"/>
  <c r="Y134" i="1"/>
  <c r="Z137" i="1"/>
  <c r="Z138" i="1" s="1"/>
  <c r="BN137" i="1"/>
  <c r="Z141" i="1"/>
  <c r="BN141" i="1"/>
  <c r="BP141" i="1"/>
  <c r="Y149" i="1"/>
  <c r="Z152" i="1"/>
  <c r="BN152" i="1"/>
  <c r="I523" i="1"/>
  <c r="Y161" i="1"/>
  <c r="Z164" i="1"/>
  <c r="BN164" i="1"/>
  <c r="Z166" i="1"/>
  <c r="BN166" i="1"/>
  <c r="Z168" i="1"/>
  <c r="BN168" i="1"/>
  <c r="Z170" i="1"/>
  <c r="BN170" i="1"/>
  <c r="Z176" i="1"/>
  <c r="BN176" i="1"/>
  <c r="J523" i="1"/>
  <c r="Z187" i="1"/>
  <c r="Z188" i="1" s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BN226" i="1"/>
  <c r="Z228" i="1"/>
  <c r="BN228" i="1"/>
  <c r="Z230" i="1"/>
  <c r="BN230" i="1"/>
  <c r="Y233" i="1"/>
  <c r="Z236" i="1"/>
  <c r="Z237" i="1" s="1"/>
  <c r="BN236" i="1"/>
  <c r="Z246" i="1"/>
  <c r="BN246" i="1"/>
  <c r="Z248" i="1"/>
  <c r="BN248" i="1"/>
  <c r="Z255" i="1"/>
  <c r="BN255" i="1"/>
  <c r="Z257" i="1"/>
  <c r="BN257" i="1"/>
  <c r="M523" i="1"/>
  <c r="Z264" i="1"/>
  <c r="Z267" i="1" s="1"/>
  <c r="BN264" i="1"/>
  <c r="Y268" i="1"/>
  <c r="O523" i="1"/>
  <c r="Z272" i="1"/>
  <c r="Z274" i="1" s="1"/>
  <c r="BN272" i="1"/>
  <c r="Y275" i="1"/>
  <c r="Y28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7" i="1"/>
  <c r="Y336" i="1"/>
  <c r="BP341" i="1"/>
  <c r="BN341" i="1"/>
  <c r="Z341" i="1"/>
  <c r="Z343" i="1" s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77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BP398" i="1"/>
  <c r="BN398" i="1"/>
  <c r="Z398" i="1"/>
  <c r="BP402" i="1"/>
  <c r="BN402" i="1"/>
  <c r="Z402" i="1"/>
  <c r="Y410" i="1"/>
  <c r="BP415" i="1"/>
  <c r="BN415" i="1"/>
  <c r="Z415" i="1"/>
  <c r="Y417" i="1"/>
  <c r="Y424" i="1"/>
  <c r="BP419" i="1"/>
  <c r="BN419" i="1"/>
  <c r="Z419" i="1"/>
  <c r="Z423" i="1" s="1"/>
  <c r="Y423" i="1"/>
  <c r="BP439" i="1"/>
  <c r="BN439" i="1"/>
  <c r="Z439" i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416" i="1" l="1"/>
  <c r="Z386" i="1"/>
  <c r="Z298" i="1"/>
  <c r="Z232" i="1"/>
  <c r="Z178" i="1"/>
  <c r="Z154" i="1"/>
  <c r="Z143" i="1"/>
  <c r="Z127" i="1"/>
  <c r="Z92" i="1"/>
  <c r="Z80" i="1"/>
  <c r="Z71" i="1"/>
  <c r="Z336" i="1"/>
  <c r="Z506" i="1"/>
  <c r="Z453" i="1"/>
  <c r="Z405" i="1"/>
  <c r="Z259" i="1"/>
  <c r="Z250" i="1"/>
  <c r="Z216" i="1"/>
  <c r="Z204" i="1"/>
  <c r="Z122" i="1"/>
  <c r="Z109" i="1"/>
  <c r="Z101" i="1"/>
  <c r="Z65" i="1"/>
  <c r="Z377" i="1"/>
  <c r="Z355" i="1"/>
  <c r="Z316" i="1"/>
  <c r="Z32" i="1"/>
  <c r="Z484" i="1"/>
  <c r="Z172" i="1"/>
  <c r="Y513" i="1"/>
  <c r="Y515" i="1"/>
  <c r="Z322" i="1"/>
  <c r="Z491" i="1"/>
  <c r="Z469" i="1"/>
  <c r="Z501" i="1"/>
  <c r="Z475" i="1"/>
  <c r="Z459" i="1"/>
  <c r="Z308" i="1"/>
  <c r="Z115" i="1"/>
  <c r="Y514" i="1"/>
  <c r="Y517" i="1"/>
  <c r="Z518" i="1" l="1"/>
  <c r="Y516" i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<sst xmlns="http://schemas.openxmlformats.org/spreadsheetml/2006/main" count="2307" uniqueCount="841">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</sst>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45845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817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Понедельник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5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0.45833333333333331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232</v>
      </c>
      <c r="Y41" s="574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241.34444444444443</v>
      </c>
      <c r="BN41" s="64">
        <f>IFERROR(Y41*I41/H41,"0")</f>
        <v>247.17</v>
      </c>
      <c r="BO41" s="64">
        <f>IFERROR(1/J41*(X41/H41),"0")</f>
        <v>0.33564814814814814</v>
      </c>
      <c r="BP41" s="64">
        <f>IFERROR(1/J41*(Y41/H41),"0")</f>
        <v>0.34375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21.481481481481481</v>
      </c>
      <c r="Y44" s="575">
        <f>IFERROR(Y41/H41,"0")+IFERROR(Y42/H42,"0")+IFERROR(Y43/H43,"0")</f>
        <v>22</v>
      </c>
      <c r="Z44" s="575">
        <f>IFERROR(IF(Z41="",0,Z41),"0")+IFERROR(IF(Z42="",0,Z42),"0")+IFERROR(IF(Z43="",0,Z43),"0")</f>
        <v>0.41755999999999999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232</v>
      </c>
      <c r="Y45" s="575">
        <f>IFERROR(SUM(Y41:Y43),"0")</f>
        <v>237.60000000000002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30</v>
      </c>
      <c r="Y52" s="574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31.165178571428573</v>
      </c>
      <c r="BN52" s="64">
        <f t="shared" ref="BN52:BN57" si="8">IFERROR(Y52*I52/H52,"0")</f>
        <v>34.904999999999994</v>
      </c>
      <c r="BO52" s="64">
        <f t="shared" ref="BO52:BO57" si="9">IFERROR(1/J52*(X52/H52),"0")</f>
        <v>4.1852678571428575E-2</v>
      </c>
      <c r="BP52" s="64">
        <f t="shared" ref="BP52:BP57" si="10">IFERROR(1/J52*(Y52/H52),"0")</f>
        <v>4.6874999999999993E-2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2.6785714285714288</v>
      </c>
      <c r="Y58" s="575">
        <f>IFERROR(Y52/H52,"0")+IFERROR(Y53/H53,"0")+IFERROR(Y54/H54,"0")+IFERROR(Y55/H55,"0")+IFERROR(Y56/H56,"0")+IFERROR(Y57/H57,"0")</f>
        <v>2.9999999999999996</v>
      </c>
      <c r="Z58" s="575">
        <f>IFERROR(IF(Z52="",0,Z52),"0")+IFERROR(IF(Z53="",0,Z53),"0")+IFERROR(IF(Z54="",0,Z54),"0")+IFERROR(IF(Z55="",0,Z55),"0")+IFERROR(IF(Z56="",0,Z56),"0")+IFERROR(IF(Z57="",0,Z57),"0")</f>
        <v>5.6940000000000004E-2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30</v>
      </c>
      <c r="Y59" s="575">
        <f>IFERROR(SUM(Y52:Y57),"0")</f>
        <v>33.599999999999994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25</v>
      </c>
      <c r="Y61" s="57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26.006944444444443</v>
      </c>
      <c r="BN61" s="64">
        <f>IFERROR(Y61*I61/H61,"0")</f>
        <v>33.705000000000005</v>
      </c>
      <c r="BO61" s="64">
        <f>IFERROR(1/J61*(X61/H61),"0")</f>
        <v>3.6168981481481483E-2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2.3148148148148149</v>
      </c>
      <c r="Y65" s="575">
        <f>IFERROR(Y61/H61,"0")+IFERROR(Y62/H62,"0")+IFERROR(Y63/H63,"0")+IFERROR(Y64/H64,"0")</f>
        <v>3.0000000000000004</v>
      </c>
      <c r="Z65" s="575">
        <f>IFERROR(IF(Z61="",0,Z61),"0")+IFERROR(IF(Z62="",0,Z62),"0")+IFERROR(IF(Z63="",0,Z63),"0")+IFERROR(IF(Z64="",0,Z64),"0")</f>
        <v>5.6940000000000004E-2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25</v>
      </c>
      <c r="Y66" s="575">
        <f>IFERROR(SUM(Y61:Y64),"0")</f>
        <v>32.400000000000006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39</v>
      </c>
      <c r="Y83" s="57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41.174999999999997</v>
      </c>
      <c r="BN83" s="64">
        <f>IFERROR(Y83*I83/H83,"0")</f>
        <v>41.174999999999997</v>
      </c>
      <c r="BO83" s="64">
        <f>IFERROR(1/J83*(X83/H83),"0")</f>
        <v>7.8125E-2</v>
      </c>
      <c r="BP83" s="64">
        <f>IFERROR(1/J83*(Y83/H83),"0")</f>
        <v>7.8125E-2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5</v>
      </c>
      <c r="Y85" s="575">
        <f>IFERROR(Y83/H83,"0")+IFERROR(Y84/H84,"0")</f>
        <v>5</v>
      </c>
      <c r="Z85" s="575">
        <f>IFERROR(IF(Z83="",0,Z83),"0")+IFERROR(IF(Z84="",0,Z84),"0")</f>
        <v>9.4899999999999998E-2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39</v>
      </c>
      <c r="Y86" s="575">
        <f>IFERROR(SUM(Y83:Y84),"0")</f>
        <v>39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211</v>
      </c>
      <c r="Y89" s="574">
        <f>IFERROR(IF(X89="",0,CEILING((X89/$H89),1)*$H89),"")</f>
        <v>216</v>
      </c>
      <c r="Z89" s="36">
        <f>IFERROR(IF(Y89=0,"",ROUNDUP(Y89/H89,0)*0.01898),"")</f>
        <v>0.37959999999999999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219.4986111111111</v>
      </c>
      <c r="BN89" s="64">
        <f>IFERROR(Y89*I89/H89,"0")</f>
        <v>224.69999999999996</v>
      </c>
      <c r="BO89" s="64">
        <f>IFERROR(1/J89*(X89/H89),"0")</f>
        <v>0.30526620370370366</v>
      </c>
      <c r="BP89" s="64">
        <f>IFERROR(1/J89*(Y89/H89),"0")</f>
        <v>0.3125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31</v>
      </c>
      <c r="Y91" s="574">
        <f>IFERROR(IF(X91="",0,CEILING((X91/$H91),1)*$H91),"")</f>
        <v>31.5</v>
      </c>
      <c r="Z91" s="36">
        <f>IFERROR(IF(Y91=0,"",ROUNDUP(Y91/H91,0)*0.00902),"")</f>
        <v>6.3140000000000002E-2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32.446666666666665</v>
      </c>
      <c r="BN91" s="64">
        <f>IFERROR(Y91*I91/H91,"0")</f>
        <v>32.97</v>
      </c>
      <c r="BO91" s="64">
        <f>IFERROR(1/J91*(X91/H91),"0")</f>
        <v>5.2188552188552194E-2</v>
      </c>
      <c r="BP91" s="64">
        <f>IFERROR(1/J91*(Y91/H91),"0")</f>
        <v>5.3030303030303032E-2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26.425925925925924</v>
      </c>
      <c r="Y92" s="575">
        <f>IFERROR(Y89/H89,"0")+IFERROR(Y90/H90,"0")+IFERROR(Y91/H91,"0")</f>
        <v>27</v>
      </c>
      <c r="Z92" s="575">
        <f>IFERROR(IF(Z89="",0,Z89),"0")+IFERROR(IF(Z90="",0,Z90),"0")+IFERROR(IF(Z91="",0,Z91),"0")</f>
        <v>0.44274000000000002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242</v>
      </c>
      <c r="Y93" s="575">
        <f>IFERROR(SUM(Y89:Y91),"0")</f>
        <v>247.5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168</v>
      </c>
      <c r="Y95" s="574">
        <f t="shared" ref="Y95:Y100" si="16">IFERROR(IF(X95="",0,CEILING((X95/$H95),1)*$H95),"")</f>
        <v>170.1</v>
      </c>
      <c r="Z95" s="36">
        <f>IFERROR(IF(Y95=0,"",ROUNDUP(Y95/H95,0)*0.01898),"")</f>
        <v>0.39857999999999999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178.76444444444445</v>
      </c>
      <c r="BN95" s="64">
        <f t="shared" ref="BN95:BN100" si="18">IFERROR(Y95*I95/H95,"0")</f>
        <v>180.999</v>
      </c>
      <c r="BO95" s="64">
        <f t="shared" ref="BO95:BO100" si="19">IFERROR(1/J95*(X95/H95),"0")</f>
        <v>0.32407407407407407</v>
      </c>
      <c r="BP95" s="64">
        <f t="shared" ref="BP95:BP100" si="20">IFERROR(1/J95*(Y95/H95),"0")</f>
        <v>0.328125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80</v>
      </c>
      <c r="Y98" s="574">
        <f t="shared" si="16"/>
        <v>81</v>
      </c>
      <c r="Z98" s="36">
        <f>IFERROR(IF(Y98=0,"",ROUNDUP(Y98/H98,0)*0.00651),"")</f>
        <v>0.1953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87.466666666666654</v>
      </c>
      <c r="BN98" s="64">
        <f t="shared" si="18"/>
        <v>88.559999999999988</v>
      </c>
      <c r="BO98" s="64">
        <f t="shared" si="19"/>
        <v>0.1628001628001628</v>
      </c>
      <c r="BP98" s="64">
        <f t="shared" si="20"/>
        <v>0.16483516483516483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50.370370370370367</v>
      </c>
      <c r="Y101" s="575">
        <f>IFERROR(Y95/H95,"0")+IFERROR(Y96/H96,"0")+IFERROR(Y97/H97,"0")+IFERROR(Y98/H98,"0")+IFERROR(Y99/H99,"0")+IFERROR(Y100/H100,"0")</f>
        <v>51</v>
      </c>
      <c r="Z101" s="575">
        <f>IFERROR(IF(Z95="",0,Z95),"0")+IFERROR(IF(Z96="",0,Z96),"0")+IFERROR(IF(Z97="",0,Z97),"0")+IFERROR(IF(Z98="",0,Z98),"0")+IFERROR(IF(Z99="",0,Z99),"0")+IFERROR(IF(Z100="",0,Z100),"0")</f>
        <v>0.59387999999999996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248</v>
      </c>
      <c r="Y102" s="575">
        <f>IFERROR(SUM(Y95:Y100),"0")</f>
        <v>251.1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211</v>
      </c>
      <c r="Y105" s="574">
        <f>IFERROR(IF(X105="",0,CEILING((X105/$H105),1)*$H105),"")</f>
        <v>216</v>
      </c>
      <c r="Z105" s="36">
        <f>IFERROR(IF(Y105=0,"",ROUNDUP(Y105/H105,0)*0.01898),"")</f>
        <v>0.37959999999999999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219.4986111111111</v>
      </c>
      <c r="BN105" s="64">
        <f>IFERROR(Y105*I105/H105,"0")</f>
        <v>224.69999999999996</v>
      </c>
      <c r="BO105" s="64">
        <f>IFERROR(1/J105*(X105/H105),"0")</f>
        <v>0.30526620370370366</v>
      </c>
      <c r="BP105" s="64">
        <f>IFERROR(1/J105*(Y105/H105),"0")</f>
        <v>0.3125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225</v>
      </c>
      <c r="Y107" s="57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69.537037037037038</v>
      </c>
      <c r="Y109" s="575">
        <f>IFERROR(Y105/H105,"0")+IFERROR(Y106/H106,"0")+IFERROR(Y107/H107,"0")+IFERROR(Y108/H108,"0")</f>
        <v>70</v>
      </c>
      <c r="Z109" s="575">
        <f>IFERROR(IF(Z105="",0,Z105),"0")+IFERROR(IF(Z106="",0,Z106),"0")+IFERROR(IF(Z107="",0,Z107),"0")+IFERROR(IF(Z108="",0,Z108),"0")</f>
        <v>0.8306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436</v>
      </c>
      <c r="Y110" s="575">
        <f>IFERROR(SUM(Y105:Y108),"0")</f>
        <v>441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22</v>
      </c>
      <c r="Y114" s="574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23.650000000000002</v>
      </c>
      <c r="BN114" s="64">
        <f>IFERROR(Y114*I114/H114,"0")</f>
        <v>25.8</v>
      </c>
      <c r="BO114" s="64">
        <f>IFERROR(1/J114*(X114/H114),"0")</f>
        <v>5.0366300366300375E-2</v>
      </c>
      <c r="BP114" s="64">
        <f>IFERROR(1/J114*(Y114/H114),"0")</f>
        <v>5.4945054945054951E-2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9.1666666666666679</v>
      </c>
      <c r="Y115" s="575">
        <f>IFERROR(Y112/H112,"0")+IFERROR(Y113/H113,"0")+IFERROR(Y114/H114,"0")</f>
        <v>10</v>
      </c>
      <c r="Z115" s="575">
        <f>IFERROR(IF(Z112="",0,Z112),"0")+IFERROR(IF(Z113="",0,Z113),"0")+IFERROR(IF(Z114="",0,Z114),"0")</f>
        <v>6.5100000000000005E-2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22</v>
      </c>
      <c r="Y116" s="575">
        <f>IFERROR(SUM(Y112:Y114),"0")</f>
        <v>24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450</v>
      </c>
      <c r="Y120" s="57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166.66666666666666</v>
      </c>
      <c r="Y122" s="575">
        <f>IFERROR(Y118/H118,"0")+IFERROR(Y119/H119,"0")+IFERROR(Y120/H120,"0")+IFERROR(Y121/H121,"0")</f>
        <v>167</v>
      </c>
      <c r="Z122" s="575">
        <f>IFERROR(IF(Z118="",0,Z118),"0")+IFERROR(IF(Z119="",0,Z119),"0")+IFERROR(IF(Z120="",0,Z120),"0")+IFERROR(IF(Z121="",0,Z121),"0")</f>
        <v>1.08717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450</v>
      </c>
      <c r="Y123" s="575">
        <f>IFERROR(SUM(Y118:Y121),"0")</f>
        <v>450.90000000000003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52</v>
      </c>
      <c r="Y163" s="574">
        <f t="shared" ref="Y163:Y171" si="21">IFERROR(IF(X163="",0,CEILING((X163/$H163),1)*$H163),"")</f>
        <v>54.6</v>
      </c>
      <c r="Z163" s="36">
        <f>IFERROR(IF(Y163=0,"",ROUNDUP(Y163/H163,0)*0.00902),"")</f>
        <v>0.11726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55.342857142857142</v>
      </c>
      <c r="BN163" s="64">
        <f t="shared" ref="BN163:BN171" si="23">IFERROR(Y163*I163/H163,"0")</f>
        <v>58.109999999999992</v>
      </c>
      <c r="BO163" s="64">
        <f t="shared" ref="BO163:BO171" si="24">IFERROR(1/J163*(X163/H163),"0")</f>
        <v>9.3795093795093792E-2</v>
      </c>
      <c r="BP163" s="64">
        <f t="shared" ref="BP163:BP171" si="25">IFERROR(1/J163*(Y163/H163),"0")</f>
        <v>9.8484848484848481E-2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2</v>
      </c>
      <c r="Y168" s="574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2</v>
      </c>
      <c r="Y169" s="574">
        <f t="shared" si="21"/>
        <v>2.1</v>
      </c>
      <c r="Z169" s="36">
        <f>IFERROR(IF(Y169=0,"",ROUNDUP(Y169/H169,0)*0.00502),"")</f>
        <v>5.0200000000000002E-3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2.0952380952380953</v>
      </c>
      <c r="BN169" s="64">
        <f t="shared" si="23"/>
        <v>2.2000000000000002</v>
      </c>
      <c r="BO169" s="64">
        <f t="shared" si="24"/>
        <v>4.0700040700040706E-3</v>
      </c>
      <c r="BP169" s="64">
        <f t="shared" si="25"/>
        <v>4.2735042735042739E-3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14.444444444444443</v>
      </c>
      <c r="Y172" s="575">
        <f>IFERROR(Y163/H163,"0")+IFERROR(Y164/H164,"0")+IFERROR(Y165/H165,"0")+IFERROR(Y166/H166,"0")+IFERROR(Y167/H167,"0")+IFERROR(Y168/H168,"0")+IFERROR(Y169/H169,"0")+IFERROR(Y170/H170,"0")+IFERROR(Y171/H171,"0")</f>
        <v>16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0.13231999999999999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56</v>
      </c>
      <c r="Y173" s="575">
        <f>IFERROR(SUM(Y163:Y171),"0")</f>
        <v>60.300000000000004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124</v>
      </c>
      <c r="Y196" s="574">
        <f t="shared" ref="Y196:Y203" si="26">IFERROR(IF(X196="",0,CEILING((X196/$H196),1)*$H196),"")</f>
        <v>124.2</v>
      </c>
      <c r="Z196" s="36">
        <f>IFERROR(IF(Y196=0,"",ROUNDUP(Y196/H196,0)*0.00902),"")</f>
        <v>0.20746000000000001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128.82222222222222</v>
      </c>
      <c r="BN196" s="64">
        <f t="shared" ref="BN196:BN203" si="28">IFERROR(Y196*I196/H196,"0")</f>
        <v>129.03</v>
      </c>
      <c r="BO196" s="64">
        <f t="shared" ref="BO196:BO203" si="29">IFERROR(1/J196*(X196/H196),"0")</f>
        <v>0.17396184062850728</v>
      </c>
      <c r="BP196" s="64">
        <f t="shared" ref="BP196:BP203" si="30">IFERROR(1/J196*(Y196/H196),"0")</f>
        <v>0.17424242424242425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157</v>
      </c>
      <c r="Y197" s="574">
        <f t="shared" si="26"/>
        <v>162</v>
      </c>
      <c r="Z197" s="36">
        <f>IFERROR(IF(Y197=0,"",ROUNDUP(Y197/H197,0)*0.00902),"")</f>
        <v>0.27060000000000001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163.10555555555555</v>
      </c>
      <c r="BN197" s="64">
        <f t="shared" si="28"/>
        <v>168.3</v>
      </c>
      <c r="BO197" s="64">
        <f t="shared" si="29"/>
        <v>0.22025813692480359</v>
      </c>
      <c r="BP197" s="64">
        <f t="shared" si="30"/>
        <v>0.22727272727272727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155</v>
      </c>
      <c r="Y199" s="574">
        <f t="shared" si="26"/>
        <v>156.60000000000002</v>
      </c>
      <c r="Z199" s="36">
        <f>IFERROR(IF(Y199=0,"",ROUNDUP(Y199/H199,0)*0.00902),"")</f>
        <v>0.26158000000000003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161.02777777777777</v>
      </c>
      <c r="BN199" s="64">
        <f t="shared" si="28"/>
        <v>162.69000000000003</v>
      </c>
      <c r="BO199" s="64">
        <f t="shared" si="29"/>
        <v>0.21745230078563413</v>
      </c>
      <c r="BP199" s="64">
        <f t="shared" si="30"/>
        <v>0.21969696969696972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10</v>
      </c>
      <c r="Y201" s="574">
        <f t="shared" si="26"/>
        <v>10.8</v>
      </c>
      <c r="Z201" s="36">
        <f>IFERROR(IF(Y201=0,"",ROUNDUP(Y201/H201,0)*0.00502),"")</f>
        <v>3.0120000000000001E-2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10.555555555555555</v>
      </c>
      <c r="BN201" s="64">
        <f t="shared" si="28"/>
        <v>11.4</v>
      </c>
      <c r="BO201" s="64">
        <f t="shared" si="29"/>
        <v>2.3741690408357077E-2</v>
      </c>
      <c r="BP201" s="64">
        <f t="shared" si="30"/>
        <v>2.5641025641025644E-2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3</v>
      </c>
      <c r="Y203" s="574">
        <f t="shared" si="26"/>
        <v>3.6</v>
      </c>
      <c r="Z203" s="36">
        <f>IFERROR(IF(Y203=0,"",ROUNDUP(Y203/H203,0)*0.00502),"")</f>
        <v>1.004E-2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3.1666666666666661</v>
      </c>
      <c r="BN203" s="64">
        <f t="shared" si="28"/>
        <v>3.8</v>
      </c>
      <c r="BO203" s="64">
        <f t="shared" si="29"/>
        <v>7.1225071225071226E-3</v>
      </c>
      <c r="BP203" s="64">
        <f t="shared" si="30"/>
        <v>8.5470085470085479E-3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87.962962962962962</v>
      </c>
      <c r="Y204" s="575">
        <f>IFERROR(Y196/H196,"0")+IFERROR(Y197/H197,"0")+IFERROR(Y198/H198,"0")+IFERROR(Y199/H199,"0")+IFERROR(Y200/H200,"0")+IFERROR(Y201/H201,"0")+IFERROR(Y202/H202,"0")+IFERROR(Y203/H203,"0")</f>
        <v>90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0.77980000000000016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449</v>
      </c>
      <c r="Y205" s="575">
        <f>IFERROR(SUM(Y196:Y203),"0")</f>
        <v>457.20000000000005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114</v>
      </c>
      <c r="Y209" s="574">
        <f t="shared" si="31"/>
        <v>121.79999999999998</v>
      </c>
      <c r="Z209" s="36">
        <f>IFERROR(IF(Y209=0,"",ROUNDUP(Y209/H209,0)*0.01898),"")</f>
        <v>0.26572000000000001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120.80068965517241</v>
      </c>
      <c r="BN209" s="64">
        <f t="shared" si="33"/>
        <v>129.06599999999997</v>
      </c>
      <c r="BO209" s="64">
        <f t="shared" si="34"/>
        <v>0.20474137931034483</v>
      </c>
      <c r="BP209" s="64">
        <f t="shared" si="35"/>
        <v>0.21875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153</v>
      </c>
      <c r="Y210" s="574">
        <f t="shared" si="31"/>
        <v>153.6</v>
      </c>
      <c r="Z210" s="36">
        <f t="shared" ref="Z210:Z215" si="36">IFERROR(IF(Y210=0,"",ROUNDUP(Y210/H210,0)*0.00651),"")</f>
        <v>0.41664000000000001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170.21250000000001</v>
      </c>
      <c r="BN210" s="64">
        <f t="shared" si="33"/>
        <v>170.88</v>
      </c>
      <c r="BO210" s="64">
        <f t="shared" si="34"/>
        <v>0.35027472527472531</v>
      </c>
      <c r="BP210" s="64">
        <f t="shared" si="35"/>
        <v>0.35164835164835168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43</v>
      </c>
      <c r="Y214" s="574">
        <f t="shared" si="31"/>
        <v>43.199999999999996</v>
      </c>
      <c r="Z214" s="36">
        <f t="shared" si="36"/>
        <v>0.11718000000000001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47.515000000000001</v>
      </c>
      <c r="BN214" s="64">
        <f t="shared" si="33"/>
        <v>47.736000000000004</v>
      </c>
      <c r="BO214" s="64">
        <f t="shared" si="34"/>
        <v>9.8443223443223454E-2</v>
      </c>
      <c r="BP214" s="64">
        <f t="shared" si="35"/>
        <v>9.8901098901098911E-2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113</v>
      </c>
      <c r="Y215" s="574">
        <f t="shared" si="31"/>
        <v>115.19999999999999</v>
      </c>
      <c r="Z215" s="36">
        <f t="shared" si="36"/>
        <v>0.31247999999999998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125.14749999999999</v>
      </c>
      <c r="BN215" s="64">
        <f t="shared" si="33"/>
        <v>127.584</v>
      </c>
      <c r="BO215" s="64">
        <f t="shared" si="34"/>
        <v>0.25869963369963372</v>
      </c>
      <c r="BP215" s="64">
        <f t="shared" si="35"/>
        <v>0.26373626373626374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141.85344827586206</v>
      </c>
      <c r="Y216" s="575">
        <f>IFERROR(Y207/H207,"0")+IFERROR(Y208/H208,"0")+IFERROR(Y209/H209,"0")+IFERROR(Y210/H210,"0")+IFERROR(Y211/H211,"0")+IFERROR(Y212/H212,"0")+IFERROR(Y213/H213,"0")+IFERROR(Y214/H214,"0")+IFERROR(Y215/H215,"0")</f>
        <v>144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1.1120200000000002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423</v>
      </c>
      <c r="Y217" s="575">
        <f>IFERROR(SUM(Y207:Y215),"0")</f>
        <v>433.79999999999995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21</v>
      </c>
      <c r="Y219" s="574">
        <f>IFERROR(IF(X219="",0,CEILING((X219/$H219),1)*$H219),"")</f>
        <v>21.599999999999998</v>
      </c>
      <c r="Z219" s="36">
        <f>IFERROR(IF(Y219=0,"",ROUNDUP(Y219/H219,0)*0.00651),"")</f>
        <v>5.8590000000000003E-2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23.205000000000002</v>
      </c>
      <c r="BN219" s="64">
        <f>IFERROR(Y219*I219/H219,"0")</f>
        <v>23.868000000000002</v>
      </c>
      <c r="BO219" s="64">
        <f>IFERROR(1/J219*(X219/H219),"0")</f>
        <v>4.807692307692308E-2</v>
      </c>
      <c r="BP219" s="64">
        <f>IFERROR(1/J219*(Y219/H219),"0")</f>
        <v>4.9450549450549455E-2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27</v>
      </c>
      <c r="Y220" s="574">
        <f>IFERROR(IF(X220="",0,CEILING((X220/$H220),1)*$H220),"")</f>
        <v>28.799999999999997</v>
      </c>
      <c r="Z220" s="36">
        <f>IFERROR(IF(Y220=0,"",ROUNDUP(Y220/H220,0)*0.00651),"")</f>
        <v>7.8119999999999995E-2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29.835000000000001</v>
      </c>
      <c r="BN220" s="64">
        <f>IFERROR(Y220*I220/H220,"0")</f>
        <v>31.824000000000002</v>
      </c>
      <c r="BO220" s="64">
        <f>IFERROR(1/J220*(X220/H220),"0")</f>
        <v>6.1813186813186816E-2</v>
      </c>
      <c r="BP220" s="64">
        <f>IFERROR(1/J220*(Y220/H220),"0")</f>
        <v>6.5934065934065936E-2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20</v>
      </c>
      <c r="Y221" s="575">
        <f>IFERROR(Y219/H219,"0")+IFERROR(Y220/H220,"0")</f>
        <v>21</v>
      </c>
      <c r="Z221" s="575">
        <f>IFERROR(IF(Z219="",0,Z219),"0")+IFERROR(IF(Z220="",0,Z220),"0")</f>
        <v>0.13671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48</v>
      </c>
      <c r="Y222" s="575">
        <f>IFERROR(SUM(Y219:Y220),"0")</f>
        <v>50.399999999999991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2</v>
      </c>
      <c r="Y228" s="574">
        <f t="shared" si="37"/>
        <v>4</v>
      </c>
      <c r="Z228" s="36">
        <f>IFERROR(IF(Y228=0,"",ROUNDUP(Y228/H228,0)*0.00902),"")</f>
        <v>9.0200000000000002E-3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2.105</v>
      </c>
      <c r="BN228" s="64">
        <f t="shared" si="39"/>
        <v>4.21</v>
      </c>
      <c r="BO228" s="64">
        <f t="shared" si="40"/>
        <v>3.787878787878788E-3</v>
      </c>
      <c r="BP228" s="64">
        <f t="shared" si="41"/>
        <v>7.575757575757576E-3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0.5</v>
      </c>
      <c r="Y232" s="575">
        <f>IFERROR(Y225/H225,"0")+IFERROR(Y226/H226,"0")+IFERROR(Y227/H227,"0")+IFERROR(Y228/H228,"0")+IFERROR(Y229/H229,"0")+IFERROR(Y230/H230,"0")+IFERROR(Y231/H231,"0")</f>
        <v>1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9.0200000000000002E-3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2</v>
      </c>
      <c r="Y233" s="575">
        <f>IFERROR(SUM(Y225:Y231),"0")</f>
        <v>4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130</v>
      </c>
      <c r="Y273" s="574">
        <f>IFERROR(IF(X273="",0,CEILING((X273/$H273),1)*$H273),"")</f>
        <v>132</v>
      </c>
      <c r="Z273" s="36">
        <f>IFERROR(IF(Y273=0,"",ROUNDUP(Y273/H273,0)*0.00651),"")</f>
        <v>0.35805000000000003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139.75000000000003</v>
      </c>
      <c r="BN273" s="64">
        <f>IFERROR(Y273*I273/H273,"0")</f>
        <v>141.9</v>
      </c>
      <c r="BO273" s="64">
        <f>IFERROR(1/J273*(X273/H273),"0")</f>
        <v>0.29761904761904767</v>
      </c>
      <c r="BP273" s="64">
        <f>IFERROR(1/J273*(Y273/H273),"0")</f>
        <v>0.30219780219780223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54.166666666666671</v>
      </c>
      <c r="Y274" s="575">
        <f>IFERROR(Y271/H271,"0")+IFERROR(Y272/H272,"0")+IFERROR(Y273/H273,"0")</f>
        <v>55</v>
      </c>
      <c r="Z274" s="575">
        <f>IFERROR(IF(Z271="",0,Z271),"0")+IFERROR(IF(Z272="",0,Z272),"0")+IFERROR(IF(Z273="",0,Z273),"0")</f>
        <v>0.35805000000000003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130</v>
      </c>
      <c r="Y275" s="575">
        <f>IFERROR(SUM(Y271:Y273),"0")</f>
        <v>132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2</v>
      </c>
      <c r="Y307" s="574">
        <f t="shared" si="53"/>
        <v>3.6</v>
      </c>
      <c r="Z307" s="36">
        <f>IFERROR(IF(Y307=0,"",ROUNDUP(Y307/H307,0)*0.00651),"")</f>
        <v>1.302E-2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2.2533333333333334</v>
      </c>
      <c r="BN307" s="64">
        <f t="shared" si="55"/>
        <v>4.056</v>
      </c>
      <c r="BO307" s="64">
        <f t="shared" si="56"/>
        <v>6.1050061050061059E-3</v>
      </c>
      <c r="BP307" s="64">
        <f t="shared" si="57"/>
        <v>1.098901098901099E-2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1.1111111111111112</v>
      </c>
      <c r="Y308" s="575">
        <f>IFERROR(Y301/H301,"0")+IFERROR(Y302/H302,"0")+IFERROR(Y303/H303,"0")+IFERROR(Y304/H304,"0")+IFERROR(Y305/H305,"0")+IFERROR(Y306/H306,"0")+IFERROR(Y307/H307,"0")</f>
        <v>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1.302E-2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2</v>
      </c>
      <c r="Y309" s="575">
        <f>IFERROR(SUM(Y301:Y307),"0")</f>
        <v>3.6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582</v>
      </c>
      <c r="Y320" s="574">
        <f>IFERROR(IF(X320="",0,CEILING((X320/$H320),1)*$H320),"")</f>
        <v>585</v>
      </c>
      <c r="Z320" s="36">
        <f>IFERROR(IF(Y320=0,"",ROUNDUP(Y320/H320,0)*0.01898),"")</f>
        <v>1.4235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620.72538461538466</v>
      </c>
      <c r="BN320" s="64">
        <f>IFERROR(Y320*I320/H320,"0")</f>
        <v>623.92500000000007</v>
      </c>
      <c r="BO320" s="64">
        <f>IFERROR(1/J320*(X320/H320),"0")</f>
        <v>1.1658653846153846</v>
      </c>
      <c r="BP320" s="64">
        <f>IFERROR(1/J320*(Y320/H320),"0")</f>
        <v>1.171875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74.615384615384613</v>
      </c>
      <c r="Y322" s="575">
        <f>IFERROR(Y319/H319,"0")+IFERROR(Y320/H320,"0")+IFERROR(Y321/H321,"0")</f>
        <v>75</v>
      </c>
      <c r="Z322" s="575">
        <f>IFERROR(IF(Z319="",0,Z319),"0")+IFERROR(IF(Z320="",0,Z320),"0")+IFERROR(IF(Z321="",0,Z321),"0")</f>
        <v>1.4235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582</v>
      </c>
      <c r="Y323" s="575">
        <f>IFERROR(SUM(Y319:Y321),"0")</f>
        <v>585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hidden="1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344</v>
      </c>
      <c r="Y351" s="574">
        <f t="shared" si="58"/>
        <v>345</v>
      </c>
      <c r="Z351" s="36">
        <f>IFERROR(IF(Y351=0,"",ROUNDUP(Y351/H351,0)*0.02175),"")</f>
        <v>0.50024999999999997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355.00799999999998</v>
      </c>
      <c r="BN351" s="64">
        <f t="shared" si="60"/>
        <v>356.04</v>
      </c>
      <c r="BO351" s="64">
        <f t="shared" si="61"/>
        <v>0.47777777777777775</v>
      </c>
      <c r="BP351" s="64">
        <f t="shared" si="62"/>
        <v>0.47916666666666663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22.933333333333334</v>
      </c>
      <c r="Y355" s="575">
        <f>IFERROR(Y348/H348,"0")+IFERROR(Y349/H349,"0")+IFERROR(Y350/H350,"0")+IFERROR(Y351/H351,"0")+IFERROR(Y352/H352,"0")+IFERROR(Y353/H353,"0")+IFERROR(Y354/H354,"0")</f>
        <v>23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0.50024999999999997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344</v>
      </c>
      <c r="Y356" s="575">
        <f>IFERROR(SUM(Y348:Y354),"0")</f>
        <v>345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hidden="1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hidden="1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2221</v>
      </c>
      <c r="Y384" s="574">
        <f>IFERROR(IF(X384="",0,CEILING((X384/$H384),1)*$H384),"")</f>
        <v>2223</v>
      </c>
      <c r="Z384" s="36">
        <f>IFERROR(IF(Y384=0,"",ROUNDUP(Y384/H384,0)*0.01898),"")</f>
        <v>4.6880600000000001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2349.0776666666666</v>
      </c>
      <c r="BN384" s="64">
        <f>IFERROR(Y384*I384/H384,"0")</f>
        <v>2351.1930000000002</v>
      </c>
      <c r="BO384" s="64">
        <f>IFERROR(1/J384*(X384/H384),"0")</f>
        <v>3.8559027777777777</v>
      </c>
      <c r="BP384" s="64">
        <f>IFERROR(1/J384*(Y384/H384),"0")</f>
        <v>3.859375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246.77777777777777</v>
      </c>
      <c r="Y386" s="575">
        <f>IFERROR(Y384/H384,"0")+IFERROR(Y385/H385,"0")</f>
        <v>247</v>
      </c>
      <c r="Z386" s="575">
        <f>IFERROR(IF(Z384="",0,Z384),"0")+IFERROR(IF(Z385="",0,Z385),"0")</f>
        <v>4.6880600000000001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2221</v>
      </c>
      <c r="Y387" s="575">
        <f>IFERROR(SUM(Y384:Y385),"0")</f>
        <v>2223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16</v>
      </c>
      <c r="Y403" s="574">
        <f t="shared" si="63"/>
        <v>16.8</v>
      </c>
      <c r="Z403" s="36">
        <f t="shared" si="68"/>
        <v>4.0160000000000001E-2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16.990476190476191</v>
      </c>
      <c r="BN403" s="64">
        <f t="shared" si="65"/>
        <v>17.84</v>
      </c>
      <c r="BO403" s="64">
        <f t="shared" si="66"/>
        <v>3.2560032560032565E-2</v>
      </c>
      <c r="BP403" s="64">
        <f t="shared" si="67"/>
        <v>3.4188034188034191E-2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7.6190476190476186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8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4.0160000000000001E-2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16</v>
      </c>
      <c r="Y406" s="575">
        <f>IFERROR(SUM(Y395:Y404),"0")</f>
        <v>16.8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107</v>
      </c>
      <c r="Y438" s="574">
        <f t="shared" ref="Y438:Y452" si="69">IFERROR(IF(X438="",0,CEILING((X438/$H438),1)*$H438),"")</f>
        <v>110.88000000000001</v>
      </c>
      <c r="Z438" s="36">
        <f t="shared" ref="Z438:Z444" si="70">IFERROR(IF(Y438=0,"",ROUNDUP(Y438/H438,0)*0.01196),"")</f>
        <v>0.25115999999999999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114.29545454545455</v>
      </c>
      <c r="BN438" s="64">
        <f t="shared" ref="BN438:BN452" si="72">IFERROR(Y438*I438/H438,"0")</f>
        <v>118.44</v>
      </c>
      <c r="BO438" s="64">
        <f t="shared" ref="BO438:BO452" si="73">IFERROR(1/J438*(X438/H438),"0")</f>
        <v>0.19485722610722611</v>
      </c>
      <c r="BP438" s="64">
        <f t="shared" ref="BP438:BP452" si="74">IFERROR(1/J438*(Y438/H438),"0")</f>
        <v>0.20192307692307693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610</v>
      </c>
      <c r="Y443" s="574">
        <f t="shared" si="69"/>
        <v>612.48</v>
      </c>
      <c r="Z443" s="36">
        <f t="shared" si="70"/>
        <v>1.3873599999999999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651.59090909090901</v>
      </c>
      <c r="BN443" s="64">
        <f t="shared" si="72"/>
        <v>654.24</v>
      </c>
      <c r="BO443" s="64">
        <f t="shared" si="73"/>
        <v>1.1108682983682985</v>
      </c>
      <c r="BP443" s="64">
        <f t="shared" si="74"/>
        <v>1.1153846153846154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14</v>
      </c>
      <c r="Y447" s="574">
        <f t="shared" si="69"/>
        <v>14.4</v>
      </c>
      <c r="Z447" s="36">
        <f>IFERROR(IF(Y447=0,"",ROUNDUP(Y447/H447,0)*0.00902),"")</f>
        <v>3.6080000000000001E-2</v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14.816666666666666</v>
      </c>
      <c r="BN447" s="64">
        <f t="shared" si="72"/>
        <v>15.24</v>
      </c>
      <c r="BO447" s="64">
        <f t="shared" si="73"/>
        <v>2.9461279461279462E-2</v>
      </c>
      <c r="BP447" s="64">
        <f t="shared" si="74"/>
        <v>3.0303030303030304E-2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139.68434343434345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141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1.6745999999999999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731</v>
      </c>
      <c r="Y454" s="575">
        <f>IFERROR(SUM(Y438:Y452),"0")</f>
        <v>737.76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498</v>
      </c>
      <c r="Y456" s="574">
        <f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531.95454545454538</v>
      </c>
      <c r="BN456" s="64">
        <f>IFERROR(Y456*I456/H456,"0")</f>
        <v>535.79999999999995</v>
      </c>
      <c r="BO456" s="64">
        <f>IFERROR(1/J456*(X456/H456),"0")</f>
        <v>0.90690559440559437</v>
      </c>
      <c r="BP456" s="64">
        <f>IFERROR(1/J456*(Y456/H456),"0")</f>
        <v>0.91346153846153855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94.318181818181813</v>
      </c>
      <c r="Y459" s="575">
        <f>IFERROR(Y456/H456,"0")+IFERROR(Y457/H457,"0")+IFERROR(Y458/H458,"0")</f>
        <v>95</v>
      </c>
      <c r="Z459" s="575">
        <f>IFERROR(IF(Z456="",0,Z456),"0")+IFERROR(IF(Z457="",0,Z457),"0")+IFERROR(IF(Z458="",0,Z458),"0")</f>
        <v>1.1362000000000001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498</v>
      </c>
      <c r="Y460" s="575">
        <f>IFERROR(SUM(Y456:Y458),"0")</f>
        <v>501.6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263</v>
      </c>
      <c r="Y462" s="574">
        <f t="shared" ref="Y462:Y468" si="75">IFERROR(IF(X462="",0,CEILING((X462/$H462),1)*$H462),"")</f>
        <v>264</v>
      </c>
      <c r="Z462" s="36">
        <f>IFERROR(IF(Y462=0,"",ROUNDUP(Y462/H462,0)*0.01196),"")</f>
        <v>0.59799999999999998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280.93181818181813</v>
      </c>
      <c r="BN462" s="64">
        <f t="shared" ref="BN462:BN468" si="77">IFERROR(Y462*I462/H462,"0")</f>
        <v>281.99999999999994</v>
      </c>
      <c r="BO462" s="64">
        <f t="shared" ref="BO462:BO468" si="78">IFERROR(1/J462*(X462/H462),"0")</f>
        <v>0.47894813519813517</v>
      </c>
      <c r="BP462" s="64">
        <f t="shared" ref="BP462:BP468" si="79">IFERROR(1/J462*(Y462/H462),"0")</f>
        <v>0.48076923076923078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253</v>
      </c>
      <c r="Y463" s="574">
        <f t="shared" si="75"/>
        <v>253.44</v>
      </c>
      <c r="Z463" s="36">
        <f>IFERROR(IF(Y463=0,"",ROUNDUP(Y463/H463,0)*0.01196),"")</f>
        <v>0.57408000000000003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270.24999999999994</v>
      </c>
      <c r="BN463" s="64">
        <f t="shared" si="77"/>
        <v>270.71999999999997</v>
      </c>
      <c r="BO463" s="64">
        <f t="shared" si="78"/>
        <v>0.46073717948717952</v>
      </c>
      <c r="BP463" s="64">
        <f t="shared" si="79"/>
        <v>0.46153846153846156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275</v>
      </c>
      <c r="Y464" s="574">
        <f t="shared" si="75"/>
        <v>279.84000000000003</v>
      </c>
      <c r="Z464" s="36">
        <f>IFERROR(IF(Y464=0,"",ROUNDUP(Y464/H464,0)*0.01196),"")</f>
        <v>0.63388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293.75</v>
      </c>
      <c r="BN464" s="64">
        <f t="shared" si="77"/>
        <v>298.92</v>
      </c>
      <c r="BO464" s="64">
        <f t="shared" si="78"/>
        <v>0.50080128205128205</v>
      </c>
      <c r="BP464" s="64">
        <f t="shared" si="79"/>
        <v>0.50961538461538469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149.81060606060606</v>
      </c>
      <c r="Y469" s="575">
        <f>IFERROR(Y462/H462,"0")+IFERROR(Y463/H463,"0")+IFERROR(Y464/H464,"0")+IFERROR(Y465/H465,"0")+IFERROR(Y466/H466,"0")+IFERROR(Y467/H467,"0")+IFERROR(Y468/H468,"0")</f>
        <v>151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1.80596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791</v>
      </c>
      <c r="Y470" s="575">
        <f>IFERROR(SUM(Y462:Y468),"0")</f>
        <v>797.28000000000009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8017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8104.8400000000011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8514.9918293210612</v>
      </c>
      <c r="Y514" s="575">
        <f>IFERROR(SUM(BN22:BN510),"0")</f>
        <v>8608.0399999999991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15</v>
      </c>
      <c r="Y515" s="38">
        <f>ROUNDUP(SUM(BP22:BP510),0)</f>
        <v>15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8889.9918293210612</v>
      </c>
      <c r="Y516" s="575">
        <f>GrossWeightTotalR+PalletQtyTotalR*25</f>
        <v>8983.0399999999991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1409.4388425112561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1427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17.455500000000001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237.60000000000002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105</v>
      </c>
      <c r="E523" s="46">
        <f>IFERROR(Y89*1,"0")+IFERROR(Y90*1,"0")+IFERROR(Y91*1,"0")+IFERROR(Y95*1,"0")+IFERROR(Y96*1,"0")+IFERROR(Y97*1,"0")+IFERROR(Y98*1,"0")+IFERROR(Y99*1,"0")+IFERROR(Y100*1,"0")</f>
        <v>498.6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915.90000000000009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60.300000000000004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941.4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4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132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588.6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345</v>
      </c>
      <c r="U523" s="46">
        <f>IFERROR(Y373*1,"0")+IFERROR(Y374*1,"0")+IFERROR(Y375*1,"0")+IFERROR(Y376*1,"0")+IFERROR(Y380*1,"0")+IFERROR(Y384*1,"0")+IFERROR(Y385*1,"0")+IFERROR(Y389*1,"0")</f>
        <v>2223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16.8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2036.6400000000003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1 409,44"/>
        <filter val="1,11"/>
        <filter val="10,00"/>
        <filter val="107,00"/>
        <filter val="113,00"/>
        <filter val="114,00"/>
        <filter val="124,00"/>
        <filter val="130,00"/>
        <filter val="139,68"/>
        <filter val="14,00"/>
        <filter val="14,44"/>
        <filter val="141,85"/>
        <filter val="149,81"/>
        <filter val="15"/>
        <filter val="153,00"/>
        <filter val="155,00"/>
        <filter val="157,00"/>
        <filter val="16,00"/>
        <filter val="166,67"/>
        <filter val="168,00"/>
        <filter val="2 221,00"/>
        <filter val="2,00"/>
        <filter val="2,31"/>
        <filter val="2,68"/>
        <filter val="20,00"/>
        <filter val="21,00"/>
        <filter val="21,48"/>
        <filter val="211,00"/>
        <filter val="22,00"/>
        <filter val="22,93"/>
        <filter val="225,00"/>
        <filter val="232,00"/>
        <filter val="242,00"/>
        <filter val="246,78"/>
        <filter val="248,00"/>
        <filter val="25,00"/>
        <filter val="253,00"/>
        <filter val="26,43"/>
        <filter val="263,00"/>
        <filter val="27,00"/>
        <filter val="275,00"/>
        <filter val="3,00"/>
        <filter val="30,00"/>
        <filter val="31,00"/>
        <filter val="344,00"/>
        <filter val="39,00"/>
        <filter val="423,00"/>
        <filter val="43,00"/>
        <filter val="436,00"/>
        <filter val="449,00"/>
        <filter val="450,00"/>
        <filter val="48,00"/>
        <filter val="498,00"/>
        <filter val="5,00"/>
        <filter val="50,37"/>
        <filter val="52,00"/>
        <filter val="54,17"/>
        <filter val="56,00"/>
        <filter val="582,00"/>
        <filter val="610,00"/>
        <filter val="69,54"/>
        <filter val="7,62"/>
        <filter val="731,00"/>
        <filter val="74,62"/>
        <filter val="791,00"/>
        <filter val="8 017,00"/>
        <filter val="8 514,99"/>
        <filter val="8 889,99"/>
        <filter val="80,00"/>
        <filter val="87,96"/>
        <filter val="9,17"/>
        <filter val="94,32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