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"/>
    </mc:Choice>
  </mc:AlternateContent>
  <xr:revisionPtr revIDLastSave="0" documentId="13_ncr:1_{5DF07015-7F23-4D4A-969E-ECD6A9D530F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Sheet!$A$3:$AJ$103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6" i="1"/>
  <c r="T5" i="1"/>
  <c r="R5" i="1"/>
  <c r="S5" i="1" l="1"/>
  <c r="AK5" i="1"/>
  <c r="AL5" i="1"/>
  <c r="Q91" i="1"/>
  <c r="Q92" i="1"/>
  <c r="Q93" i="1"/>
  <c r="Q90" i="1"/>
  <c r="Q9" i="1" l="1"/>
  <c r="Q27" i="1"/>
  <c r="Q29" i="1"/>
  <c r="Q35" i="1"/>
  <c r="Q39" i="1"/>
  <c r="Q43" i="1"/>
  <c r="Q44" i="1"/>
  <c r="Q47" i="1"/>
  <c r="Q49" i="1"/>
  <c r="Q50" i="1"/>
  <c r="Q52" i="1"/>
  <c r="Q53" i="1"/>
  <c r="Q54" i="1"/>
  <c r="Q56" i="1"/>
  <c r="Q62" i="1"/>
  <c r="Q64" i="1"/>
  <c r="Q65" i="1"/>
  <c r="Q66" i="1"/>
  <c r="Q68" i="1"/>
  <c r="Q72" i="1"/>
  <c r="Q78" i="1"/>
  <c r="Q81" i="1"/>
  <c r="Q82" i="1"/>
  <c r="Q83" i="1"/>
  <c r="Q84" i="1"/>
  <c r="Q85" i="1"/>
  <c r="Q89" i="1"/>
  <c r="Q99" i="1"/>
  <c r="Q100" i="1"/>
  <c r="Q101" i="1"/>
  <c r="Q102" i="1"/>
  <c r="Q103" i="1"/>
  <c r="F67" i="1" l="1"/>
  <c r="E67" i="1"/>
  <c r="F86" i="1"/>
  <c r="O7" i="1" l="1"/>
  <c r="P7" i="1" s="1"/>
  <c r="Q7" i="1" s="1"/>
  <c r="O8" i="1"/>
  <c r="O9" i="1"/>
  <c r="W9" i="1" s="1"/>
  <c r="O10" i="1"/>
  <c r="O11" i="1"/>
  <c r="O12" i="1"/>
  <c r="W12" i="1" s="1"/>
  <c r="O13" i="1"/>
  <c r="P13" i="1" s="1"/>
  <c r="O14" i="1"/>
  <c r="O15" i="1"/>
  <c r="P15" i="1" s="1"/>
  <c r="O16" i="1"/>
  <c r="O17" i="1"/>
  <c r="O18" i="1"/>
  <c r="O19" i="1"/>
  <c r="P19" i="1" s="1"/>
  <c r="O20" i="1"/>
  <c r="P20" i="1" s="1"/>
  <c r="O21" i="1"/>
  <c r="O22" i="1"/>
  <c r="O23" i="1"/>
  <c r="P23" i="1" s="1"/>
  <c r="O24" i="1"/>
  <c r="O25" i="1"/>
  <c r="O26" i="1"/>
  <c r="O27" i="1"/>
  <c r="W27" i="1" s="1"/>
  <c r="O28" i="1"/>
  <c r="O29" i="1"/>
  <c r="W29" i="1" s="1"/>
  <c r="O30" i="1"/>
  <c r="O31" i="1"/>
  <c r="O32" i="1"/>
  <c r="O33" i="1"/>
  <c r="O34" i="1"/>
  <c r="O35" i="1"/>
  <c r="W35" i="1" s="1"/>
  <c r="O36" i="1"/>
  <c r="P36" i="1" s="1"/>
  <c r="O37" i="1"/>
  <c r="O38" i="1"/>
  <c r="O39" i="1"/>
  <c r="W39" i="1" s="1"/>
  <c r="O40" i="1"/>
  <c r="P40" i="1" s="1"/>
  <c r="O41" i="1"/>
  <c r="O42" i="1"/>
  <c r="O43" i="1"/>
  <c r="W43" i="1" s="1"/>
  <c r="O44" i="1"/>
  <c r="W44" i="1" s="1"/>
  <c r="O45" i="1"/>
  <c r="O46" i="1"/>
  <c r="O47" i="1"/>
  <c r="W47" i="1" s="1"/>
  <c r="O48" i="1"/>
  <c r="O49" i="1"/>
  <c r="W49" i="1" s="1"/>
  <c r="O50" i="1"/>
  <c r="W50" i="1" s="1"/>
  <c r="O51" i="1"/>
  <c r="O52" i="1"/>
  <c r="W52" i="1" s="1"/>
  <c r="O53" i="1"/>
  <c r="W53" i="1" s="1"/>
  <c r="O54" i="1"/>
  <c r="W54" i="1" s="1"/>
  <c r="O55" i="1"/>
  <c r="O56" i="1"/>
  <c r="W56" i="1" s="1"/>
  <c r="O57" i="1"/>
  <c r="O58" i="1"/>
  <c r="O59" i="1"/>
  <c r="P59" i="1" s="1"/>
  <c r="O60" i="1"/>
  <c r="O61" i="1"/>
  <c r="P61" i="1" s="1"/>
  <c r="O62" i="1"/>
  <c r="W62" i="1" s="1"/>
  <c r="O63" i="1"/>
  <c r="P63" i="1" s="1"/>
  <c r="O64" i="1"/>
  <c r="W64" i="1" s="1"/>
  <c r="O65" i="1"/>
  <c r="W65" i="1" s="1"/>
  <c r="O66" i="1"/>
  <c r="W66" i="1" s="1"/>
  <c r="O67" i="1"/>
  <c r="O68" i="1"/>
  <c r="W68" i="1" s="1"/>
  <c r="O69" i="1"/>
  <c r="O70" i="1"/>
  <c r="P70" i="1" s="1"/>
  <c r="O71" i="1"/>
  <c r="P71" i="1" s="1"/>
  <c r="O72" i="1"/>
  <c r="W72" i="1" s="1"/>
  <c r="O73" i="1"/>
  <c r="P73" i="1" s="1"/>
  <c r="O74" i="1"/>
  <c r="O75" i="1"/>
  <c r="O76" i="1"/>
  <c r="P76" i="1" s="1"/>
  <c r="O77" i="1"/>
  <c r="O78" i="1"/>
  <c r="W78" i="1" s="1"/>
  <c r="O79" i="1"/>
  <c r="P79" i="1" s="1"/>
  <c r="O80" i="1"/>
  <c r="O81" i="1"/>
  <c r="W81" i="1" s="1"/>
  <c r="O82" i="1"/>
  <c r="W82" i="1" s="1"/>
  <c r="O83" i="1"/>
  <c r="W83" i="1" s="1"/>
  <c r="O84" i="1"/>
  <c r="W84" i="1" s="1"/>
  <c r="O85" i="1"/>
  <c r="W85" i="1" s="1"/>
  <c r="O86" i="1"/>
  <c r="O87" i="1"/>
  <c r="O88" i="1"/>
  <c r="O89" i="1"/>
  <c r="W89" i="1" s="1"/>
  <c r="O90" i="1"/>
  <c r="W90" i="1" s="1"/>
  <c r="O91" i="1"/>
  <c r="W91" i="1" s="1"/>
  <c r="O92" i="1"/>
  <c r="W92" i="1" s="1"/>
  <c r="O93" i="1"/>
  <c r="W93" i="1" s="1"/>
  <c r="O94" i="1"/>
  <c r="W94" i="1" s="1"/>
  <c r="O95" i="1"/>
  <c r="P95" i="1" s="1"/>
  <c r="O96" i="1"/>
  <c r="O97" i="1"/>
  <c r="P97" i="1" s="1"/>
  <c r="O98" i="1"/>
  <c r="P98" i="1" s="1"/>
  <c r="O99" i="1"/>
  <c r="O100" i="1"/>
  <c r="W100" i="1" s="1"/>
  <c r="O101" i="1"/>
  <c r="O102" i="1"/>
  <c r="O103" i="1"/>
  <c r="O6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H5" i="1"/>
  <c r="AG5" i="1"/>
  <c r="AF5" i="1"/>
  <c r="AE5" i="1"/>
  <c r="AD5" i="1"/>
  <c r="AC5" i="1"/>
  <c r="AB5" i="1"/>
  <c r="AA5" i="1"/>
  <c r="Z5" i="1"/>
  <c r="Y5" i="1"/>
  <c r="U5" i="1"/>
  <c r="N5" i="1"/>
  <c r="M5" i="1"/>
  <c r="L5" i="1"/>
  <c r="J5" i="1"/>
  <c r="F5" i="1"/>
  <c r="E5" i="1"/>
  <c r="X103" i="1" l="1"/>
  <c r="W103" i="1"/>
  <c r="X101" i="1"/>
  <c r="W101" i="1"/>
  <c r="X99" i="1"/>
  <c r="W99" i="1"/>
  <c r="W97" i="1"/>
  <c r="W95" i="1"/>
  <c r="W79" i="1"/>
  <c r="W73" i="1"/>
  <c r="W71" i="1"/>
  <c r="W63" i="1"/>
  <c r="W61" i="1"/>
  <c r="W59" i="1"/>
  <c r="W23" i="1"/>
  <c r="W19" i="1"/>
  <c r="W15" i="1"/>
  <c r="W13" i="1"/>
  <c r="W7" i="1"/>
  <c r="X102" i="1"/>
  <c r="W102" i="1"/>
  <c r="W98" i="1"/>
  <c r="W76" i="1"/>
  <c r="W70" i="1"/>
  <c r="W40" i="1"/>
  <c r="W36" i="1"/>
  <c r="W20" i="1"/>
  <c r="X6" i="1"/>
  <c r="P6" i="1"/>
  <c r="X100" i="1"/>
  <c r="X98" i="1"/>
  <c r="X96" i="1"/>
  <c r="P96" i="1"/>
  <c r="X94" i="1"/>
  <c r="X92" i="1"/>
  <c r="P88" i="1"/>
  <c r="P86" i="1"/>
  <c r="P80" i="1"/>
  <c r="Q80" i="1" s="1"/>
  <c r="P74" i="1"/>
  <c r="P60" i="1"/>
  <c r="P58" i="1"/>
  <c r="P48" i="1"/>
  <c r="Q48" i="1" s="1"/>
  <c r="P46" i="1"/>
  <c r="P42" i="1"/>
  <c r="P38" i="1"/>
  <c r="P34" i="1"/>
  <c r="P32" i="1"/>
  <c r="P30" i="1"/>
  <c r="P28" i="1"/>
  <c r="P26" i="1"/>
  <c r="P24" i="1"/>
  <c r="P22" i="1"/>
  <c r="P18" i="1"/>
  <c r="P16" i="1"/>
  <c r="P14" i="1"/>
  <c r="P10" i="1"/>
  <c r="P8" i="1"/>
  <c r="X97" i="1"/>
  <c r="X95" i="1"/>
  <c r="X93" i="1"/>
  <c r="P87" i="1"/>
  <c r="P77" i="1"/>
  <c r="P75" i="1"/>
  <c r="Q75" i="1" s="1"/>
  <c r="P69" i="1"/>
  <c r="P67" i="1"/>
  <c r="P57" i="1"/>
  <c r="P55" i="1"/>
  <c r="P51" i="1"/>
  <c r="P45" i="1"/>
  <c r="P41" i="1"/>
  <c r="P37" i="1"/>
  <c r="P33" i="1"/>
  <c r="P31" i="1"/>
  <c r="P25" i="1"/>
  <c r="P21" i="1"/>
  <c r="P17" i="1"/>
  <c r="P11" i="1"/>
  <c r="X86" i="1"/>
  <c r="X78" i="1"/>
  <c r="X70" i="1"/>
  <c r="X62" i="1"/>
  <c r="X54" i="1"/>
  <c r="X46" i="1"/>
  <c r="X38" i="1"/>
  <c r="X30" i="1"/>
  <c r="X22" i="1"/>
  <c r="X14" i="1"/>
  <c r="X90" i="1"/>
  <c r="X82" i="1"/>
  <c r="X74" i="1"/>
  <c r="X66" i="1"/>
  <c r="X58" i="1"/>
  <c r="X50" i="1"/>
  <c r="X42" i="1"/>
  <c r="X34" i="1"/>
  <c r="X26" i="1"/>
  <c r="X18" i="1"/>
  <c r="X10" i="1"/>
  <c r="X88" i="1"/>
  <c r="X84" i="1"/>
  <c r="X80" i="1"/>
  <c r="X76" i="1"/>
  <c r="X72" i="1"/>
  <c r="X68" i="1"/>
  <c r="X64" i="1"/>
  <c r="X60" i="1"/>
  <c r="X56" i="1"/>
  <c r="X52" i="1"/>
  <c r="X48" i="1"/>
  <c r="X44" i="1"/>
  <c r="X40" i="1"/>
  <c r="X36" i="1"/>
  <c r="X32" i="1"/>
  <c r="X28" i="1"/>
  <c r="X24" i="1"/>
  <c r="X20" i="1"/>
  <c r="X16" i="1"/>
  <c r="X12" i="1"/>
  <c r="X8" i="1"/>
  <c r="K5" i="1"/>
  <c r="O5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W17" i="1" l="1"/>
  <c r="W25" i="1"/>
  <c r="W33" i="1"/>
  <c r="W41" i="1"/>
  <c r="W51" i="1"/>
  <c r="W57" i="1"/>
  <c r="W69" i="1"/>
  <c r="W77" i="1"/>
  <c r="W10" i="1"/>
  <c r="W16" i="1"/>
  <c r="W22" i="1"/>
  <c r="W26" i="1"/>
  <c r="W30" i="1"/>
  <c r="W34" i="1"/>
  <c r="W42" i="1"/>
  <c r="W48" i="1"/>
  <c r="W60" i="1"/>
  <c r="W80" i="1"/>
  <c r="W88" i="1"/>
  <c r="W11" i="1"/>
  <c r="W21" i="1"/>
  <c r="W31" i="1"/>
  <c r="W37" i="1"/>
  <c r="W45" i="1"/>
  <c r="W55" i="1"/>
  <c r="W67" i="1"/>
  <c r="W75" i="1"/>
  <c r="W87" i="1"/>
  <c r="W8" i="1"/>
  <c r="W14" i="1"/>
  <c r="W18" i="1"/>
  <c r="W24" i="1"/>
  <c r="W28" i="1"/>
  <c r="W32" i="1"/>
  <c r="W38" i="1"/>
  <c r="W46" i="1"/>
  <c r="W58" i="1"/>
  <c r="W74" i="1"/>
  <c r="W86" i="1"/>
  <c r="W96" i="1"/>
  <c r="W6" i="1"/>
  <c r="Q5" i="1"/>
  <c r="P5" i="1"/>
  <c r="AJ5" i="1" l="1"/>
</calcChain>
</file>

<file path=xl/sharedStrings.xml><?xml version="1.0" encoding="utf-8"?>
<sst xmlns="http://schemas.openxmlformats.org/spreadsheetml/2006/main" count="403" uniqueCount="174">
  <si>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</si>
  <si>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</si>
  <si>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</si>
  <si>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</si>
  <si>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</si>
  <si>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</si>
  <si>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</si>
  <si>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</si>
  <si>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</si>
  <si>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</si>
  <si>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</si>
  <si>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</si>
  <si>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</si>
  <si>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</si>
  <si>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</si>
  <si>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</si>
  <si>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</si>
  <si>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</si>
  <si>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</si>
  <si>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</si>
  <si>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</si>
  <si>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</si>
  <si>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</si>
  <si>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09,06,</t>
  </si>
  <si>
    <t>14,06,</t>
  </si>
  <si>
    <t>17,06,</t>
  </si>
  <si>
    <t>03,06,</t>
  </si>
  <si>
    <t>27,05,</t>
  </si>
  <si>
    <t>20,05,</t>
  </si>
  <si>
    <t>13,05,</t>
  </si>
  <si>
    <t>02,05,</t>
  </si>
  <si>
    <t>25,04,</t>
  </si>
  <si>
    <t>22,04,</t>
  </si>
  <si>
    <t>15,04,</t>
  </si>
  <si>
    <t>08,04,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</si>
  <si>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</si>
  <si>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</si>
  <si>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</si>
  <si>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</si>
  <si>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</si>
  <si>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нужно увеличить продажи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</si>
  <si>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</si>
  <si>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</si>
  <si>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</si>
  <si>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нужно увеличить продажи!!!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</si>
  <si>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</si>
  <si>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</si>
  <si>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</si>
  <si>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</si>
  <si>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</si>
  <si>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</si>
  <si>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</si>
  <si>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</si>
  <si>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Мкд Трейд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</si>
  <si>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</si>
  <si>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</si>
  <si>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</si>
  <si>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</si>
  <si>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</si>
  <si>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</si>
  <si>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</si>
  <si>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</si>
  <si>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</si>
  <si>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</si>
  <si>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</si>
  <si>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не в матрице</t>
  </si>
  <si>
    <t>6353 ЭКСТРА Папа может вар п/о 0.4кг 8шт.  ОСТАНКИНО</t>
  </si>
  <si>
    <t>6364 СЕРВЕЛАТ ЗЕРНИСТЫЙ ПМ в/к в/у 0.35кг  ОСТАНКИНО</t>
  </si>
  <si>
    <t>дубль на 7154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</si>
  <si>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</si>
  <si>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</si>
  <si>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</si>
  <si>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</si>
  <si>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</si>
  <si>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</si>
  <si>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</si>
  <si>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</si>
  <si>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</si>
  <si>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</si>
  <si>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</si>
  <si>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</si>
  <si>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</si>
  <si>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новинка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</si>
  <si>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</si>
  <si>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</si>
  <si>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</si>
  <si>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</si>
  <si>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</si>
  <si>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</si>
  <si>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29,05,25 в уценку 16кг / 31,03,25 списание (недостача) / Мкд Трейд</t>
  </si>
  <si>
    <t>6762 СЛИВОЧНЫЕ сос ц/о мгс 0,41кг 8шт  Останкино</t>
  </si>
  <si>
    <t>6764 СЛИИВОЧНЫЕ сос ц/о мгс 1*4  Останкино</t>
  </si>
  <si>
    <t>нет потребности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</si>
  <si>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</si>
  <si>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</si>
  <si>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</si>
  <si>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07,04,25 в уценку 28шт. / вместо 6415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</si>
  <si>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</si>
  <si>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</si>
  <si>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</si>
  <si>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</si>
  <si>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</si>
  <si>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</si>
  <si>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</si>
  <si>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</si>
  <si>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</si>
  <si>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</si>
  <si>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</si>
  <si>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ПОД ЗАКАЗ ТК</t>
  </si>
  <si>
    <t>6877 В ОБВЯЗКЕ вар п/о  Останкино</t>
  </si>
  <si>
    <t>вывод 27,05,25</t>
  </si>
  <si>
    <t>6888 С ГРУДИНОЙ вар п/о в/у срез 0,4 кг 8 шт  Останкино</t>
  </si>
  <si>
    <t>02,04,25 в уценку 14шт. / завод не отгружает</t>
  </si>
  <si>
    <t>6909 ДЛЯ ДЕТЕЙ сос п/о мгс 0,33кг 8шт  Останкино</t>
  </si>
  <si>
    <t>27,12,24 в уценку 95шт. / есть дубль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</si>
  <si>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</si>
  <si>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</si>
  <si>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</si>
  <si>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</si>
  <si>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</si>
  <si>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</si>
  <si>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</si>
  <si>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</si>
  <si>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</si>
  <si>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</si>
  <si>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</si>
  <si>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</si>
  <si>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</si>
  <si>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вместо 6794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</si>
  <si>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</si>
  <si>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</si>
  <si>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</si>
  <si>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</si>
  <si>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</si>
  <si>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</si>
  <si>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есть дубль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</si>
  <si>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</si>
  <si>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</si>
  <si>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</si>
  <si>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</si>
  <si>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</si>
  <si>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</si>
  <si>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</si>
  <si>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новинка / завод не отгрузил</t>
  </si>
  <si>
    <t>7229 САЛЬЧИЧОН Останкино с/к в/у 1/180</t>
  </si>
  <si>
    <t>7232 БОЯNСКАЯ ПМ п/к в/у 0,28кг 8шт_209к  Останкино</t>
  </si>
  <si>
    <t>вместо 7173</t>
  </si>
  <si>
    <t>7236 СЕРВЕЛАТ КАРЕЛЬСКИЙ в/к в/у 0,28кг_209к  Останкино</t>
  </si>
  <si>
    <t>вместо 6684</t>
  </si>
  <si>
    <t>7237 СЕРВЕЛАТ ШВАРЦЕР ПМ в/к в/у 0,28кг_209к  Останкино</t>
  </si>
  <si>
    <t>7241 САЛЯМИ Папа может п/к в/у 0,28кг ОСТАНКИНО</t>
  </si>
  <si>
    <t>вместо 6773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</si>
  <si>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</si>
  <si>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</si>
  <si>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</si>
  <si>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дубль на 6909 или ротация ????</t>
  </si>
  <si>
    <t>Сервелат Финский в/к в/у ОСТАНКИНО</t>
  </si>
  <si>
    <t>У_5341 СЕРВЕЛАТ ОХОТНИЧИЙ в/к в/у  ОСТАНКИНО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</si>
  <si>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новинка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</si>
  <si>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02,04,25 в уценку 50кг / Мкд Трейд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</si>
  <si>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6802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</si>
  <si>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6795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</si>
  <si>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6415</t>
    </r>
  </si>
  <si>
    <t>Мкд Трейд / завод не отгрузил</t>
  </si>
  <si>
    <t>нужно увеличить продажи / Мкд Трейд</t>
  </si>
  <si>
    <t>нужно увеличить продажи / 29,05,25 в уценку 7шт. / 14,01,25 в уценку 31 шт. / Мкд Трейд</t>
  </si>
  <si>
    <t>нужно увеличить продажи / Мкд Трейд / Пекарня</t>
  </si>
  <si>
    <t>Нет на заводе</t>
  </si>
  <si>
    <t>итого</t>
  </si>
  <si>
    <t>новинка / 18,06,25 Зверев обнулил (нет на заводе)</t>
  </si>
  <si>
    <t>заказ</t>
  </si>
  <si>
    <t>21,06,(1)</t>
  </si>
  <si>
    <t>21,06,(2)</t>
  </si>
  <si>
    <t>23,06,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</si>
</sst>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5" fillId="8" borderId="1" xfId="1" applyNumberFormat="1" applyFont="1" applyFill="1"/>
    <xf numFmtId="164" fontId="6" fillId="8" borderId="1" xfId="1" applyNumberFormat="1" applyFont="1" applyFill="1"/>
    <xf numFmtId="164" fontId="6" fillId="0" borderId="1" xfId="1" applyNumberFormat="1" applyFont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6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7" sqref="V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8.5703125" customWidth="1"/>
    <col min="10" max="11" width="7" customWidth="1"/>
    <col min="12" max="13" width="0.28515625" customWidth="1"/>
    <col min="14" max="21" width="7" customWidth="1"/>
    <col min="22" max="22" width="13.28515625" customWidth="1"/>
    <col min="23" max="24" width="5" customWidth="1"/>
    <col min="25" max="34" width="6" customWidth="1"/>
    <col min="35" max="35" width="24" customWidth="1"/>
    <col min="36" max="38" width="7" customWidth="1"/>
    <col min="39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168</v>
      </c>
      <c r="R3" s="3" t="s">
        <v>170</v>
      </c>
      <c r="S3" s="3" t="s">
        <v>170</v>
      </c>
      <c r="T3" s="3" t="s">
        <v>170</v>
      </c>
      <c r="U3" s="6" t="s">
        <v>16</v>
      </c>
      <c r="V3" s="6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21</v>
      </c>
      <c r="AJ3" s="2" t="s">
        <v>22</v>
      </c>
      <c r="AK3" s="2" t="s">
        <v>22</v>
      </c>
      <c r="AL3" s="2" t="s">
        <v>22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24</v>
      </c>
      <c r="O4" s="1" t="s">
        <v>25</v>
      </c>
      <c r="P4" s="1"/>
      <c r="Q4" s="1"/>
      <c r="R4" s="1" t="s">
        <v>171</v>
      </c>
      <c r="S4" s="1" t="s">
        <v>172</v>
      </c>
      <c r="T4" s="1" t="s">
        <v>173</v>
      </c>
      <c r="U4" s="1"/>
      <c r="V4" s="1"/>
      <c r="W4" s="1"/>
      <c r="X4" s="1"/>
      <c r="Y4" s="1" t="s">
        <v>23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/>
      <c r="AJ4" s="1" t="s">
        <v>171</v>
      </c>
      <c r="AK4" s="1" t="s">
        <v>172</v>
      </c>
      <c r="AL4" s="1" t="s">
        <v>173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13178.641</v>
      </c>
      <c r="F5" s="4">
        <f>SUM(F6:F500)</f>
        <v>8559.1889999999967</v>
      </c>
      <c r="G5" s="7"/>
      <c r="H5" s="1"/>
      <c r="I5" s="1"/>
      <c r="J5" s="4">
        <f t="shared" ref="J5:U5" si="0">SUM(J6:J500)</f>
        <v>14137.1</v>
      </c>
      <c r="K5" s="4">
        <f t="shared" si="0"/>
        <v>-958.45900000000017</v>
      </c>
      <c r="L5" s="4">
        <f t="shared" si="0"/>
        <v>0</v>
      </c>
      <c r="M5" s="4">
        <f t="shared" si="0"/>
        <v>0</v>
      </c>
      <c r="N5" s="4">
        <f t="shared" si="0"/>
        <v>7457</v>
      </c>
      <c r="O5" s="4">
        <f t="shared" si="0"/>
        <v>2635.7281999999996</v>
      </c>
      <c r="P5" s="4">
        <f t="shared" si="0"/>
        <v>20529.277000000002</v>
      </c>
      <c r="Q5" s="4">
        <f t="shared" si="0"/>
        <v>22540</v>
      </c>
      <c r="R5" s="4">
        <f t="shared" si="0"/>
        <v>7130</v>
      </c>
      <c r="S5" s="4">
        <f t="shared" ref="S5:T5" si="1">SUM(S6:S500)</f>
        <v>10080</v>
      </c>
      <c r="T5" s="4">
        <f t="shared" si="1"/>
        <v>5330</v>
      </c>
      <c r="U5" s="4">
        <f t="shared" si="0"/>
        <v>24180</v>
      </c>
      <c r="V5" s="1"/>
      <c r="W5" s="1"/>
      <c r="X5" s="1"/>
      <c r="Y5" s="4">
        <f t="shared" ref="Y5:AH5" si="2">SUM(Y6:Y500)</f>
        <v>1850.2364000000002</v>
      </c>
      <c r="Z5" s="4">
        <f t="shared" si="2"/>
        <v>1889.3242</v>
      </c>
      <c r="AA5" s="4">
        <f t="shared" si="2"/>
        <v>1708.2454000000005</v>
      </c>
      <c r="AB5" s="4">
        <f t="shared" si="2"/>
        <v>2288.4824000000003</v>
      </c>
      <c r="AC5" s="4">
        <f t="shared" si="2"/>
        <v>1510.0298</v>
      </c>
      <c r="AD5" s="4">
        <f t="shared" si="2"/>
        <v>1738.2572000000002</v>
      </c>
      <c r="AE5" s="4">
        <f t="shared" si="2"/>
        <v>1312.9189999999999</v>
      </c>
      <c r="AF5" s="4">
        <f t="shared" si="2"/>
        <v>1262.9885999999997</v>
      </c>
      <c r="AG5" s="4">
        <f t="shared" si="2"/>
        <v>1723.904</v>
      </c>
      <c r="AH5" s="4">
        <f t="shared" si="2"/>
        <v>1416.5266000000001</v>
      </c>
      <c r="AI5" s="1"/>
      <c r="AJ5" s="4">
        <f>SUM(AJ6:AJ500)</f>
        <v>3071.4</v>
      </c>
      <c r="AK5" s="4">
        <f t="shared" ref="AK5:AL5" si="3">SUM(AK6:AK500)</f>
        <v>4561.0599999999995</v>
      </c>
      <c r="AL5" s="4">
        <f t="shared" si="3"/>
        <v>2030.2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35</v>
      </c>
      <c r="B6" s="1" t="s">
        <v>36</v>
      </c>
      <c r="C6" s="1">
        <v>130.94800000000001</v>
      </c>
      <c r="D6" s="1">
        <v>562.05200000000002</v>
      </c>
      <c r="E6" s="1">
        <v>319</v>
      </c>
      <c r="F6" s="1">
        <v>297</v>
      </c>
      <c r="G6" s="7">
        <v>0.4</v>
      </c>
      <c r="H6" s="1">
        <v>60</v>
      </c>
      <c r="I6" s="1" t="s">
        <v>37</v>
      </c>
      <c r="J6" s="1">
        <v>341</v>
      </c>
      <c r="K6" s="1">
        <f t="shared" ref="K6:K37" si="4">E6-J6</f>
        <v>-22</v>
      </c>
      <c r="L6" s="1"/>
      <c r="M6" s="1"/>
      <c r="N6" s="1">
        <v>150</v>
      </c>
      <c r="O6" s="1">
        <f>E6/5</f>
        <v>63.8</v>
      </c>
      <c r="P6" s="5">
        <f>14*O6-N6-F6</f>
        <v>446.19999999999993</v>
      </c>
      <c r="Q6" s="5">
        <v>500</v>
      </c>
      <c r="R6" s="5">
        <v>200</v>
      </c>
      <c r="S6" s="5">
        <f>Q6-R6-T6</f>
        <v>200</v>
      </c>
      <c r="T6" s="5">
        <v>100</v>
      </c>
      <c r="U6" s="5">
        <v>510</v>
      </c>
      <c r="V6" s="1"/>
      <c r="W6" s="1">
        <f>(F6+N6+Q6)/O6</f>
        <v>14.843260188087775</v>
      </c>
      <c r="X6" s="1">
        <f>(F6+N6)/O6</f>
        <v>7.0062695924764897</v>
      </c>
      <c r="Y6" s="1">
        <v>50.810400000000001</v>
      </c>
      <c r="Z6" s="1">
        <v>55.4</v>
      </c>
      <c r="AA6" s="1">
        <v>40.200000000000003</v>
      </c>
      <c r="AB6" s="1">
        <v>53.4</v>
      </c>
      <c r="AC6" s="1">
        <v>33</v>
      </c>
      <c r="AD6" s="1">
        <v>33.6</v>
      </c>
      <c r="AE6" s="1">
        <v>26</v>
      </c>
      <c r="AF6" s="1">
        <v>23</v>
      </c>
      <c r="AG6" s="1">
        <v>42.6</v>
      </c>
      <c r="AH6" s="1">
        <v>30</v>
      </c>
      <c r="AI6" s="1"/>
      <c r="AJ6" s="1">
        <f>G6*R6</f>
        <v>80</v>
      </c>
      <c r="AK6" s="1">
        <f>G6*S6</f>
        <v>80</v>
      </c>
      <c r="AL6" s="1">
        <f>G6*T6</f>
        <v>40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38</v>
      </c>
      <c r="B7" s="1" t="s">
        <v>39</v>
      </c>
      <c r="C7" s="1">
        <v>41.787999999999997</v>
      </c>
      <c r="D7" s="1">
        <v>1</v>
      </c>
      <c r="E7" s="1">
        <v>15.06</v>
      </c>
      <c r="F7" s="1">
        <v>26.242000000000001</v>
      </c>
      <c r="G7" s="7">
        <v>1</v>
      </c>
      <c r="H7" s="1">
        <v>120</v>
      </c>
      <c r="I7" s="1" t="s">
        <v>37</v>
      </c>
      <c r="J7" s="1">
        <v>14.5</v>
      </c>
      <c r="K7" s="1">
        <f t="shared" si="4"/>
        <v>0.5600000000000005</v>
      </c>
      <c r="L7" s="1"/>
      <c r="M7" s="1"/>
      <c r="N7" s="1">
        <v>0</v>
      </c>
      <c r="O7" s="1">
        <f t="shared" ref="O7:O70" si="5">E7/5</f>
        <v>3.012</v>
      </c>
      <c r="P7" s="5">
        <f>13*O7-N7-F7</f>
        <v>12.913999999999998</v>
      </c>
      <c r="Q7" s="5">
        <f t="shared" ref="Q7:Q68" si="6">ROUND(P7,0)</f>
        <v>13</v>
      </c>
      <c r="R7" s="5"/>
      <c r="S7" s="5">
        <f t="shared" ref="S7:S70" si="7">Q7-R7-T7</f>
        <v>13</v>
      </c>
      <c r="T7" s="5"/>
      <c r="U7" s="5"/>
      <c r="V7" s="1"/>
      <c r="W7" s="1">
        <f t="shared" ref="W7:W70" si="8">(F7+N7+Q7)/O7</f>
        <v>13.028552456839311</v>
      </c>
      <c r="X7" s="1">
        <f t="shared" ref="X7:X70" si="9">(F7+N7)/O7</f>
        <v>8.7124833997343956</v>
      </c>
      <c r="Y7" s="1">
        <v>1.7</v>
      </c>
      <c r="Z7" s="1">
        <v>2.0933999999999999</v>
      </c>
      <c r="AA7" s="1">
        <v>1.4814000000000001</v>
      </c>
      <c r="AB7" s="1">
        <v>4.4378000000000002</v>
      </c>
      <c r="AC7" s="1">
        <v>0.98680000000000001</v>
      </c>
      <c r="AD7" s="1">
        <v>2.7136</v>
      </c>
      <c r="AE7" s="1">
        <v>1.1741999999999999</v>
      </c>
      <c r="AF7" s="1">
        <v>1.1719999999999999</v>
      </c>
      <c r="AG7" s="1">
        <v>3.9036</v>
      </c>
      <c r="AH7" s="1">
        <v>0.57499999999999996</v>
      </c>
      <c r="AI7" s="17" t="s">
        <v>40</v>
      </c>
      <c r="AJ7" s="1">
        <f t="shared" ref="AJ7:AJ70" si="10">G7*R7</f>
        <v>0</v>
      </c>
      <c r="AK7" s="1">
        <f t="shared" ref="AK7:AK70" si="11">G7*S7</f>
        <v>13</v>
      </c>
      <c r="AL7" s="1">
        <f t="shared" ref="AL7:AL70" si="12">G7*T7</f>
        <v>0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41</v>
      </c>
      <c r="B8" s="1" t="s">
        <v>39</v>
      </c>
      <c r="C8" s="1">
        <v>309.31200000000001</v>
      </c>
      <c r="D8" s="1">
        <v>160.27799999999999</v>
      </c>
      <c r="E8" s="1">
        <v>322.75599999999997</v>
      </c>
      <c r="F8" s="1">
        <v>125.50700000000001</v>
      </c>
      <c r="G8" s="7">
        <v>1</v>
      </c>
      <c r="H8" s="1">
        <v>60</v>
      </c>
      <c r="I8" s="1" t="s">
        <v>42</v>
      </c>
      <c r="J8" s="1">
        <v>314.10000000000002</v>
      </c>
      <c r="K8" s="1">
        <f t="shared" si="4"/>
        <v>8.6559999999999491</v>
      </c>
      <c r="L8" s="1"/>
      <c r="M8" s="1"/>
      <c r="N8" s="1">
        <v>280</v>
      </c>
      <c r="O8" s="1">
        <f t="shared" si="5"/>
        <v>64.551199999999994</v>
      </c>
      <c r="P8" s="5">
        <f t="shared" ref="P8:P26" si="13">14*O8-N8-F8</f>
        <v>498.20979999999992</v>
      </c>
      <c r="Q8" s="5">
        <v>540</v>
      </c>
      <c r="R8" s="5">
        <v>200</v>
      </c>
      <c r="S8" s="5">
        <f t="shared" si="7"/>
        <v>240</v>
      </c>
      <c r="T8" s="5">
        <v>100</v>
      </c>
      <c r="U8" s="5">
        <v>563</v>
      </c>
      <c r="V8" s="1"/>
      <c r="W8" s="1">
        <f t="shared" si="8"/>
        <v>14.647396175439033</v>
      </c>
      <c r="X8" s="1">
        <f t="shared" si="9"/>
        <v>6.2819436354397755</v>
      </c>
      <c r="Y8" s="1">
        <v>48.4604</v>
      </c>
      <c r="Z8" s="1">
        <v>44.602400000000003</v>
      </c>
      <c r="AA8" s="1">
        <v>51.341200000000001</v>
      </c>
      <c r="AB8" s="1">
        <v>47.250399999999999</v>
      </c>
      <c r="AC8" s="1">
        <v>9.9383999999999997</v>
      </c>
      <c r="AD8" s="1">
        <v>44.921399999999998</v>
      </c>
      <c r="AE8" s="1">
        <v>34.717399999999998</v>
      </c>
      <c r="AF8" s="1">
        <v>43.004600000000003</v>
      </c>
      <c r="AG8" s="1">
        <v>59.079799999999999</v>
      </c>
      <c r="AH8" s="1">
        <v>39.941800000000001</v>
      </c>
      <c r="AI8" s="1"/>
      <c r="AJ8" s="1">
        <f t="shared" si="10"/>
        <v>200</v>
      </c>
      <c r="AK8" s="1">
        <f t="shared" si="11"/>
        <v>240</v>
      </c>
      <c r="AL8" s="1">
        <f t="shared" si="12"/>
        <v>100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43</v>
      </c>
      <c r="B9" s="1" t="s">
        <v>39</v>
      </c>
      <c r="C9" s="1">
        <v>30.373999999999999</v>
      </c>
      <c r="D9" s="1">
        <v>33.101999999999997</v>
      </c>
      <c r="E9" s="1">
        <v>5.58</v>
      </c>
      <c r="F9" s="1">
        <v>56.88</v>
      </c>
      <c r="G9" s="7">
        <v>1</v>
      </c>
      <c r="H9" s="1">
        <v>120</v>
      </c>
      <c r="I9" s="1" t="s">
        <v>37</v>
      </c>
      <c r="J9" s="1">
        <v>8</v>
      </c>
      <c r="K9" s="1">
        <f t="shared" si="4"/>
        <v>-2.42</v>
      </c>
      <c r="L9" s="1"/>
      <c r="M9" s="1"/>
      <c r="N9" s="1">
        <v>0</v>
      </c>
      <c r="O9" s="1">
        <f t="shared" si="5"/>
        <v>1.1160000000000001</v>
      </c>
      <c r="P9" s="5"/>
      <c r="Q9" s="5">
        <f t="shared" si="6"/>
        <v>0</v>
      </c>
      <c r="R9" s="5"/>
      <c r="S9" s="5">
        <f t="shared" si="7"/>
        <v>0</v>
      </c>
      <c r="T9" s="5"/>
      <c r="U9" s="5"/>
      <c r="V9" s="1"/>
      <c r="W9" s="1">
        <f t="shared" si="8"/>
        <v>50.967741935483872</v>
      </c>
      <c r="X9" s="1">
        <f t="shared" si="9"/>
        <v>50.967741935483872</v>
      </c>
      <c r="Y9" s="1">
        <v>1.1108</v>
      </c>
      <c r="Z9" s="1">
        <v>0.90340000000000009</v>
      </c>
      <c r="AA9" s="1">
        <v>0.90659999999999996</v>
      </c>
      <c r="AB9" s="1">
        <v>2.8965999999999998</v>
      </c>
      <c r="AC9" s="1">
        <v>1.4934000000000001</v>
      </c>
      <c r="AD9" s="1">
        <v>1.8755999999999999</v>
      </c>
      <c r="AE9" s="1">
        <v>0.80640000000000001</v>
      </c>
      <c r="AF9" s="1">
        <v>0.49940000000000001</v>
      </c>
      <c r="AG9" s="1">
        <v>1.8664000000000001</v>
      </c>
      <c r="AH9" s="1">
        <v>0.39460000000000001</v>
      </c>
      <c r="AI9" s="19" t="s">
        <v>44</v>
      </c>
      <c r="AJ9" s="1">
        <f t="shared" si="10"/>
        <v>0</v>
      </c>
      <c r="AK9" s="1">
        <f t="shared" si="11"/>
        <v>0</v>
      </c>
      <c r="AL9" s="1">
        <f t="shared" si="12"/>
        <v>0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45</v>
      </c>
      <c r="B10" s="1" t="s">
        <v>39</v>
      </c>
      <c r="C10" s="1">
        <v>31.013000000000002</v>
      </c>
      <c r="D10" s="1">
        <v>25.67</v>
      </c>
      <c r="E10" s="1">
        <v>45.88</v>
      </c>
      <c r="F10" s="1">
        <v>9.4600000000000009</v>
      </c>
      <c r="G10" s="7">
        <v>1</v>
      </c>
      <c r="H10" s="1">
        <v>60</v>
      </c>
      <c r="I10" s="1" t="s">
        <v>42</v>
      </c>
      <c r="J10" s="1">
        <v>43.3</v>
      </c>
      <c r="K10" s="1">
        <f t="shared" si="4"/>
        <v>2.5800000000000054</v>
      </c>
      <c r="L10" s="1"/>
      <c r="M10" s="1"/>
      <c r="N10" s="1">
        <v>100</v>
      </c>
      <c r="O10" s="1">
        <f t="shared" si="5"/>
        <v>9.1760000000000002</v>
      </c>
      <c r="P10" s="5">
        <f t="shared" si="13"/>
        <v>19.003999999999998</v>
      </c>
      <c r="Q10" s="5">
        <v>28</v>
      </c>
      <c r="R10" s="5"/>
      <c r="S10" s="5">
        <f t="shared" si="7"/>
        <v>28</v>
      </c>
      <c r="T10" s="5"/>
      <c r="U10" s="5">
        <v>28</v>
      </c>
      <c r="V10" s="1"/>
      <c r="W10" s="1">
        <f t="shared" si="8"/>
        <v>14.980383609415869</v>
      </c>
      <c r="X10" s="1">
        <f t="shared" si="9"/>
        <v>11.928945074106364</v>
      </c>
      <c r="Y10" s="1">
        <v>9.9947999999999997</v>
      </c>
      <c r="Z10" s="1">
        <v>5.7972000000000001</v>
      </c>
      <c r="AA10" s="1">
        <v>5.1412000000000004</v>
      </c>
      <c r="AB10" s="1">
        <v>9.1845999999999997</v>
      </c>
      <c r="AC10" s="1">
        <v>5.0052000000000003</v>
      </c>
      <c r="AD10" s="1">
        <v>5.4042000000000003</v>
      </c>
      <c r="AE10" s="1">
        <v>5.6585999999999999</v>
      </c>
      <c r="AF10" s="1">
        <v>6.4896000000000003</v>
      </c>
      <c r="AG10" s="1">
        <v>9.5370000000000008</v>
      </c>
      <c r="AH10" s="1">
        <v>8.7631999999999994</v>
      </c>
      <c r="AI10" s="1"/>
      <c r="AJ10" s="1">
        <f t="shared" si="10"/>
        <v>0</v>
      </c>
      <c r="AK10" s="1">
        <f t="shared" si="11"/>
        <v>28</v>
      </c>
      <c r="AL10" s="1">
        <f t="shared" si="12"/>
        <v>0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46</v>
      </c>
      <c r="B11" s="1" t="s">
        <v>39</v>
      </c>
      <c r="C11" s="1">
        <v>247.077</v>
      </c>
      <c r="D11" s="1">
        <v>236.947</v>
      </c>
      <c r="E11" s="1">
        <v>299.48099999999999</v>
      </c>
      <c r="F11" s="1">
        <v>152.51900000000001</v>
      </c>
      <c r="G11" s="7">
        <v>1</v>
      </c>
      <c r="H11" s="1">
        <v>60</v>
      </c>
      <c r="I11" s="1" t="s">
        <v>42</v>
      </c>
      <c r="J11" s="1">
        <v>309.7</v>
      </c>
      <c r="K11" s="1">
        <f t="shared" si="4"/>
        <v>-10.218999999999994</v>
      </c>
      <c r="L11" s="1"/>
      <c r="M11" s="1"/>
      <c r="N11" s="1">
        <v>220</v>
      </c>
      <c r="O11" s="1">
        <f t="shared" si="5"/>
        <v>59.8962</v>
      </c>
      <c r="P11" s="5">
        <f t="shared" si="13"/>
        <v>466.02779999999996</v>
      </c>
      <c r="Q11" s="5">
        <v>500</v>
      </c>
      <c r="R11" s="5">
        <v>200</v>
      </c>
      <c r="S11" s="5">
        <f t="shared" si="7"/>
        <v>200</v>
      </c>
      <c r="T11" s="5">
        <v>100</v>
      </c>
      <c r="U11" s="5">
        <v>526</v>
      </c>
      <c r="V11" s="1"/>
      <c r="W11" s="1">
        <f t="shared" si="8"/>
        <v>14.567184562626677</v>
      </c>
      <c r="X11" s="1">
        <f t="shared" si="9"/>
        <v>6.2194095785709278</v>
      </c>
      <c r="Y11" s="1">
        <v>44.464599999999997</v>
      </c>
      <c r="Z11" s="1">
        <v>44.052399999999999</v>
      </c>
      <c r="AA11" s="1">
        <v>46.494999999999997</v>
      </c>
      <c r="AB11" s="1">
        <v>53.258800000000001</v>
      </c>
      <c r="AC11" s="1">
        <v>42.049399999999999</v>
      </c>
      <c r="AD11" s="1">
        <v>40.803600000000003</v>
      </c>
      <c r="AE11" s="1">
        <v>26.503399999999999</v>
      </c>
      <c r="AF11" s="1">
        <v>35.898200000000003</v>
      </c>
      <c r="AG11" s="1">
        <v>45.847200000000001</v>
      </c>
      <c r="AH11" s="1">
        <v>41.913800000000002</v>
      </c>
      <c r="AI11" s="1"/>
      <c r="AJ11" s="1">
        <f t="shared" si="10"/>
        <v>200</v>
      </c>
      <c r="AK11" s="1">
        <f t="shared" si="11"/>
        <v>200</v>
      </c>
      <c r="AL11" s="1">
        <f t="shared" si="12"/>
        <v>100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47</v>
      </c>
      <c r="B12" s="1" t="s">
        <v>36</v>
      </c>
      <c r="C12" s="1">
        <v>84</v>
      </c>
      <c r="D12" s="1">
        <v>98</v>
      </c>
      <c r="E12" s="1">
        <v>123</v>
      </c>
      <c r="F12" s="1"/>
      <c r="G12" s="7">
        <v>0.25</v>
      </c>
      <c r="H12" s="1">
        <v>120</v>
      </c>
      <c r="I12" s="1" t="s">
        <v>37</v>
      </c>
      <c r="J12" s="1">
        <v>188</v>
      </c>
      <c r="K12" s="1">
        <f t="shared" si="4"/>
        <v>-65</v>
      </c>
      <c r="L12" s="1"/>
      <c r="M12" s="1"/>
      <c r="N12" s="1">
        <v>370</v>
      </c>
      <c r="O12" s="1">
        <f t="shared" si="5"/>
        <v>24.6</v>
      </c>
      <c r="P12" s="5">
        <v>50</v>
      </c>
      <c r="Q12" s="5">
        <v>40</v>
      </c>
      <c r="R12" s="5"/>
      <c r="S12" s="5">
        <f t="shared" si="7"/>
        <v>40</v>
      </c>
      <c r="T12" s="5"/>
      <c r="U12" s="5"/>
      <c r="V12" s="1"/>
      <c r="W12" s="1">
        <f t="shared" si="8"/>
        <v>16.666666666666664</v>
      </c>
      <c r="X12" s="1">
        <f t="shared" si="9"/>
        <v>15.040650406504064</v>
      </c>
      <c r="Y12" s="1">
        <v>35.6</v>
      </c>
      <c r="Z12" s="1">
        <v>21</v>
      </c>
      <c r="AA12" s="1">
        <v>20</v>
      </c>
      <c r="AB12" s="1">
        <v>33.4</v>
      </c>
      <c r="AC12" s="1">
        <v>15.6</v>
      </c>
      <c r="AD12" s="1">
        <v>34.799999999999997</v>
      </c>
      <c r="AE12" s="1">
        <v>15.2</v>
      </c>
      <c r="AF12" s="1">
        <v>18.600000000000001</v>
      </c>
      <c r="AG12" s="1">
        <v>31</v>
      </c>
      <c r="AH12" s="1">
        <v>21.4</v>
      </c>
      <c r="AI12" s="1"/>
      <c r="AJ12" s="1">
        <f t="shared" si="10"/>
        <v>0</v>
      </c>
      <c r="AK12" s="1">
        <f t="shared" si="11"/>
        <v>10</v>
      </c>
      <c r="AL12" s="1">
        <f t="shared" si="12"/>
        <v>0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48</v>
      </c>
      <c r="B13" s="1" t="s">
        <v>39</v>
      </c>
      <c r="C13" s="1">
        <v>86.658000000000001</v>
      </c>
      <c r="D13" s="1">
        <v>48.966999999999999</v>
      </c>
      <c r="E13" s="1">
        <v>121.803</v>
      </c>
      <c r="F13" s="1">
        <v>13.821999999999999</v>
      </c>
      <c r="G13" s="7">
        <v>1</v>
      </c>
      <c r="H13" s="1">
        <v>60</v>
      </c>
      <c r="I13" s="1" t="s">
        <v>37</v>
      </c>
      <c r="J13" s="1">
        <v>112.8</v>
      </c>
      <c r="K13" s="1">
        <f t="shared" si="4"/>
        <v>9.0030000000000001</v>
      </c>
      <c r="L13" s="1"/>
      <c r="M13" s="1"/>
      <c r="N13" s="1">
        <v>70</v>
      </c>
      <c r="O13" s="1">
        <f t="shared" si="5"/>
        <v>24.360599999999998</v>
      </c>
      <c r="P13" s="5">
        <f>12*O13-N13-F13</f>
        <v>208.50519999999995</v>
      </c>
      <c r="Q13" s="5">
        <v>250</v>
      </c>
      <c r="R13" s="5">
        <v>100</v>
      </c>
      <c r="S13" s="5">
        <f t="shared" si="7"/>
        <v>150</v>
      </c>
      <c r="T13" s="5"/>
      <c r="U13" s="5">
        <v>282</v>
      </c>
      <c r="V13" s="1"/>
      <c r="W13" s="1">
        <f t="shared" si="8"/>
        <v>13.703357060170934</v>
      </c>
      <c r="X13" s="1">
        <f t="shared" si="9"/>
        <v>3.4408840504749478</v>
      </c>
      <c r="Y13" s="1">
        <v>13.0006</v>
      </c>
      <c r="Z13" s="1">
        <v>13.3714</v>
      </c>
      <c r="AA13" s="1">
        <v>20.087199999999999</v>
      </c>
      <c r="AB13" s="1">
        <v>17.638200000000001</v>
      </c>
      <c r="AC13" s="1">
        <v>13.5764</v>
      </c>
      <c r="AD13" s="1">
        <v>14.115399999999999</v>
      </c>
      <c r="AE13" s="1">
        <v>10.1776</v>
      </c>
      <c r="AF13" s="1">
        <v>9.2433999999999994</v>
      </c>
      <c r="AG13" s="1">
        <v>16.335000000000001</v>
      </c>
      <c r="AH13" s="1">
        <v>15.520799999999999</v>
      </c>
      <c r="AI13" s="1"/>
      <c r="AJ13" s="1">
        <f t="shared" si="10"/>
        <v>100</v>
      </c>
      <c r="AK13" s="1">
        <f t="shared" si="11"/>
        <v>150</v>
      </c>
      <c r="AL13" s="1">
        <f t="shared" si="12"/>
        <v>0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49</v>
      </c>
      <c r="B14" s="1" t="s">
        <v>36</v>
      </c>
      <c r="C14" s="1">
        <v>139</v>
      </c>
      <c r="D14" s="1">
        <v>275</v>
      </c>
      <c r="E14" s="1">
        <v>221</v>
      </c>
      <c r="F14" s="1">
        <v>131</v>
      </c>
      <c r="G14" s="7">
        <v>0.25</v>
      </c>
      <c r="H14" s="1">
        <v>120</v>
      </c>
      <c r="I14" s="1" t="s">
        <v>37</v>
      </c>
      <c r="J14" s="1">
        <v>226</v>
      </c>
      <c r="K14" s="1">
        <f t="shared" si="4"/>
        <v>-5</v>
      </c>
      <c r="L14" s="1"/>
      <c r="M14" s="1"/>
      <c r="N14" s="1">
        <v>100</v>
      </c>
      <c r="O14" s="1">
        <f t="shared" si="5"/>
        <v>44.2</v>
      </c>
      <c r="P14" s="5">
        <f t="shared" si="13"/>
        <v>387.80000000000007</v>
      </c>
      <c r="Q14" s="5">
        <v>420</v>
      </c>
      <c r="R14" s="5">
        <v>150</v>
      </c>
      <c r="S14" s="5">
        <f t="shared" si="7"/>
        <v>170</v>
      </c>
      <c r="T14" s="5">
        <v>100</v>
      </c>
      <c r="U14" s="5">
        <v>432</v>
      </c>
      <c r="V14" s="1"/>
      <c r="W14" s="1">
        <f t="shared" si="8"/>
        <v>14.728506787330316</v>
      </c>
      <c r="X14" s="1">
        <f t="shared" si="9"/>
        <v>5.2262443438914028</v>
      </c>
      <c r="Y14" s="1">
        <v>32.200000000000003</v>
      </c>
      <c r="Z14" s="1">
        <v>30.4</v>
      </c>
      <c r="AA14" s="1">
        <v>30.2</v>
      </c>
      <c r="AB14" s="1">
        <v>30.6</v>
      </c>
      <c r="AC14" s="1">
        <v>26.4</v>
      </c>
      <c r="AD14" s="1">
        <v>28.8</v>
      </c>
      <c r="AE14" s="1">
        <v>32.799999999999997</v>
      </c>
      <c r="AF14" s="1">
        <v>20.6</v>
      </c>
      <c r="AG14" s="1">
        <v>10.8</v>
      </c>
      <c r="AH14" s="1">
        <v>27.2</v>
      </c>
      <c r="AI14" s="1"/>
      <c r="AJ14" s="1">
        <f t="shared" si="10"/>
        <v>37.5</v>
      </c>
      <c r="AK14" s="1">
        <f t="shared" si="11"/>
        <v>42.5</v>
      </c>
      <c r="AL14" s="1">
        <f t="shared" si="12"/>
        <v>25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50</v>
      </c>
      <c r="B15" s="1" t="s">
        <v>36</v>
      </c>
      <c r="C15" s="1">
        <v>209</v>
      </c>
      <c r="D15" s="1">
        <v>95</v>
      </c>
      <c r="E15" s="1">
        <v>125</v>
      </c>
      <c r="F15" s="1">
        <v>73</v>
      </c>
      <c r="G15" s="7">
        <v>0.4</v>
      </c>
      <c r="H15" s="1">
        <v>60</v>
      </c>
      <c r="I15" s="1" t="s">
        <v>37</v>
      </c>
      <c r="J15" s="1">
        <v>121</v>
      </c>
      <c r="K15" s="1">
        <f t="shared" si="4"/>
        <v>4</v>
      </c>
      <c r="L15" s="1"/>
      <c r="M15" s="1"/>
      <c r="N15" s="1">
        <v>0</v>
      </c>
      <c r="O15" s="1">
        <f t="shared" si="5"/>
        <v>25</v>
      </c>
      <c r="P15" s="5">
        <f>12*O15-N15-F15</f>
        <v>227</v>
      </c>
      <c r="Q15" s="5">
        <v>260</v>
      </c>
      <c r="R15" s="5">
        <v>100</v>
      </c>
      <c r="S15" s="5">
        <f t="shared" si="7"/>
        <v>160</v>
      </c>
      <c r="T15" s="5"/>
      <c r="U15" s="5">
        <v>302</v>
      </c>
      <c r="V15" s="1"/>
      <c r="W15" s="1">
        <f t="shared" si="8"/>
        <v>13.32</v>
      </c>
      <c r="X15" s="1">
        <f t="shared" si="9"/>
        <v>2.92</v>
      </c>
      <c r="Y15" s="1">
        <v>6.8</v>
      </c>
      <c r="Z15" s="1">
        <v>11.8</v>
      </c>
      <c r="AA15" s="1">
        <v>13</v>
      </c>
      <c r="AB15" s="1">
        <v>25.4</v>
      </c>
      <c r="AC15" s="1">
        <v>9.6</v>
      </c>
      <c r="AD15" s="1">
        <v>13.6</v>
      </c>
      <c r="AE15" s="1">
        <v>2.2000000000000002</v>
      </c>
      <c r="AF15" s="1">
        <v>5</v>
      </c>
      <c r="AG15" s="1">
        <v>26.4</v>
      </c>
      <c r="AH15" s="1">
        <v>9.1999999999999993</v>
      </c>
      <c r="AI15" s="1"/>
      <c r="AJ15" s="1">
        <f t="shared" si="10"/>
        <v>40</v>
      </c>
      <c r="AK15" s="1">
        <f t="shared" si="11"/>
        <v>64</v>
      </c>
      <c r="AL15" s="1">
        <f t="shared" si="12"/>
        <v>0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51</v>
      </c>
      <c r="B16" s="1" t="s">
        <v>39</v>
      </c>
      <c r="C16" s="1">
        <v>86.156000000000006</v>
      </c>
      <c r="D16" s="1">
        <v>256.68299999999999</v>
      </c>
      <c r="E16" s="1">
        <v>160.12200000000001</v>
      </c>
      <c r="F16" s="1">
        <v>165.297</v>
      </c>
      <c r="G16" s="7">
        <v>1</v>
      </c>
      <c r="H16" s="1">
        <v>45</v>
      </c>
      <c r="I16" s="1" t="s">
        <v>52</v>
      </c>
      <c r="J16" s="1">
        <v>149.80000000000001</v>
      </c>
      <c r="K16" s="1">
        <f t="shared" si="4"/>
        <v>10.322000000000003</v>
      </c>
      <c r="L16" s="1"/>
      <c r="M16" s="1"/>
      <c r="N16" s="1">
        <v>120</v>
      </c>
      <c r="O16" s="1">
        <f t="shared" si="5"/>
        <v>32.0244</v>
      </c>
      <c r="P16" s="5">
        <f t="shared" si="13"/>
        <v>163.04459999999997</v>
      </c>
      <c r="Q16" s="5">
        <v>180</v>
      </c>
      <c r="R16" s="5">
        <v>100</v>
      </c>
      <c r="S16" s="5">
        <f t="shared" si="7"/>
        <v>80</v>
      </c>
      <c r="T16" s="5"/>
      <c r="U16" s="5">
        <v>195</v>
      </c>
      <c r="V16" s="1"/>
      <c r="W16" s="1">
        <f t="shared" si="8"/>
        <v>14.529452542436394</v>
      </c>
      <c r="X16" s="1">
        <f t="shared" si="9"/>
        <v>8.9087383370180238</v>
      </c>
      <c r="Y16" s="1">
        <v>28.138400000000001</v>
      </c>
      <c r="Z16" s="1">
        <v>28.421399999999998</v>
      </c>
      <c r="AA16" s="1">
        <v>24.861599999999999</v>
      </c>
      <c r="AB16" s="1">
        <v>29.393599999999999</v>
      </c>
      <c r="AC16" s="1">
        <v>30.391999999999999</v>
      </c>
      <c r="AD16" s="1">
        <v>27.1556</v>
      </c>
      <c r="AE16" s="1">
        <v>27.648</v>
      </c>
      <c r="AF16" s="1">
        <v>23.827999999999999</v>
      </c>
      <c r="AG16" s="1">
        <v>32.348199999999999</v>
      </c>
      <c r="AH16" s="1">
        <v>26.747599999999998</v>
      </c>
      <c r="AI16" s="1" t="s">
        <v>53</v>
      </c>
      <c r="AJ16" s="1">
        <f t="shared" si="10"/>
        <v>100</v>
      </c>
      <c r="AK16" s="1">
        <f t="shared" si="11"/>
        <v>80</v>
      </c>
      <c r="AL16" s="1">
        <f t="shared" si="12"/>
        <v>0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54</v>
      </c>
      <c r="B17" s="1" t="s">
        <v>36</v>
      </c>
      <c r="C17" s="1">
        <v>14</v>
      </c>
      <c r="D17" s="1">
        <v>285</v>
      </c>
      <c r="E17" s="1">
        <v>85</v>
      </c>
      <c r="F17" s="1">
        <v>159</v>
      </c>
      <c r="G17" s="7">
        <v>0.12</v>
      </c>
      <c r="H17" s="1">
        <v>60</v>
      </c>
      <c r="I17" s="1" t="s">
        <v>37</v>
      </c>
      <c r="J17" s="1">
        <v>114</v>
      </c>
      <c r="K17" s="1">
        <f t="shared" si="4"/>
        <v>-29</v>
      </c>
      <c r="L17" s="1"/>
      <c r="M17" s="1"/>
      <c r="N17" s="1">
        <v>0</v>
      </c>
      <c r="O17" s="1">
        <f t="shared" si="5"/>
        <v>17</v>
      </c>
      <c r="P17" s="5">
        <f t="shared" si="13"/>
        <v>79</v>
      </c>
      <c r="Q17" s="5">
        <v>90</v>
      </c>
      <c r="R17" s="5"/>
      <c r="S17" s="5">
        <f t="shared" si="7"/>
        <v>90</v>
      </c>
      <c r="T17" s="5"/>
      <c r="U17" s="5">
        <v>96</v>
      </c>
      <c r="V17" s="1"/>
      <c r="W17" s="1">
        <f t="shared" si="8"/>
        <v>14.647058823529411</v>
      </c>
      <c r="X17" s="1">
        <f t="shared" si="9"/>
        <v>9.3529411764705888</v>
      </c>
      <c r="Y17" s="1">
        <v>19.2</v>
      </c>
      <c r="Z17" s="1">
        <v>24.6</v>
      </c>
      <c r="AA17" s="1">
        <v>3.2</v>
      </c>
      <c r="AB17" s="1">
        <v>19</v>
      </c>
      <c r="AC17" s="1">
        <v>8</v>
      </c>
      <c r="AD17" s="1">
        <v>10.6</v>
      </c>
      <c r="AE17" s="1">
        <v>5.8</v>
      </c>
      <c r="AF17" s="1">
        <v>8.8000000000000007</v>
      </c>
      <c r="AG17" s="1">
        <v>13.8</v>
      </c>
      <c r="AH17" s="1">
        <v>8</v>
      </c>
      <c r="AI17" s="1"/>
      <c r="AJ17" s="1">
        <f t="shared" si="10"/>
        <v>0</v>
      </c>
      <c r="AK17" s="1">
        <f t="shared" si="11"/>
        <v>10.799999999999999</v>
      </c>
      <c r="AL17" s="1">
        <f t="shared" si="12"/>
        <v>0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55</v>
      </c>
      <c r="B18" s="1" t="s">
        <v>36</v>
      </c>
      <c r="C18" s="1">
        <v>267</v>
      </c>
      <c r="D18" s="1">
        <v>316</v>
      </c>
      <c r="E18" s="1">
        <v>361</v>
      </c>
      <c r="F18" s="1">
        <v>114</v>
      </c>
      <c r="G18" s="7">
        <v>0.25</v>
      </c>
      <c r="H18" s="1">
        <v>120</v>
      </c>
      <c r="I18" s="1" t="s">
        <v>37</v>
      </c>
      <c r="J18" s="1">
        <v>359</v>
      </c>
      <c r="K18" s="1">
        <f t="shared" si="4"/>
        <v>2</v>
      </c>
      <c r="L18" s="1"/>
      <c r="M18" s="1"/>
      <c r="N18" s="1">
        <v>230</v>
      </c>
      <c r="O18" s="1">
        <f t="shared" si="5"/>
        <v>72.2</v>
      </c>
      <c r="P18" s="5">
        <f t="shared" si="13"/>
        <v>666.80000000000007</v>
      </c>
      <c r="Q18" s="5">
        <v>710</v>
      </c>
      <c r="R18" s="5">
        <v>250</v>
      </c>
      <c r="S18" s="5">
        <f t="shared" si="7"/>
        <v>260</v>
      </c>
      <c r="T18" s="5">
        <v>200</v>
      </c>
      <c r="U18" s="5">
        <v>739</v>
      </c>
      <c r="V18" s="1"/>
      <c r="W18" s="1">
        <f t="shared" si="8"/>
        <v>14.598337950138504</v>
      </c>
      <c r="X18" s="1">
        <f t="shared" si="9"/>
        <v>4.7645429362880884</v>
      </c>
      <c r="Y18" s="1">
        <v>48</v>
      </c>
      <c r="Z18" s="1">
        <v>43.2</v>
      </c>
      <c r="AA18" s="1">
        <v>31.8</v>
      </c>
      <c r="AB18" s="1">
        <v>56</v>
      </c>
      <c r="AC18" s="1">
        <v>24.6</v>
      </c>
      <c r="AD18" s="1">
        <v>40.200000000000003</v>
      </c>
      <c r="AE18" s="1">
        <v>24.2</v>
      </c>
      <c r="AF18" s="1">
        <v>25.6</v>
      </c>
      <c r="AG18" s="1">
        <v>31.8</v>
      </c>
      <c r="AH18" s="1">
        <v>28.6</v>
      </c>
      <c r="AI18" s="1"/>
      <c r="AJ18" s="1">
        <f t="shared" si="10"/>
        <v>62.5</v>
      </c>
      <c r="AK18" s="1">
        <f t="shared" si="11"/>
        <v>65</v>
      </c>
      <c r="AL18" s="1">
        <f t="shared" si="12"/>
        <v>50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56</v>
      </c>
      <c r="B19" s="1" t="s">
        <v>39</v>
      </c>
      <c r="C19" s="1">
        <v>16.812000000000001</v>
      </c>
      <c r="D19" s="1">
        <v>1.0109999999999999</v>
      </c>
      <c r="E19" s="1">
        <v>14.148999999999999</v>
      </c>
      <c r="F19" s="1">
        <v>2.6629999999999998</v>
      </c>
      <c r="G19" s="7">
        <v>1</v>
      </c>
      <c r="H19" s="1">
        <v>120</v>
      </c>
      <c r="I19" s="1" t="s">
        <v>37</v>
      </c>
      <c r="J19" s="1">
        <v>14.5</v>
      </c>
      <c r="K19" s="1">
        <f t="shared" si="4"/>
        <v>-0.35100000000000087</v>
      </c>
      <c r="L19" s="1"/>
      <c r="M19" s="1"/>
      <c r="N19" s="1">
        <v>0</v>
      </c>
      <c r="O19" s="1">
        <f t="shared" si="5"/>
        <v>2.8297999999999996</v>
      </c>
      <c r="P19" s="5">
        <f>10*O19-N19-F19</f>
        <v>25.634999999999994</v>
      </c>
      <c r="Q19" s="5">
        <v>40</v>
      </c>
      <c r="R19" s="5"/>
      <c r="S19" s="5">
        <f t="shared" si="7"/>
        <v>40</v>
      </c>
      <c r="T19" s="5"/>
      <c r="U19" s="5">
        <v>40</v>
      </c>
      <c r="V19" s="1"/>
      <c r="W19" s="1">
        <f t="shared" si="8"/>
        <v>15.076330482719628</v>
      </c>
      <c r="X19" s="1">
        <f t="shared" si="9"/>
        <v>0.94105590501095493</v>
      </c>
      <c r="Y19" s="1">
        <v>1.1970000000000001</v>
      </c>
      <c r="Z19" s="1">
        <v>1.0998000000000001</v>
      </c>
      <c r="AA19" s="1">
        <v>0.20380000000000001</v>
      </c>
      <c r="AB19" s="1">
        <v>1.9092</v>
      </c>
      <c r="AC19" s="1">
        <v>0.95140000000000002</v>
      </c>
      <c r="AD19" s="1">
        <v>2.5760000000000001</v>
      </c>
      <c r="AE19" s="1">
        <v>1.1008</v>
      </c>
      <c r="AF19" s="1">
        <v>0.92700000000000005</v>
      </c>
      <c r="AG19" s="1">
        <v>2.6654</v>
      </c>
      <c r="AH19" s="1">
        <v>0.29699999999999999</v>
      </c>
      <c r="AI19" s="1"/>
      <c r="AJ19" s="1">
        <f t="shared" si="10"/>
        <v>0</v>
      </c>
      <c r="AK19" s="1">
        <f t="shared" si="11"/>
        <v>40</v>
      </c>
      <c r="AL19" s="1">
        <f t="shared" si="12"/>
        <v>0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57</v>
      </c>
      <c r="B20" s="1" t="s">
        <v>36</v>
      </c>
      <c r="C20" s="1">
        <v>370</v>
      </c>
      <c r="D20" s="1">
        <v>272</v>
      </c>
      <c r="E20" s="1">
        <v>214</v>
      </c>
      <c r="F20" s="1">
        <v>38</v>
      </c>
      <c r="G20" s="7">
        <v>0.4</v>
      </c>
      <c r="H20" s="1">
        <v>45</v>
      </c>
      <c r="I20" s="1" t="s">
        <v>37</v>
      </c>
      <c r="J20" s="1">
        <v>222</v>
      </c>
      <c r="K20" s="1">
        <f t="shared" si="4"/>
        <v>-8</v>
      </c>
      <c r="L20" s="1"/>
      <c r="M20" s="1"/>
      <c r="N20" s="1">
        <v>0</v>
      </c>
      <c r="O20" s="1">
        <f t="shared" si="5"/>
        <v>42.8</v>
      </c>
      <c r="P20" s="5">
        <f>9*O20-N20-F20</f>
        <v>347.2</v>
      </c>
      <c r="Q20" s="5">
        <v>470</v>
      </c>
      <c r="R20" s="5">
        <v>150</v>
      </c>
      <c r="S20" s="5">
        <f t="shared" si="7"/>
        <v>220</v>
      </c>
      <c r="T20" s="5">
        <v>100</v>
      </c>
      <c r="U20" s="5">
        <v>604</v>
      </c>
      <c r="V20" s="1"/>
      <c r="W20" s="1">
        <f t="shared" si="8"/>
        <v>11.869158878504674</v>
      </c>
      <c r="X20" s="1">
        <f t="shared" si="9"/>
        <v>0.88785046728971972</v>
      </c>
      <c r="Y20" s="1">
        <v>11.2</v>
      </c>
      <c r="Z20" s="1">
        <v>18.2</v>
      </c>
      <c r="AA20" s="1">
        <v>12.8</v>
      </c>
      <c r="AB20" s="1">
        <v>40.200000000000003</v>
      </c>
      <c r="AC20" s="1">
        <v>12.8</v>
      </c>
      <c r="AD20" s="1">
        <v>27.6</v>
      </c>
      <c r="AE20" s="1">
        <v>12.2</v>
      </c>
      <c r="AF20" s="1">
        <v>13.2</v>
      </c>
      <c r="AG20" s="1">
        <v>30</v>
      </c>
      <c r="AH20" s="1">
        <v>31.4</v>
      </c>
      <c r="AI20" s="21" t="s">
        <v>53</v>
      </c>
      <c r="AJ20" s="1">
        <f t="shared" si="10"/>
        <v>60</v>
      </c>
      <c r="AK20" s="1">
        <f t="shared" si="11"/>
        <v>88</v>
      </c>
      <c r="AL20" s="1">
        <f t="shared" si="12"/>
        <v>40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58</v>
      </c>
      <c r="B21" s="1" t="s">
        <v>39</v>
      </c>
      <c r="C21" s="1">
        <v>148.89599999999999</v>
      </c>
      <c r="D21" s="1">
        <v>87.863</v>
      </c>
      <c r="E21" s="1">
        <v>126.904</v>
      </c>
      <c r="F21" s="1">
        <v>105.797</v>
      </c>
      <c r="G21" s="7">
        <v>1</v>
      </c>
      <c r="H21" s="1">
        <v>60</v>
      </c>
      <c r="I21" s="1" t="s">
        <v>42</v>
      </c>
      <c r="J21" s="1">
        <v>124.6</v>
      </c>
      <c r="K21" s="1">
        <f t="shared" si="4"/>
        <v>2.304000000000002</v>
      </c>
      <c r="L21" s="1"/>
      <c r="M21" s="1"/>
      <c r="N21" s="1">
        <v>60</v>
      </c>
      <c r="O21" s="1">
        <f t="shared" si="5"/>
        <v>25.380800000000001</v>
      </c>
      <c r="P21" s="5">
        <f t="shared" si="13"/>
        <v>189.53420000000003</v>
      </c>
      <c r="Q21" s="5">
        <v>200</v>
      </c>
      <c r="R21" s="5">
        <v>100</v>
      </c>
      <c r="S21" s="5">
        <f t="shared" si="7"/>
        <v>100</v>
      </c>
      <c r="T21" s="5"/>
      <c r="U21" s="5">
        <v>215</v>
      </c>
      <c r="V21" s="1"/>
      <c r="W21" s="1">
        <f t="shared" si="8"/>
        <v>14.41235106852424</v>
      </c>
      <c r="X21" s="1">
        <f t="shared" si="9"/>
        <v>6.5323788060266024</v>
      </c>
      <c r="Y21" s="1">
        <v>18.959599999999998</v>
      </c>
      <c r="Z21" s="1">
        <v>20.030999999999999</v>
      </c>
      <c r="AA21" s="1">
        <v>30.1722</v>
      </c>
      <c r="AB21" s="1">
        <v>23.7468</v>
      </c>
      <c r="AC21" s="1">
        <v>18.1572</v>
      </c>
      <c r="AD21" s="1">
        <v>20.360600000000002</v>
      </c>
      <c r="AE21" s="1">
        <v>17.090199999999999</v>
      </c>
      <c r="AF21" s="1">
        <v>16.121400000000001</v>
      </c>
      <c r="AG21" s="1">
        <v>25.002800000000001</v>
      </c>
      <c r="AH21" s="1">
        <v>26.200800000000001</v>
      </c>
      <c r="AI21" s="1"/>
      <c r="AJ21" s="1">
        <f t="shared" si="10"/>
        <v>100</v>
      </c>
      <c r="AK21" s="1">
        <f t="shared" si="11"/>
        <v>100</v>
      </c>
      <c r="AL21" s="1">
        <f t="shared" si="12"/>
        <v>0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59</v>
      </c>
      <c r="B22" s="1" t="s">
        <v>36</v>
      </c>
      <c r="C22" s="1">
        <v>179</v>
      </c>
      <c r="D22" s="1">
        <v>300</v>
      </c>
      <c r="E22" s="1">
        <v>156</v>
      </c>
      <c r="F22" s="1">
        <v>162</v>
      </c>
      <c r="G22" s="7">
        <v>0.22</v>
      </c>
      <c r="H22" s="1">
        <v>120</v>
      </c>
      <c r="I22" s="1" t="s">
        <v>37</v>
      </c>
      <c r="J22" s="1">
        <v>156</v>
      </c>
      <c r="K22" s="1">
        <f t="shared" si="4"/>
        <v>0</v>
      </c>
      <c r="L22" s="1"/>
      <c r="M22" s="1"/>
      <c r="N22" s="1">
        <v>0</v>
      </c>
      <c r="O22" s="1">
        <f t="shared" si="5"/>
        <v>31.2</v>
      </c>
      <c r="P22" s="5">
        <f t="shared" si="13"/>
        <v>274.8</v>
      </c>
      <c r="Q22" s="5">
        <v>290</v>
      </c>
      <c r="R22" s="5"/>
      <c r="S22" s="5">
        <f t="shared" si="7"/>
        <v>190</v>
      </c>
      <c r="T22" s="5">
        <v>100</v>
      </c>
      <c r="U22" s="5">
        <v>306</v>
      </c>
      <c r="V22" s="1"/>
      <c r="W22" s="1">
        <f t="shared" si="8"/>
        <v>14.487179487179487</v>
      </c>
      <c r="X22" s="1">
        <f t="shared" si="9"/>
        <v>5.1923076923076925</v>
      </c>
      <c r="Y22" s="1">
        <v>20.6</v>
      </c>
      <c r="Z22" s="1">
        <v>17.2</v>
      </c>
      <c r="AA22" s="1">
        <v>25.8</v>
      </c>
      <c r="AB22" s="1">
        <v>25.8</v>
      </c>
      <c r="AC22" s="1">
        <v>17.8</v>
      </c>
      <c r="AD22" s="1">
        <v>20.6</v>
      </c>
      <c r="AE22" s="1">
        <v>17.2</v>
      </c>
      <c r="AF22" s="1">
        <v>19.600000000000001</v>
      </c>
      <c r="AG22" s="1">
        <v>18</v>
      </c>
      <c r="AH22" s="1">
        <v>21.2</v>
      </c>
      <c r="AI22" s="1"/>
      <c r="AJ22" s="1">
        <f t="shared" si="10"/>
        <v>0</v>
      </c>
      <c r="AK22" s="1">
        <f t="shared" si="11"/>
        <v>41.8</v>
      </c>
      <c r="AL22" s="1">
        <f t="shared" si="12"/>
        <v>22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60</v>
      </c>
      <c r="B23" s="1" t="s">
        <v>36</v>
      </c>
      <c r="C23" s="1">
        <v>61</v>
      </c>
      <c r="D23" s="1">
        <v>7</v>
      </c>
      <c r="E23" s="1">
        <v>50</v>
      </c>
      <c r="F23" s="1">
        <v>5</v>
      </c>
      <c r="G23" s="7">
        <v>0.09</v>
      </c>
      <c r="H23" s="1">
        <v>45</v>
      </c>
      <c r="I23" s="1" t="s">
        <v>37</v>
      </c>
      <c r="J23" s="1">
        <v>53</v>
      </c>
      <c r="K23" s="1">
        <f t="shared" si="4"/>
        <v>-3</v>
      </c>
      <c r="L23" s="1"/>
      <c r="M23" s="1"/>
      <c r="N23" s="1">
        <v>0</v>
      </c>
      <c r="O23" s="1">
        <f t="shared" si="5"/>
        <v>10</v>
      </c>
      <c r="P23" s="5">
        <f>10*O23-N23-F23</f>
        <v>95</v>
      </c>
      <c r="Q23" s="5">
        <v>120</v>
      </c>
      <c r="R23" s="5"/>
      <c r="S23" s="5">
        <f t="shared" si="7"/>
        <v>120</v>
      </c>
      <c r="T23" s="5"/>
      <c r="U23" s="5">
        <v>145</v>
      </c>
      <c r="V23" s="1"/>
      <c r="W23" s="1">
        <f t="shared" si="8"/>
        <v>12.5</v>
      </c>
      <c r="X23" s="1">
        <f t="shared" si="9"/>
        <v>0.5</v>
      </c>
      <c r="Y23" s="1">
        <v>8.1999999999999993</v>
      </c>
      <c r="Z23" s="1">
        <v>7.2</v>
      </c>
      <c r="AA23" s="1">
        <v>5.2</v>
      </c>
      <c r="AB23" s="1">
        <v>12</v>
      </c>
      <c r="AC23" s="1">
        <v>7.4</v>
      </c>
      <c r="AD23" s="1">
        <v>7.4</v>
      </c>
      <c r="AE23" s="1">
        <v>1.2</v>
      </c>
      <c r="AF23" s="1">
        <v>-1.2</v>
      </c>
      <c r="AG23" s="1">
        <v>12</v>
      </c>
      <c r="AH23" s="1">
        <v>0.4</v>
      </c>
      <c r="AI23" s="1"/>
      <c r="AJ23" s="1">
        <f t="shared" si="10"/>
        <v>0</v>
      </c>
      <c r="AK23" s="1">
        <f t="shared" si="11"/>
        <v>10.799999999999999</v>
      </c>
      <c r="AL23" s="1">
        <f t="shared" si="12"/>
        <v>0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61</v>
      </c>
      <c r="B24" s="1" t="s">
        <v>39</v>
      </c>
      <c r="C24" s="1">
        <v>71.852000000000004</v>
      </c>
      <c r="D24" s="1">
        <v>350.08800000000002</v>
      </c>
      <c r="E24" s="1">
        <v>125.238</v>
      </c>
      <c r="F24" s="1">
        <v>290.053</v>
      </c>
      <c r="G24" s="7">
        <v>1</v>
      </c>
      <c r="H24" s="1">
        <v>45</v>
      </c>
      <c r="I24" s="1" t="s">
        <v>52</v>
      </c>
      <c r="J24" s="1">
        <v>122</v>
      </c>
      <c r="K24" s="1">
        <f t="shared" si="4"/>
        <v>3.2379999999999995</v>
      </c>
      <c r="L24" s="1"/>
      <c r="M24" s="1"/>
      <c r="N24" s="1">
        <v>0</v>
      </c>
      <c r="O24" s="1">
        <f t="shared" si="5"/>
        <v>25.047599999999999</v>
      </c>
      <c r="P24" s="5">
        <f t="shared" si="13"/>
        <v>60.613400000000013</v>
      </c>
      <c r="Q24" s="5">
        <v>80</v>
      </c>
      <c r="R24" s="5"/>
      <c r="S24" s="5">
        <f t="shared" si="7"/>
        <v>80</v>
      </c>
      <c r="T24" s="5"/>
      <c r="U24" s="5">
        <v>86</v>
      </c>
      <c r="V24" s="1"/>
      <c r="W24" s="1">
        <f t="shared" si="8"/>
        <v>14.773990322426101</v>
      </c>
      <c r="X24" s="1">
        <f t="shared" si="9"/>
        <v>11.580071543780642</v>
      </c>
      <c r="Y24" s="1">
        <v>28.323799999999999</v>
      </c>
      <c r="Z24" s="1">
        <v>35.013599999999997</v>
      </c>
      <c r="AA24" s="1">
        <v>25.408799999999999</v>
      </c>
      <c r="AB24" s="1">
        <v>24.853400000000001</v>
      </c>
      <c r="AC24" s="1">
        <v>32.701000000000001</v>
      </c>
      <c r="AD24" s="1">
        <v>28.6462</v>
      </c>
      <c r="AE24" s="1">
        <v>25.0474</v>
      </c>
      <c r="AF24" s="1">
        <v>18.091799999999999</v>
      </c>
      <c r="AG24" s="1">
        <v>31.63</v>
      </c>
      <c r="AH24" s="1">
        <v>26.5412</v>
      </c>
      <c r="AI24" s="1"/>
      <c r="AJ24" s="1">
        <f t="shared" si="10"/>
        <v>0</v>
      </c>
      <c r="AK24" s="1">
        <f t="shared" si="11"/>
        <v>80</v>
      </c>
      <c r="AL24" s="1">
        <f t="shared" si="12"/>
        <v>0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62</v>
      </c>
      <c r="B25" s="1" t="s">
        <v>36</v>
      </c>
      <c r="C25" s="1">
        <v>109</v>
      </c>
      <c r="D25" s="1">
        <v>154</v>
      </c>
      <c r="E25" s="1">
        <v>128</v>
      </c>
      <c r="F25" s="1">
        <v>99</v>
      </c>
      <c r="G25" s="7">
        <v>0.4</v>
      </c>
      <c r="H25" s="1">
        <v>60</v>
      </c>
      <c r="I25" s="1" t="s">
        <v>37</v>
      </c>
      <c r="J25" s="1">
        <v>133</v>
      </c>
      <c r="K25" s="1">
        <f t="shared" si="4"/>
        <v>-5</v>
      </c>
      <c r="L25" s="1"/>
      <c r="M25" s="1"/>
      <c r="N25" s="1">
        <v>40</v>
      </c>
      <c r="O25" s="1">
        <f t="shared" si="5"/>
        <v>25.6</v>
      </c>
      <c r="P25" s="5">
        <f t="shared" si="13"/>
        <v>219.40000000000003</v>
      </c>
      <c r="Q25" s="5">
        <v>230</v>
      </c>
      <c r="R25" s="5">
        <v>100</v>
      </c>
      <c r="S25" s="5">
        <f t="shared" si="7"/>
        <v>130</v>
      </c>
      <c r="T25" s="5"/>
      <c r="U25" s="5">
        <v>245</v>
      </c>
      <c r="V25" s="1"/>
      <c r="W25" s="1">
        <f t="shared" si="8"/>
        <v>14.4140625</v>
      </c>
      <c r="X25" s="1">
        <f t="shared" si="9"/>
        <v>5.4296875</v>
      </c>
      <c r="Y25" s="1">
        <v>19</v>
      </c>
      <c r="Z25" s="1">
        <v>21.2</v>
      </c>
      <c r="AA25" s="1">
        <v>22.6</v>
      </c>
      <c r="AB25" s="1">
        <v>21.2</v>
      </c>
      <c r="AC25" s="1">
        <v>16.8</v>
      </c>
      <c r="AD25" s="1">
        <v>10.4</v>
      </c>
      <c r="AE25" s="1">
        <v>11.6</v>
      </c>
      <c r="AF25" s="1">
        <v>19</v>
      </c>
      <c r="AG25" s="1">
        <v>13</v>
      </c>
      <c r="AH25" s="1">
        <v>16.2</v>
      </c>
      <c r="AI25" s="1" t="s">
        <v>53</v>
      </c>
      <c r="AJ25" s="1">
        <f t="shared" si="10"/>
        <v>40</v>
      </c>
      <c r="AK25" s="1">
        <f t="shared" si="11"/>
        <v>52</v>
      </c>
      <c r="AL25" s="1">
        <f t="shared" si="12"/>
        <v>0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63</v>
      </c>
      <c r="B26" s="1" t="s">
        <v>36</v>
      </c>
      <c r="C26" s="1">
        <v>476</v>
      </c>
      <c r="D26" s="1">
        <v>415</v>
      </c>
      <c r="E26" s="1">
        <v>454</v>
      </c>
      <c r="F26" s="1">
        <v>71</v>
      </c>
      <c r="G26" s="7">
        <v>0.4</v>
      </c>
      <c r="H26" s="1">
        <v>60</v>
      </c>
      <c r="I26" s="1" t="s">
        <v>42</v>
      </c>
      <c r="J26" s="1">
        <v>454</v>
      </c>
      <c r="K26" s="1">
        <f t="shared" si="4"/>
        <v>0</v>
      </c>
      <c r="L26" s="1"/>
      <c r="M26" s="1"/>
      <c r="N26" s="1">
        <v>400</v>
      </c>
      <c r="O26" s="1">
        <f t="shared" si="5"/>
        <v>90.8</v>
      </c>
      <c r="P26" s="5">
        <f t="shared" si="13"/>
        <v>800.2</v>
      </c>
      <c r="Q26" s="5">
        <v>870</v>
      </c>
      <c r="R26" s="5">
        <v>300</v>
      </c>
      <c r="S26" s="5">
        <f t="shared" si="7"/>
        <v>330</v>
      </c>
      <c r="T26" s="5">
        <v>240</v>
      </c>
      <c r="U26" s="5">
        <v>891</v>
      </c>
      <c r="V26" s="1"/>
      <c r="W26" s="1">
        <f t="shared" si="8"/>
        <v>14.768722466960353</v>
      </c>
      <c r="X26" s="1">
        <f t="shared" si="9"/>
        <v>5.1872246696035242</v>
      </c>
      <c r="Y26" s="1">
        <v>66.400000000000006</v>
      </c>
      <c r="Z26" s="1">
        <v>55.2</v>
      </c>
      <c r="AA26" s="1">
        <v>38.4</v>
      </c>
      <c r="AB26" s="1">
        <v>92.2</v>
      </c>
      <c r="AC26" s="1">
        <v>-0.4</v>
      </c>
      <c r="AD26" s="1">
        <v>60.2</v>
      </c>
      <c r="AE26" s="1">
        <v>50.4</v>
      </c>
      <c r="AF26" s="1">
        <v>51.6</v>
      </c>
      <c r="AG26" s="1">
        <v>89</v>
      </c>
      <c r="AH26" s="1">
        <v>53.6</v>
      </c>
      <c r="AI26" s="1"/>
      <c r="AJ26" s="1">
        <f t="shared" si="10"/>
        <v>120</v>
      </c>
      <c r="AK26" s="1">
        <f t="shared" si="11"/>
        <v>132</v>
      </c>
      <c r="AL26" s="1">
        <f t="shared" si="12"/>
        <v>96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1" t="s">
        <v>64</v>
      </c>
      <c r="B27" s="11" t="s">
        <v>36</v>
      </c>
      <c r="C27" s="11">
        <v>3</v>
      </c>
      <c r="D27" s="11"/>
      <c r="E27" s="11">
        <v>-1</v>
      </c>
      <c r="F27" s="11">
        <v>3</v>
      </c>
      <c r="G27" s="12">
        <v>0</v>
      </c>
      <c r="H27" s="11">
        <v>60</v>
      </c>
      <c r="I27" s="11" t="s">
        <v>65</v>
      </c>
      <c r="J27" s="11"/>
      <c r="K27" s="11">
        <f t="shared" si="4"/>
        <v>-1</v>
      </c>
      <c r="L27" s="11"/>
      <c r="M27" s="11"/>
      <c r="N27" s="11">
        <v>0</v>
      </c>
      <c r="O27" s="11">
        <f t="shared" si="5"/>
        <v>-0.2</v>
      </c>
      <c r="P27" s="13"/>
      <c r="Q27" s="5">
        <f t="shared" si="6"/>
        <v>0</v>
      </c>
      <c r="R27" s="5"/>
      <c r="S27" s="5">
        <f t="shared" si="7"/>
        <v>0</v>
      </c>
      <c r="T27" s="5"/>
      <c r="U27" s="13"/>
      <c r="V27" s="11"/>
      <c r="W27" s="1">
        <f t="shared" si="8"/>
        <v>-15</v>
      </c>
      <c r="X27" s="11">
        <f t="shared" si="9"/>
        <v>-15</v>
      </c>
      <c r="Y27" s="11">
        <v>0.4</v>
      </c>
      <c r="Z27" s="11">
        <v>1.2</v>
      </c>
      <c r="AA27" s="11">
        <v>-0.2</v>
      </c>
      <c r="AB27" s="11">
        <v>0</v>
      </c>
      <c r="AC27" s="11">
        <v>-0.2</v>
      </c>
      <c r="AD27" s="11">
        <v>0.4</v>
      </c>
      <c r="AE27" s="11">
        <v>0.6</v>
      </c>
      <c r="AF27" s="11">
        <v>0.4</v>
      </c>
      <c r="AG27" s="11">
        <v>0</v>
      </c>
      <c r="AH27" s="11">
        <v>0</v>
      </c>
      <c r="AI27" s="11"/>
      <c r="AJ27" s="1">
        <f t="shared" si="10"/>
        <v>0</v>
      </c>
      <c r="AK27" s="1">
        <f t="shared" si="11"/>
        <v>0</v>
      </c>
      <c r="AL27" s="1">
        <f t="shared" si="12"/>
        <v>0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66</v>
      </c>
      <c r="B28" s="1" t="s">
        <v>36</v>
      </c>
      <c r="C28" s="1">
        <v>319</v>
      </c>
      <c r="D28" s="1">
        <v>624</v>
      </c>
      <c r="E28" s="1">
        <v>405</v>
      </c>
      <c r="F28" s="1">
        <v>338</v>
      </c>
      <c r="G28" s="7">
        <v>0.4</v>
      </c>
      <c r="H28" s="1">
        <v>60</v>
      </c>
      <c r="I28" s="1" t="s">
        <v>42</v>
      </c>
      <c r="J28" s="1">
        <v>412</v>
      </c>
      <c r="K28" s="1">
        <f t="shared" si="4"/>
        <v>-7</v>
      </c>
      <c r="L28" s="1"/>
      <c r="M28" s="1"/>
      <c r="N28" s="1">
        <v>150</v>
      </c>
      <c r="O28" s="1">
        <f t="shared" si="5"/>
        <v>81</v>
      </c>
      <c r="P28" s="5">
        <f>14*O28-N28-F28</f>
        <v>646</v>
      </c>
      <c r="Q28" s="5">
        <v>700</v>
      </c>
      <c r="R28" s="5">
        <v>200</v>
      </c>
      <c r="S28" s="5">
        <f t="shared" si="7"/>
        <v>300</v>
      </c>
      <c r="T28" s="5">
        <v>200</v>
      </c>
      <c r="U28" s="5">
        <v>727</v>
      </c>
      <c r="V28" s="1"/>
      <c r="W28" s="1">
        <f t="shared" si="8"/>
        <v>14.666666666666666</v>
      </c>
      <c r="X28" s="1">
        <f t="shared" si="9"/>
        <v>6.0246913580246915</v>
      </c>
      <c r="Y28" s="1">
        <v>60.8</v>
      </c>
      <c r="Z28" s="1">
        <v>67.8</v>
      </c>
      <c r="AA28" s="1">
        <v>60.4</v>
      </c>
      <c r="AB28" s="1">
        <v>63</v>
      </c>
      <c r="AC28" s="1">
        <v>60</v>
      </c>
      <c r="AD28" s="1">
        <v>48</v>
      </c>
      <c r="AE28" s="1">
        <v>45.4</v>
      </c>
      <c r="AF28" s="1">
        <v>40</v>
      </c>
      <c r="AG28" s="1">
        <v>67</v>
      </c>
      <c r="AH28" s="1">
        <v>61.6</v>
      </c>
      <c r="AI28" s="1" t="s">
        <v>53</v>
      </c>
      <c r="AJ28" s="1">
        <f t="shared" si="10"/>
        <v>80</v>
      </c>
      <c r="AK28" s="1">
        <f t="shared" si="11"/>
        <v>120</v>
      </c>
      <c r="AL28" s="1">
        <f t="shared" si="12"/>
        <v>80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1" t="s">
        <v>67</v>
      </c>
      <c r="B29" s="11" t="s">
        <v>36</v>
      </c>
      <c r="C29" s="11">
        <v>-6</v>
      </c>
      <c r="D29" s="11"/>
      <c r="E29" s="11"/>
      <c r="F29" s="18">
        <v>-6</v>
      </c>
      <c r="G29" s="12">
        <v>0</v>
      </c>
      <c r="H29" s="11" t="e">
        <v>#N/A</v>
      </c>
      <c r="I29" s="11" t="s">
        <v>65</v>
      </c>
      <c r="J29" s="11"/>
      <c r="K29" s="11">
        <f t="shared" si="4"/>
        <v>0</v>
      </c>
      <c r="L29" s="11"/>
      <c r="M29" s="11"/>
      <c r="N29" s="11">
        <v>0</v>
      </c>
      <c r="O29" s="11">
        <f t="shared" si="5"/>
        <v>0</v>
      </c>
      <c r="P29" s="13"/>
      <c r="Q29" s="5">
        <f t="shared" si="6"/>
        <v>0</v>
      </c>
      <c r="R29" s="5"/>
      <c r="S29" s="5">
        <f t="shared" si="7"/>
        <v>0</v>
      </c>
      <c r="T29" s="5"/>
      <c r="U29" s="13"/>
      <c r="V29" s="11"/>
      <c r="W29" s="1" t="e">
        <f t="shared" si="8"/>
        <v>#DIV/0!</v>
      </c>
      <c r="X29" s="11" t="e">
        <f t="shared" si="9"/>
        <v>#DIV/0!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 t="s">
        <v>68</v>
      </c>
      <c r="AJ29" s="1">
        <f t="shared" si="10"/>
        <v>0</v>
      </c>
      <c r="AK29" s="1">
        <f t="shared" si="11"/>
        <v>0</v>
      </c>
      <c r="AL29" s="1">
        <f t="shared" si="12"/>
        <v>0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69</v>
      </c>
      <c r="B30" s="1" t="s">
        <v>36</v>
      </c>
      <c r="C30" s="1">
        <v>425</v>
      </c>
      <c r="D30" s="1">
        <v>758</v>
      </c>
      <c r="E30" s="1">
        <v>534</v>
      </c>
      <c r="F30" s="1">
        <v>260</v>
      </c>
      <c r="G30" s="7">
        <v>0.4</v>
      </c>
      <c r="H30" s="1">
        <v>60</v>
      </c>
      <c r="I30" s="1" t="s">
        <v>37</v>
      </c>
      <c r="J30" s="1">
        <v>536</v>
      </c>
      <c r="K30" s="1">
        <f t="shared" si="4"/>
        <v>-2</v>
      </c>
      <c r="L30" s="1"/>
      <c r="M30" s="1"/>
      <c r="N30" s="1">
        <v>370</v>
      </c>
      <c r="O30" s="1">
        <f t="shared" si="5"/>
        <v>106.8</v>
      </c>
      <c r="P30" s="5">
        <f t="shared" ref="P30:P34" si="14">14*O30-N30-F30</f>
        <v>865.2</v>
      </c>
      <c r="Q30" s="5">
        <v>950</v>
      </c>
      <c r="R30" s="5">
        <v>300</v>
      </c>
      <c r="S30" s="5">
        <f t="shared" si="7"/>
        <v>350</v>
      </c>
      <c r="T30" s="5">
        <v>300</v>
      </c>
      <c r="U30" s="5">
        <v>972</v>
      </c>
      <c r="V30" s="1"/>
      <c r="W30" s="1">
        <f t="shared" si="8"/>
        <v>14.794007490636705</v>
      </c>
      <c r="X30" s="1">
        <f t="shared" si="9"/>
        <v>5.8988764044943824</v>
      </c>
      <c r="Y30" s="1">
        <v>78.2</v>
      </c>
      <c r="Z30" s="1">
        <v>74.8</v>
      </c>
      <c r="AA30" s="1">
        <v>49.4</v>
      </c>
      <c r="AB30" s="1">
        <v>102</v>
      </c>
      <c r="AC30" s="1">
        <v>51</v>
      </c>
      <c r="AD30" s="1">
        <v>66.599999999999994</v>
      </c>
      <c r="AE30" s="1">
        <v>44.2</v>
      </c>
      <c r="AF30" s="1">
        <v>43.2</v>
      </c>
      <c r="AG30" s="1">
        <v>69.8</v>
      </c>
      <c r="AH30" s="1">
        <v>61.2</v>
      </c>
      <c r="AI30" s="1" t="s">
        <v>53</v>
      </c>
      <c r="AJ30" s="1">
        <f t="shared" si="10"/>
        <v>120</v>
      </c>
      <c r="AK30" s="1">
        <f t="shared" si="11"/>
        <v>140</v>
      </c>
      <c r="AL30" s="1">
        <f t="shared" si="12"/>
        <v>120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70</v>
      </c>
      <c r="B31" s="1" t="s">
        <v>36</v>
      </c>
      <c r="C31" s="1">
        <v>52</v>
      </c>
      <c r="D31" s="1">
        <v>128</v>
      </c>
      <c r="E31" s="1">
        <v>72</v>
      </c>
      <c r="F31" s="1">
        <v>86</v>
      </c>
      <c r="G31" s="7">
        <v>0.1</v>
      </c>
      <c r="H31" s="1">
        <v>45</v>
      </c>
      <c r="I31" s="1" t="s">
        <v>37</v>
      </c>
      <c r="J31" s="1">
        <v>106</v>
      </c>
      <c r="K31" s="1">
        <f t="shared" si="4"/>
        <v>-34</v>
      </c>
      <c r="L31" s="1"/>
      <c r="M31" s="1"/>
      <c r="N31" s="1">
        <v>60</v>
      </c>
      <c r="O31" s="1">
        <f t="shared" si="5"/>
        <v>14.4</v>
      </c>
      <c r="P31" s="5">
        <f t="shared" si="14"/>
        <v>55.599999999999994</v>
      </c>
      <c r="Q31" s="5">
        <v>70</v>
      </c>
      <c r="R31" s="5"/>
      <c r="S31" s="5">
        <f t="shared" si="7"/>
        <v>70</v>
      </c>
      <c r="T31" s="5"/>
      <c r="U31" s="5">
        <v>70</v>
      </c>
      <c r="V31" s="1"/>
      <c r="W31" s="1">
        <f t="shared" si="8"/>
        <v>15</v>
      </c>
      <c r="X31" s="1">
        <f t="shared" si="9"/>
        <v>10.138888888888889</v>
      </c>
      <c r="Y31" s="1">
        <v>16.2</v>
      </c>
      <c r="Z31" s="1">
        <v>14.2</v>
      </c>
      <c r="AA31" s="1">
        <v>3.6</v>
      </c>
      <c r="AB31" s="1">
        <v>17.2</v>
      </c>
      <c r="AC31" s="1">
        <v>7.4</v>
      </c>
      <c r="AD31" s="1">
        <v>8.1999999999999993</v>
      </c>
      <c r="AE31" s="1">
        <v>0.4</v>
      </c>
      <c r="AF31" s="1">
        <v>8.4</v>
      </c>
      <c r="AG31" s="1">
        <v>19.8</v>
      </c>
      <c r="AH31" s="1">
        <v>9.6</v>
      </c>
      <c r="AI31" s="1"/>
      <c r="AJ31" s="1">
        <f t="shared" si="10"/>
        <v>0</v>
      </c>
      <c r="AK31" s="1">
        <f t="shared" si="11"/>
        <v>7</v>
      </c>
      <c r="AL31" s="1">
        <f t="shared" si="12"/>
        <v>0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71</v>
      </c>
      <c r="B32" s="1" t="s">
        <v>36</v>
      </c>
      <c r="C32" s="1">
        <v>52</v>
      </c>
      <c r="D32" s="1">
        <v>136</v>
      </c>
      <c r="E32" s="1">
        <v>82</v>
      </c>
      <c r="F32" s="1">
        <v>72</v>
      </c>
      <c r="G32" s="7">
        <v>0.1</v>
      </c>
      <c r="H32" s="1">
        <v>60</v>
      </c>
      <c r="I32" s="1" t="s">
        <v>37</v>
      </c>
      <c r="J32" s="1">
        <v>111</v>
      </c>
      <c r="K32" s="1">
        <f t="shared" si="4"/>
        <v>-29</v>
      </c>
      <c r="L32" s="1"/>
      <c r="M32" s="1"/>
      <c r="N32" s="1">
        <v>130</v>
      </c>
      <c r="O32" s="1">
        <f t="shared" si="5"/>
        <v>16.399999999999999</v>
      </c>
      <c r="P32" s="5">
        <f t="shared" si="14"/>
        <v>27.599999999999966</v>
      </c>
      <c r="Q32" s="5">
        <v>40</v>
      </c>
      <c r="R32" s="5"/>
      <c r="S32" s="5">
        <f t="shared" si="7"/>
        <v>40</v>
      </c>
      <c r="T32" s="5"/>
      <c r="U32" s="5">
        <v>44</v>
      </c>
      <c r="V32" s="1"/>
      <c r="W32" s="1">
        <f t="shared" si="8"/>
        <v>14.756097560975611</v>
      </c>
      <c r="X32" s="1">
        <f t="shared" si="9"/>
        <v>12.317073170731708</v>
      </c>
      <c r="Y32" s="1">
        <v>20.6</v>
      </c>
      <c r="Z32" s="1">
        <v>14.6</v>
      </c>
      <c r="AA32" s="1">
        <v>11</v>
      </c>
      <c r="AB32" s="1">
        <v>20</v>
      </c>
      <c r="AC32" s="1">
        <v>12</v>
      </c>
      <c r="AD32" s="1">
        <v>12.6</v>
      </c>
      <c r="AE32" s="1">
        <v>14.2</v>
      </c>
      <c r="AF32" s="1">
        <v>11.8</v>
      </c>
      <c r="AG32" s="1">
        <v>14.6</v>
      </c>
      <c r="AH32" s="1">
        <v>14.2</v>
      </c>
      <c r="AI32" s="1" t="s">
        <v>53</v>
      </c>
      <c r="AJ32" s="1">
        <f t="shared" si="10"/>
        <v>0</v>
      </c>
      <c r="AK32" s="1">
        <f t="shared" si="11"/>
        <v>4</v>
      </c>
      <c r="AL32" s="1">
        <f t="shared" si="12"/>
        <v>0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72</v>
      </c>
      <c r="B33" s="1" t="s">
        <v>36</v>
      </c>
      <c r="C33" s="1">
        <v>79</v>
      </c>
      <c r="D33" s="1">
        <v>321</v>
      </c>
      <c r="E33" s="1">
        <v>129</v>
      </c>
      <c r="F33" s="1">
        <v>191</v>
      </c>
      <c r="G33" s="7">
        <v>0.1</v>
      </c>
      <c r="H33" s="1">
        <v>60</v>
      </c>
      <c r="I33" s="1" t="s">
        <v>37</v>
      </c>
      <c r="J33" s="1">
        <v>135</v>
      </c>
      <c r="K33" s="1">
        <f t="shared" si="4"/>
        <v>-6</v>
      </c>
      <c r="L33" s="1"/>
      <c r="M33" s="1"/>
      <c r="N33" s="1">
        <v>0</v>
      </c>
      <c r="O33" s="1">
        <f t="shared" si="5"/>
        <v>25.8</v>
      </c>
      <c r="P33" s="5">
        <f t="shared" si="14"/>
        <v>170.2</v>
      </c>
      <c r="Q33" s="5">
        <v>190</v>
      </c>
      <c r="R33" s="5"/>
      <c r="S33" s="5">
        <f t="shared" si="7"/>
        <v>190</v>
      </c>
      <c r="T33" s="5"/>
      <c r="U33" s="5">
        <v>196</v>
      </c>
      <c r="V33" s="1"/>
      <c r="W33" s="1">
        <f t="shared" si="8"/>
        <v>14.767441860465116</v>
      </c>
      <c r="X33" s="1">
        <f t="shared" si="9"/>
        <v>7.4031007751937983</v>
      </c>
      <c r="Y33" s="1">
        <v>19.8</v>
      </c>
      <c r="Z33" s="1">
        <v>23.4</v>
      </c>
      <c r="AA33" s="1">
        <v>19.2</v>
      </c>
      <c r="AB33" s="1">
        <v>17.600000000000001</v>
      </c>
      <c r="AC33" s="1">
        <v>12</v>
      </c>
      <c r="AD33" s="1">
        <v>10.6</v>
      </c>
      <c r="AE33" s="1">
        <v>12.6</v>
      </c>
      <c r="AF33" s="1">
        <v>15.8</v>
      </c>
      <c r="AG33" s="1">
        <v>10.8</v>
      </c>
      <c r="AH33" s="1">
        <v>15.2</v>
      </c>
      <c r="AI33" s="1"/>
      <c r="AJ33" s="1">
        <f t="shared" si="10"/>
        <v>0</v>
      </c>
      <c r="AK33" s="1">
        <f t="shared" si="11"/>
        <v>19</v>
      </c>
      <c r="AL33" s="1">
        <f t="shared" si="12"/>
        <v>0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73</v>
      </c>
      <c r="B34" s="1" t="s">
        <v>36</v>
      </c>
      <c r="C34" s="1">
        <v>239</v>
      </c>
      <c r="D34" s="1">
        <v>302</v>
      </c>
      <c r="E34" s="1">
        <v>235</v>
      </c>
      <c r="F34" s="1">
        <v>234</v>
      </c>
      <c r="G34" s="7">
        <v>0.4</v>
      </c>
      <c r="H34" s="1">
        <v>45</v>
      </c>
      <c r="I34" s="1" t="s">
        <v>37</v>
      </c>
      <c r="J34" s="1">
        <v>259</v>
      </c>
      <c r="K34" s="1">
        <f t="shared" si="4"/>
        <v>-24</v>
      </c>
      <c r="L34" s="1"/>
      <c r="M34" s="1"/>
      <c r="N34" s="1">
        <v>0</v>
      </c>
      <c r="O34" s="1">
        <f t="shared" si="5"/>
        <v>47</v>
      </c>
      <c r="P34" s="5">
        <f t="shared" si="14"/>
        <v>424</v>
      </c>
      <c r="Q34" s="5">
        <v>460</v>
      </c>
      <c r="R34" s="5">
        <v>250</v>
      </c>
      <c r="S34" s="5">
        <f t="shared" si="7"/>
        <v>110</v>
      </c>
      <c r="T34" s="5">
        <v>100</v>
      </c>
      <c r="U34" s="5">
        <v>471</v>
      </c>
      <c r="V34" s="1"/>
      <c r="W34" s="1">
        <f t="shared" si="8"/>
        <v>14.76595744680851</v>
      </c>
      <c r="X34" s="1">
        <f t="shared" si="9"/>
        <v>4.9787234042553195</v>
      </c>
      <c r="Y34" s="1">
        <v>10.6</v>
      </c>
      <c r="Z34" s="1">
        <v>32.200000000000003</v>
      </c>
      <c r="AA34" s="1">
        <v>30.8</v>
      </c>
      <c r="AB34" s="1">
        <v>21.4</v>
      </c>
      <c r="AC34" s="1">
        <v>21</v>
      </c>
      <c r="AD34" s="1">
        <v>18.2</v>
      </c>
      <c r="AE34" s="1">
        <v>19.8</v>
      </c>
      <c r="AF34" s="1">
        <v>17.399999999999999</v>
      </c>
      <c r="AG34" s="1">
        <v>23</v>
      </c>
      <c r="AH34" s="1">
        <v>22.4</v>
      </c>
      <c r="AI34" s="1"/>
      <c r="AJ34" s="1">
        <f t="shared" si="10"/>
        <v>100</v>
      </c>
      <c r="AK34" s="1">
        <f t="shared" si="11"/>
        <v>44</v>
      </c>
      <c r="AL34" s="1">
        <f t="shared" si="12"/>
        <v>40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1" t="s">
        <v>74</v>
      </c>
      <c r="B35" s="11" t="s">
        <v>36</v>
      </c>
      <c r="C35" s="11">
        <v>56</v>
      </c>
      <c r="D35" s="11"/>
      <c r="E35" s="11">
        <v>-8</v>
      </c>
      <c r="F35" s="11"/>
      <c r="G35" s="12">
        <v>0</v>
      </c>
      <c r="H35" s="11">
        <v>45</v>
      </c>
      <c r="I35" s="11" t="s">
        <v>65</v>
      </c>
      <c r="J35" s="11">
        <v>3</v>
      </c>
      <c r="K35" s="11">
        <f t="shared" si="4"/>
        <v>-11</v>
      </c>
      <c r="L35" s="11"/>
      <c r="M35" s="11"/>
      <c r="N35" s="11">
        <v>0</v>
      </c>
      <c r="O35" s="11">
        <f t="shared" si="5"/>
        <v>-1.6</v>
      </c>
      <c r="P35" s="13"/>
      <c r="Q35" s="5">
        <f t="shared" si="6"/>
        <v>0</v>
      </c>
      <c r="R35" s="5"/>
      <c r="S35" s="5">
        <f t="shared" si="7"/>
        <v>0</v>
      </c>
      <c r="T35" s="5"/>
      <c r="U35" s="13"/>
      <c r="V35" s="11"/>
      <c r="W35" s="1">
        <f t="shared" si="8"/>
        <v>0</v>
      </c>
      <c r="X35" s="11">
        <f t="shared" si="9"/>
        <v>0</v>
      </c>
      <c r="Y35" s="11">
        <v>-0.2</v>
      </c>
      <c r="Z35" s="11">
        <v>0.8</v>
      </c>
      <c r="AA35" s="11">
        <v>0.2</v>
      </c>
      <c r="AB35" s="11">
        <v>-0.2</v>
      </c>
      <c r="AC35" s="11">
        <v>0.2</v>
      </c>
      <c r="AD35" s="11">
        <v>-3.6</v>
      </c>
      <c r="AE35" s="11">
        <v>1</v>
      </c>
      <c r="AF35" s="11">
        <v>12.2</v>
      </c>
      <c r="AG35" s="11">
        <v>3.4</v>
      </c>
      <c r="AH35" s="11">
        <v>3</v>
      </c>
      <c r="AI35" s="11"/>
      <c r="AJ35" s="1">
        <f t="shared" si="10"/>
        <v>0</v>
      </c>
      <c r="AK35" s="1">
        <f t="shared" si="11"/>
        <v>0</v>
      </c>
      <c r="AL35" s="1">
        <f t="shared" si="12"/>
        <v>0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75</v>
      </c>
      <c r="B36" s="1" t="s">
        <v>39</v>
      </c>
      <c r="C36" s="1">
        <v>181.13300000000001</v>
      </c>
      <c r="D36" s="1">
        <v>37.029000000000003</v>
      </c>
      <c r="E36" s="1">
        <v>120.94799999999999</v>
      </c>
      <c r="F36" s="1">
        <v>80.111000000000004</v>
      </c>
      <c r="G36" s="7">
        <v>1</v>
      </c>
      <c r="H36" s="1">
        <v>60</v>
      </c>
      <c r="I36" s="1" t="s">
        <v>42</v>
      </c>
      <c r="J36" s="1">
        <v>121.3</v>
      </c>
      <c r="K36" s="1">
        <f t="shared" si="4"/>
        <v>-0.35200000000000387</v>
      </c>
      <c r="L36" s="1"/>
      <c r="M36" s="1"/>
      <c r="N36" s="1">
        <v>20</v>
      </c>
      <c r="O36" s="1">
        <f t="shared" si="5"/>
        <v>24.189599999999999</v>
      </c>
      <c r="P36" s="5">
        <f>13*O36-N36-F36</f>
        <v>214.35379999999998</v>
      </c>
      <c r="Q36" s="5">
        <v>240</v>
      </c>
      <c r="R36" s="5">
        <v>100</v>
      </c>
      <c r="S36" s="5">
        <f t="shared" si="7"/>
        <v>140</v>
      </c>
      <c r="T36" s="5"/>
      <c r="U36" s="5">
        <v>263</v>
      </c>
      <c r="V36" s="1"/>
      <c r="W36" s="1">
        <f t="shared" si="8"/>
        <v>14.0602159605781</v>
      </c>
      <c r="X36" s="1">
        <f t="shared" si="9"/>
        <v>4.1385967523233127</v>
      </c>
      <c r="Y36" s="1">
        <v>13.9716</v>
      </c>
      <c r="Z36" s="1">
        <v>18.297599999999999</v>
      </c>
      <c r="AA36" s="1">
        <v>22.786999999999999</v>
      </c>
      <c r="AB36" s="1">
        <v>21.6188</v>
      </c>
      <c r="AC36" s="1">
        <v>15.906599999999999</v>
      </c>
      <c r="AD36" s="1">
        <v>16.2286</v>
      </c>
      <c r="AE36" s="1">
        <v>15.005599999999999</v>
      </c>
      <c r="AF36" s="1">
        <v>11.999000000000001</v>
      </c>
      <c r="AG36" s="1">
        <v>21.760999999999999</v>
      </c>
      <c r="AH36" s="1">
        <v>18.605799999999999</v>
      </c>
      <c r="AI36" s="1"/>
      <c r="AJ36" s="1">
        <f t="shared" si="10"/>
        <v>100</v>
      </c>
      <c r="AK36" s="1">
        <f t="shared" si="11"/>
        <v>140</v>
      </c>
      <c r="AL36" s="1">
        <f t="shared" si="12"/>
        <v>0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76</v>
      </c>
      <c r="B37" s="1" t="s">
        <v>39</v>
      </c>
      <c r="C37" s="1">
        <v>78.010000000000005</v>
      </c>
      <c r="D37" s="1">
        <v>134.86600000000001</v>
      </c>
      <c r="E37" s="1">
        <v>82.174000000000007</v>
      </c>
      <c r="F37" s="1">
        <v>120.285</v>
      </c>
      <c r="G37" s="7">
        <v>1</v>
      </c>
      <c r="H37" s="1">
        <v>45</v>
      </c>
      <c r="I37" s="1" t="s">
        <v>37</v>
      </c>
      <c r="J37" s="1">
        <v>79</v>
      </c>
      <c r="K37" s="1">
        <f t="shared" si="4"/>
        <v>3.1740000000000066</v>
      </c>
      <c r="L37" s="1"/>
      <c r="M37" s="1"/>
      <c r="N37" s="1">
        <v>0</v>
      </c>
      <c r="O37" s="1">
        <f t="shared" si="5"/>
        <v>16.434800000000003</v>
      </c>
      <c r="P37" s="5">
        <f t="shared" ref="P37:P48" si="15">14*O37-N37-F37</f>
        <v>109.80220000000006</v>
      </c>
      <c r="Q37" s="5">
        <v>120</v>
      </c>
      <c r="R37" s="5"/>
      <c r="S37" s="5">
        <f t="shared" si="7"/>
        <v>120</v>
      </c>
      <c r="T37" s="5"/>
      <c r="U37" s="5">
        <v>126</v>
      </c>
      <c r="V37" s="1"/>
      <c r="W37" s="1">
        <f t="shared" si="8"/>
        <v>14.620500401586874</v>
      </c>
      <c r="X37" s="1">
        <f t="shared" si="9"/>
        <v>7.3189208265388066</v>
      </c>
      <c r="Y37" s="1">
        <v>11.558</v>
      </c>
      <c r="Z37" s="1">
        <v>16.487200000000001</v>
      </c>
      <c r="AA37" s="1">
        <v>13.1762</v>
      </c>
      <c r="AB37" s="1">
        <v>18.593399999999999</v>
      </c>
      <c r="AC37" s="1">
        <v>12.3454</v>
      </c>
      <c r="AD37" s="1">
        <v>11.870200000000001</v>
      </c>
      <c r="AE37" s="1">
        <v>10.557600000000001</v>
      </c>
      <c r="AF37" s="1">
        <v>12.329000000000001</v>
      </c>
      <c r="AG37" s="1">
        <v>17.172599999999999</v>
      </c>
      <c r="AH37" s="1">
        <v>13.518599999999999</v>
      </c>
      <c r="AI37" s="1"/>
      <c r="AJ37" s="1">
        <f t="shared" si="10"/>
        <v>0</v>
      </c>
      <c r="AK37" s="1">
        <f t="shared" si="11"/>
        <v>120</v>
      </c>
      <c r="AL37" s="1">
        <f t="shared" si="12"/>
        <v>0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77</v>
      </c>
      <c r="B38" s="1" t="s">
        <v>39</v>
      </c>
      <c r="C38" s="1">
        <v>28.234999999999999</v>
      </c>
      <c r="D38" s="1">
        <v>110.919</v>
      </c>
      <c r="E38" s="1">
        <v>45.84</v>
      </c>
      <c r="F38" s="1">
        <v>89.152000000000001</v>
      </c>
      <c r="G38" s="7">
        <v>1</v>
      </c>
      <c r="H38" s="1">
        <v>45</v>
      </c>
      <c r="I38" s="1" t="s">
        <v>37</v>
      </c>
      <c r="J38" s="1">
        <v>44</v>
      </c>
      <c r="K38" s="1">
        <f t="shared" ref="K38:K69" si="16">E38-J38</f>
        <v>1.8400000000000034</v>
      </c>
      <c r="L38" s="1"/>
      <c r="M38" s="1"/>
      <c r="N38" s="1">
        <v>0</v>
      </c>
      <c r="O38" s="1">
        <f t="shared" si="5"/>
        <v>9.168000000000001</v>
      </c>
      <c r="P38" s="5">
        <f t="shared" si="15"/>
        <v>39.200000000000003</v>
      </c>
      <c r="Q38" s="5">
        <v>45</v>
      </c>
      <c r="R38" s="5"/>
      <c r="S38" s="5">
        <f t="shared" si="7"/>
        <v>45</v>
      </c>
      <c r="T38" s="5"/>
      <c r="U38" s="5">
        <v>48</v>
      </c>
      <c r="V38" s="1"/>
      <c r="W38" s="1">
        <f t="shared" si="8"/>
        <v>14.632635253054097</v>
      </c>
      <c r="X38" s="1">
        <f t="shared" si="9"/>
        <v>9.7242582897033145</v>
      </c>
      <c r="Y38" s="1">
        <v>9.6669999999999998</v>
      </c>
      <c r="Z38" s="1">
        <v>11.374000000000001</v>
      </c>
      <c r="AA38" s="1">
        <v>7.8360000000000003</v>
      </c>
      <c r="AB38" s="1">
        <v>11.8348</v>
      </c>
      <c r="AC38" s="1">
        <v>8.8726000000000003</v>
      </c>
      <c r="AD38" s="1">
        <v>9.0397999999999996</v>
      </c>
      <c r="AE38" s="1">
        <v>8.4184000000000001</v>
      </c>
      <c r="AF38" s="1">
        <v>8.8376000000000001</v>
      </c>
      <c r="AG38" s="1">
        <v>12.770799999999999</v>
      </c>
      <c r="AH38" s="1">
        <v>5.9850000000000003</v>
      </c>
      <c r="AI38" s="1"/>
      <c r="AJ38" s="1">
        <f t="shared" si="10"/>
        <v>0</v>
      </c>
      <c r="AK38" s="1">
        <f t="shared" si="11"/>
        <v>45</v>
      </c>
      <c r="AL38" s="1">
        <f t="shared" si="12"/>
        <v>0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78</v>
      </c>
      <c r="B39" s="1" t="s">
        <v>36</v>
      </c>
      <c r="C39" s="1">
        <v>10</v>
      </c>
      <c r="D39" s="1">
        <v>68</v>
      </c>
      <c r="E39" s="1">
        <v>11</v>
      </c>
      <c r="F39" s="1">
        <v>49</v>
      </c>
      <c r="G39" s="7">
        <v>0.09</v>
      </c>
      <c r="H39" s="1">
        <v>45</v>
      </c>
      <c r="I39" s="1" t="s">
        <v>37</v>
      </c>
      <c r="J39" s="1">
        <v>12</v>
      </c>
      <c r="K39" s="1">
        <f t="shared" si="16"/>
        <v>-1</v>
      </c>
      <c r="L39" s="1"/>
      <c r="M39" s="1"/>
      <c r="N39" s="1">
        <v>0</v>
      </c>
      <c r="O39" s="1">
        <f t="shared" si="5"/>
        <v>2.2000000000000002</v>
      </c>
      <c r="P39" s="5"/>
      <c r="Q39" s="5">
        <f t="shared" si="6"/>
        <v>0</v>
      </c>
      <c r="R39" s="5"/>
      <c r="S39" s="5">
        <f t="shared" si="7"/>
        <v>0</v>
      </c>
      <c r="T39" s="5"/>
      <c r="U39" s="5"/>
      <c r="V39" s="1"/>
      <c r="W39" s="1">
        <f t="shared" si="8"/>
        <v>22.27272727272727</v>
      </c>
      <c r="X39" s="1">
        <f t="shared" si="9"/>
        <v>22.27272727272727</v>
      </c>
      <c r="Y39" s="1">
        <v>0</v>
      </c>
      <c r="Z39" s="1">
        <v>0</v>
      </c>
      <c r="AA39" s="1">
        <v>-0.4</v>
      </c>
      <c r="AB39" s="1">
        <v>-0.4</v>
      </c>
      <c r="AC39" s="1">
        <v>-0.6</v>
      </c>
      <c r="AD39" s="1">
        <v>-0.2</v>
      </c>
      <c r="AE39" s="1">
        <v>-0.6</v>
      </c>
      <c r="AF39" s="1">
        <v>0</v>
      </c>
      <c r="AG39" s="1">
        <v>0.4</v>
      </c>
      <c r="AH39" s="1">
        <v>1.8</v>
      </c>
      <c r="AI39" s="1"/>
      <c r="AJ39" s="1">
        <f t="shared" si="10"/>
        <v>0</v>
      </c>
      <c r="AK39" s="1">
        <f t="shared" si="11"/>
        <v>0</v>
      </c>
      <c r="AL39" s="1">
        <f t="shared" si="12"/>
        <v>0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79</v>
      </c>
      <c r="B40" s="1" t="s">
        <v>36</v>
      </c>
      <c r="C40" s="1">
        <v>79</v>
      </c>
      <c r="D40" s="1">
        <v>282</v>
      </c>
      <c r="E40" s="1">
        <v>103</v>
      </c>
      <c r="F40" s="1">
        <v>197</v>
      </c>
      <c r="G40" s="7">
        <v>0.35</v>
      </c>
      <c r="H40" s="1">
        <v>45</v>
      </c>
      <c r="I40" s="1" t="s">
        <v>37</v>
      </c>
      <c r="J40" s="1">
        <v>116</v>
      </c>
      <c r="K40" s="1">
        <f t="shared" si="16"/>
        <v>-13</v>
      </c>
      <c r="L40" s="1"/>
      <c r="M40" s="1"/>
      <c r="N40" s="1">
        <v>0</v>
      </c>
      <c r="O40" s="1">
        <f t="shared" si="5"/>
        <v>20.6</v>
      </c>
      <c r="P40" s="5">
        <f>13*O40-N40-F40</f>
        <v>70.800000000000011</v>
      </c>
      <c r="Q40" s="5">
        <v>100</v>
      </c>
      <c r="R40" s="5"/>
      <c r="S40" s="5">
        <f t="shared" si="7"/>
        <v>100</v>
      </c>
      <c r="T40" s="5"/>
      <c r="U40" s="5">
        <v>112</v>
      </c>
      <c r="V40" s="1"/>
      <c r="W40" s="1">
        <f t="shared" si="8"/>
        <v>14.417475728155338</v>
      </c>
      <c r="X40" s="1">
        <f t="shared" si="9"/>
        <v>9.5631067961165037</v>
      </c>
      <c r="Y40" s="1">
        <v>6.4</v>
      </c>
      <c r="Z40" s="1">
        <v>17.2</v>
      </c>
      <c r="AA40" s="1">
        <v>4.4000000000000004</v>
      </c>
      <c r="AB40" s="1">
        <v>17.399999999999999</v>
      </c>
      <c r="AC40" s="1">
        <v>7.2</v>
      </c>
      <c r="AD40" s="1">
        <v>11</v>
      </c>
      <c r="AE40" s="1">
        <v>12</v>
      </c>
      <c r="AF40" s="1">
        <v>12.6</v>
      </c>
      <c r="AG40" s="1">
        <v>19.8</v>
      </c>
      <c r="AH40" s="1">
        <v>7.4</v>
      </c>
      <c r="AI40" s="20" t="s">
        <v>164</v>
      </c>
      <c r="AJ40" s="1">
        <f t="shared" si="10"/>
        <v>0</v>
      </c>
      <c r="AK40" s="1">
        <f t="shared" si="11"/>
        <v>35</v>
      </c>
      <c r="AL40" s="1">
        <f t="shared" si="12"/>
        <v>0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80</v>
      </c>
      <c r="B41" s="1" t="s">
        <v>39</v>
      </c>
      <c r="C41" s="1">
        <v>93.896000000000001</v>
      </c>
      <c r="D41" s="1">
        <v>5.2370000000000001</v>
      </c>
      <c r="E41" s="1">
        <v>49.679000000000002</v>
      </c>
      <c r="F41" s="1">
        <v>41.792999999999999</v>
      </c>
      <c r="G41" s="7">
        <v>1</v>
      </c>
      <c r="H41" s="1">
        <v>45</v>
      </c>
      <c r="I41" s="1" t="s">
        <v>37</v>
      </c>
      <c r="J41" s="1">
        <v>47</v>
      </c>
      <c r="K41" s="1">
        <f t="shared" si="16"/>
        <v>2.679000000000002</v>
      </c>
      <c r="L41" s="1"/>
      <c r="M41" s="1"/>
      <c r="N41" s="1">
        <v>39</v>
      </c>
      <c r="O41" s="1">
        <f t="shared" si="5"/>
        <v>9.9358000000000004</v>
      </c>
      <c r="P41" s="5">
        <f t="shared" si="15"/>
        <v>58.308200000000006</v>
      </c>
      <c r="Q41" s="5">
        <v>66</v>
      </c>
      <c r="R41" s="5"/>
      <c r="S41" s="5">
        <f t="shared" si="7"/>
        <v>66</v>
      </c>
      <c r="T41" s="5"/>
      <c r="U41" s="5">
        <v>68</v>
      </c>
      <c r="V41" s="1"/>
      <c r="W41" s="1">
        <f t="shared" si="8"/>
        <v>14.774150043277844</v>
      </c>
      <c r="X41" s="1">
        <f t="shared" si="9"/>
        <v>8.1315042573320717</v>
      </c>
      <c r="Y41" s="1">
        <v>9.0749999999999993</v>
      </c>
      <c r="Z41" s="1">
        <v>8.245000000000001</v>
      </c>
      <c r="AA41" s="1">
        <v>3.1347999999999998</v>
      </c>
      <c r="AB41" s="1">
        <v>13.9756</v>
      </c>
      <c r="AC41" s="1">
        <v>4.7713999999999999</v>
      </c>
      <c r="AD41" s="1">
        <v>7.2976000000000001</v>
      </c>
      <c r="AE41" s="1">
        <v>0.72599999999999998</v>
      </c>
      <c r="AF41" s="1">
        <v>2.9211999999999998</v>
      </c>
      <c r="AG41" s="1">
        <v>11.8772</v>
      </c>
      <c r="AH41" s="1">
        <v>4.8136000000000001</v>
      </c>
      <c r="AI41" s="1" t="s">
        <v>53</v>
      </c>
      <c r="AJ41" s="1">
        <f t="shared" si="10"/>
        <v>0</v>
      </c>
      <c r="AK41" s="1">
        <f t="shared" si="11"/>
        <v>66</v>
      </c>
      <c r="AL41" s="1">
        <f t="shared" si="12"/>
        <v>0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81</v>
      </c>
      <c r="B42" s="1" t="s">
        <v>36</v>
      </c>
      <c r="C42" s="1">
        <v>65</v>
      </c>
      <c r="D42" s="1">
        <v>299</v>
      </c>
      <c r="E42" s="1">
        <v>213</v>
      </c>
      <c r="F42" s="1">
        <v>100</v>
      </c>
      <c r="G42" s="7">
        <v>0.3</v>
      </c>
      <c r="H42" s="1" t="e">
        <v>#N/A</v>
      </c>
      <c r="I42" s="1" t="s">
        <v>37</v>
      </c>
      <c r="J42" s="1">
        <v>218</v>
      </c>
      <c r="K42" s="1">
        <f t="shared" si="16"/>
        <v>-5</v>
      </c>
      <c r="L42" s="1"/>
      <c r="M42" s="1"/>
      <c r="N42" s="1">
        <v>100</v>
      </c>
      <c r="O42" s="1">
        <f t="shared" si="5"/>
        <v>42.6</v>
      </c>
      <c r="P42" s="5">
        <f t="shared" si="15"/>
        <v>396.4</v>
      </c>
      <c r="Q42" s="5">
        <v>420</v>
      </c>
      <c r="R42" s="5">
        <v>100</v>
      </c>
      <c r="S42" s="5">
        <f t="shared" si="7"/>
        <v>220</v>
      </c>
      <c r="T42" s="5">
        <v>100</v>
      </c>
      <c r="U42" s="5">
        <v>439</v>
      </c>
      <c r="V42" s="1"/>
      <c r="W42" s="1">
        <f t="shared" si="8"/>
        <v>14.553990610328638</v>
      </c>
      <c r="X42" s="1">
        <f t="shared" si="9"/>
        <v>4.694835680751174</v>
      </c>
      <c r="Y42" s="1">
        <v>29.6</v>
      </c>
      <c r="Z42" s="1">
        <v>27.6</v>
      </c>
      <c r="AA42" s="1">
        <v>10.6</v>
      </c>
      <c r="AB42" s="1">
        <v>29.6</v>
      </c>
      <c r="AC42" s="1">
        <v>27</v>
      </c>
      <c r="AD42" s="1">
        <v>36</v>
      </c>
      <c r="AE42" s="1">
        <v>23.2</v>
      </c>
      <c r="AF42" s="1">
        <v>23</v>
      </c>
      <c r="AG42" s="1">
        <v>7.4</v>
      </c>
      <c r="AH42" s="1">
        <v>11.2</v>
      </c>
      <c r="AI42" s="1" t="s">
        <v>82</v>
      </c>
      <c r="AJ42" s="1">
        <f t="shared" si="10"/>
        <v>30</v>
      </c>
      <c r="AK42" s="1">
        <f t="shared" si="11"/>
        <v>66</v>
      </c>
      <c r="AL42" s="1">
        <f t="shared" si="12"/>
        <v>30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83</v>
      </c>
      <c r="B43" s="1" t="s">
        <v>39</v>
      </c>
      <c r="C43" s="1">
        <v>3.7120000000000002</v>
      </c>
      <c r="D43" s="1">
        <v>25.335999999999999</v>
      </c>
      <c r="E43" s="1">
        <v>0.90800000000000003</v>
      </c>
      <c r="F43" s="1">
        <v>27.934000000000001</v>
      </c>
      <c r="G43" s="7">
        <v>1</v>
      </c>
      <c r="H43" s="1">
        <v>30</v>
      </c>
      <c r="I43" s="1" t="s">
        <v>37</v>
      </c>
      <c r="J43" s="1">
        <v>1</v>
      </c>
      <c r="K43" s="1">
        <f t="shared" si="16"/>
        <v>-9.1999999999999971E-2</v>
      </c>
      <c r="L43" s="1"/>
      <c r="M43" s="1"/>
      <c r="N43" s="1">
        <v>0</v>
      </c>
      <c r="O43" s="1">
        <f t="shared" si="5"/>
        <v>0.18160000000000001</v>
      </c>
      <c r="P43" s="5"/>
      <c r="Q43" s="5">
        <f t="shared" si="6"/>
        <v>0</v>
      </c>
      <c r="R43" s="5"/>
      <c r="S43" s="5">
        <f t="shared" si="7"/>
        <v>0</v>
      </c>
      <c r="T43" s="5"/>
      <c r="U43" s="5"/>
      <c r="V43" s="1"/>
      <c r="W43" s="1">
        <f t="shared" si="8"/>
        <v>153.8215859030837</v>
      </c>
      <c r="X43" s="1">
        <f t="shared" si="9"/>
        <v>153.8215859030837</v>
      </c>
      <c r="Y43" s="1">
        <v>1.7956000000000001</v>
      </c>
      <c r="Z43" s="1">
        <v>2.2599999999999998</v>
      </c>
      <c r="AA43" s="1">
        <v>1.5</v>
      </c>
      <c r="AB43" s="1">
        <v>-0.23400000000000001</v>
      </c>
      <c r="AC43" s="1">
        <v>2.1044</v>
      </c>
      <c r="AD43" s="1">
        <v>0.22320000000000001</v>
      </c>
      <c r="AE43" s="1">
        <v>0</v>
      </c>
      <c r="AF43" s="1">
        <v>0</v>
      </c>
      <c r="AG43" s="1">
        <v>0</v>
      </c>
      <c r="AH43" s="1">
        <v>0</v>
      </c>
      <c r="AI43" s="20" t="s">
        <v>158</v>
      </c>
      <c r="AJ43" s="1">
        <f t="shared" si="10"/>
        <v>0</v>
      </c>
      <c r="AK43" s="1">
        <f t="shared" si="11"/>
        <v>0</v>
      </c>
      <c r="AL43" s="1">
        <f t="shared" si="12"/>
        <v>0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84</v>
      </c>
      <c r="B44" s="1" t="s">
        <v>39</v>
      </c>
      <c r="C44" s="1">
        <v>12.225</v>
      </c>
      <c r="D44" s="1">
        <v>1.5</v>
      </c>
      <c r="E44" s="1">
        <v>12.284000000000001</v>
      </c>
      <c r="F44" s="1">
        <v>-5.8999999999999997E-2</v>
      </c>
      <c r="G44" s="7">
        <v>1</v>
      </c>
      <c r="H44" s="1">
        <v>45</v>
      </c>
      <c r="I44" s="1" t="s">
        <v>37</v>
      </c>
      <c r="J44" s="1">
        <v>19.5</v>
      </c>
      <c r="K44" s="1">
        <f t="shared" si="16"/>
        <v>-7.2159999999999993</v>
      </c>
      <c r="L44" s="1"/>
      <c r="M44" s="1"/>
      <c r="N44" s="1">
        <v>39</v>
      </c>
      <c r="O44" s="1">
        <f t="shared" si="5"/>
        <v>2.4568000000000003</v>
      </c>
      <c r="P44" s="5"/>
      <c r="Q44" s="5">
        <f t="shared" si="6"/>
        <v>0</v>
      </c>
      <c r="R44" s="5"/>
      <c r="S44" s="5">
        <f t="shared" si="7"/>
        <v>0</v>
      </c>
      <c r="T44" s="5"/>
      <c r="U44" s="5"/>
      <c r="V44" s="1"/>
      <c r="W44" s="1">
        <f t="shared" si="8"/>
        <v>15.850293064148484</v>
      </c>
      <c r="X44" s="1">
        <f t="shared" si="9"/>
        <v>15.850293064148484</v>
      </c>
      <c r="Y44" s="1">
        <v>3.9929999999999999</v>
      </c>
      <c r="Z44" s="1">
        <v>2.4750000000000001</v>
      </c>
      <c r="AA44" s="1">
        <v>1.2210000000000001</v>
      </c>
      <c r="AB44" s="1">
        <v>4.9432</v>
      </c>
      <c r="AC44" s="1">
        <v>2.17</v>
      </c>
      <c r="AD44" s="1">
        <v>2.4079999999999999</v>
      </c>
      <c r="AE44" s="1">
        <v>0.60160000000000002</v>
      </c>
      <c r="AF44" s="1">
        <v>2.4453999999999998</v>
      </c>
      <c r="AG44" s="1">
        <v>4.0132000000000003</v>
      </c>
      <c r="AH44" s="1">
        <v>0.61080000000000001</v>
      </c>
      <c r="AI44" s="1"/>
      <c r="AJ44" s="1">
        <f t="shared" si="10"/>
        <v>0</v>
      </c>
      <c r="AK44" s="1">
        <f t="shared" si="11"/>
        <v>0</v>
      </c>
      <c r="AL44" s="1">
        <f t="shared" si="12"/>
        <v>0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85</v>
      </c>
      <c r="B45" s="1" t="s">
        <v>36</v>
      </c>
      <c r="C45" s="1">
        <v>597</v>
      </c>
      <c r="D45" s="1">
        <v>291</v>
      </c>
      <c r="E45" s="1">
        <v>475</v>
      </c>
      <c r="F45" s="1">
        <v>-1</v>
      </c>
      <c r="G45" s="7">
        <v>0.35</v>
      </c>
      <c r="H45" s="1">
        <v>45</v>
      </c>
      <c r="I45" s="1" t="s">
        <v>52</v>
      </c>
      <c r="J45" s="1">
        <v>565.1</v>
      </c>
      <c r="K45" s="1">
        <f t="shared" si="16"/>
        <v>-90.100000000000023</v>
      </c>
      <c r="L45" s="1"/>
      <c r="M45" s="1"/>
      <c r="N45" s="1">
        <v>760</v>
      </c>
      <c r="O45" s="1">
        <f t="shared" si="5"/>
        <v>95</v>
      </c>
      <c r="P45" s="5">
        <f t="shared" si="15"/>
        <v>571</v>
      </c>
      <c r="Q45" s="5">
        <v>640</v>
      </c>
      <c r="R45" s="5">
        <v>200</v>
      </c>
      <c r="S45" s="5">
        <f t="shared" si="7"/>
        <v>240</v>
      </c>
      <c r="T45" s="5">
        <v>200</v>
      </c>
      <c r="U45" s="5">
        <v>666</v>
      </c>
      <c r="V45" s="1"/>
      <c r="W45" s="1">
        <f t="shared" si="8"/>
        <v>14.726315789473684</v>
      </c>
      <c r="X45" s="1">
        <f t="shared" si="9"/>
        <v>7.9894736842105267</v>
      </c>
      <c r="Y45" s="1">
        <v>90</v>
      </c>
      <c r="Z45" s="1">
        <v>68.400000000000006</v>
      </c>
      <c r="AA45" s="1">
        <v>62.6</v>
      </c>
      <c r="AB45" s="1">
        <v>117.2</v>
      </c>
      <c r="AC45" s="1">
        <v>63.8</v>
      </c>
      <c r="AD45" s="1">
        <v>85.2</v>
      </c>
      <c r="AE45" s="1">
        <v>64.8</v>
      </c>
      <c r="AF45" s="1">
        <v>69.2</v>
      </c>
      <c r="AG45" s="1">
        <v>90.4</v>
      </c>
      <c r="AH45" s="1">
        <v>61.6</v>
      </c>
      <c r="AI45" s="1" t="s">
        <v>53</v>
      </c>
      <c r="AJ45" s="1">
        <f t="shared" si="10"/>
        <v>70</v>
      </c>
      <c r="AK45" s="1">
        <f t="shared" si="11"/>
        <v>84</v>
      </c>
      <c r="AL45" s="1">
        <f t="shared" si="12"/>
        <v>70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86</v>
      </c>
      <c r="B46" s="1" t="s">
        <v>36</v>
      </c>
      <c r="C46" s="1">
        <v>467</v>
      </c>
      <c r="D46" s="1">
        <v>1519</v>
      </c>
      <c r="E46" s="1">
        <v>859</v>
      </c>
      <c r="F46" s="1">
        <v>461</v>
      </c>
      <c r="G46" s="7">
        <v>0.41</v>
      </c>
      <c r="H46" s="1">
        <v>45</v>
      </c>
      <c r="I46" s="1" t="s">
        <v>37</v>
      </c>
      <c r="J46" s="1">
        <v>874</v>
      </c>
      <c r="K46" s="1">
        <f t="shared" si="16"/>
        <v>-15</v>
      </c>
      <c r="L46" s="1"/>
      <c r="M46" s="1"/>
      <c r="N46" s="1">
        <v>400</v>
      </c>
      <c r="O46" s="1">
        <f t="shared" si="5"/>
        <v>171.8</v>
      </c>
      <c r="P46" s="5">
        <f t="shared" si="15"/>
        <v>1544.2000000000003</v>
      </c>
      <c r="Q46" s="5">
        <v>1600</v>
      </c>
      <c r="R46" s="5">
        <v>500</v>
      </c>
      <c r="S46" s="5">
        <f t="shared" si="7"/>
        <v>600</v>
      </c>
      <c r="T46" s="5">
        <v>500</v>
      </c>
      <c r="U46" s="5">
        <v>1710</v>
      </c>
      <c r="V46" s="1"/>
      <c r="W46" s="1">
        <f t="shared" si="8"/>
        <v>14.324796274738066</v>
      </c>
      <c r="X46" s="1">
        <f t="shared" si="9"/>
        <v>5.0116414435389984</v>
      </c>
      <c r="Y46" s="1">
        <v>118</v>
      </c>
      <c r="Z46" s="1">
        <v>124.4</v>
      </c>
      <c r="AA46" s="1">
        <v>107</v>
      </c>
      <c r="AB46" s="1">
        <v>111.8</v>
      </c>
      <c r="AC46" s="1">
        <v>90.6</v>
      </c>
      <c r="AD46" s="1">
        <v>94.6</v>
      </c>
      <c r="AE46" s="1">
        <v>79</v>
      </c>
      <c r="AF46" s="1">
        <v>68.8</v>
      </c>
      <c r="AG46" s="1">
        <v>110.8</v>
      </c>
      <c r="AH46" s="1">
        <v>117</v>
      </c>
      <c r="AI46" s="1"/>
      <c r="AJ46" s="1">
        <f t="shared" si="10"/>
        <v>205</v>
      </c>
      <c r="AK46" s="1">
        <f t="shared" si="11"/>
        <v>245.99999999999997</v>
      </c>
      <c r="AL46" s="1">
        <f t="shared" si="12"/>
        <v>205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87</v>
      </c>
      <c r="B47" s="1" t="s">
        <v>36</v>
      </c>
      <c r="C47" s="1">
        <v>21</v>
      </c>
      <c r="D47" s="1"/>
      <c r="E47" s="1"/>
      <c r="F47" s="1">
        <v>2</v>
      </c>
      <c r="G47" s="7">
        <v>0.4</v>
      </c>
      <c r="H47" s="1">
        <v>30</v>
      </c>
      <c r="I47" s="1" t="s">
        <v>37</v>
      </c>
      <c r="J47" s="1">
        <v>9</v>
      </c>
      <c r="K47" s="1">
        <f t="shared" si="16"/>
        <v>-9</v>
      </c>
      <c r="L47" s="1"/>
      <c r="M47" s="1"/>
      <c r="N47" s="1">
        <v>0</v>
      </c>
      <c r="O47" s="1">
        <f t="shared" si="5"/>
        <v>0</v>
      </c>
      <c r="P47" s="5">
        <v>10</v>
      </c>
      <c r="Q47" s="5">
        <f t="shared" si="6"/>
        <v>10</v>
      </c>
      <c r="R47" s="5"/>
      <c r="S47" s="5">
        <f t="shared" si="7"/>
        <v>10</v>
      </c>
      <c r="T47" s="5"/>
      <c r="U47" s="5"/>
      <c r="V47" s="1"/>
      <c r="W47" s="1" t="e">
        <f t="shared" si="8"/>
        <v>#DIV/0!</v>
      </c>
      <c r="X47" s="1" t="e">
        <f t="shared" si="9"/>
        <v>#DIV/0!</v>
      </c>
      <c r="Y47" s="1">
        <v>-0.2</v>
      </c>
      <c r="Z47" s="1">
        <v>-0.4</v>
      </c>
      <c r="AA47" s="1">
        <v>-0.2</v>
      </c>
      <c r="AB47" s="1">
        <v>0</v>
      </c>
      <c r="AC47" s="1">
        <v>1.6</v>
      </c>
      <c r="AD47" s="1">
        <v>1.6</v>
      </c>
      <c r="AE47" s="1">
        <v>0</v>
      </c>
      <c r="AF47" s="1">
        <v>0</v>
      </c>
      <c r="AG47" s="1">
        <v>3.4</v>
      </c>
      <c r="AH47" s="1">
        <v>-0.2</v>
      </c>
      <c r="AI47" s="21" t="s">
        <v>53</v>
      </c>
      <c r="AJ47" s="1">
        <f t="shared" si="10"/>
        <v>0</v>
      </c>
      <c r="AK47" s="1">
        <f t="shared" si="11"/>
        <v>4</v>
      </c>
      <c r="AL47" s="1">
        <f t="shared" si="12"/>
        <v>0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88</v>
      </c>
      <c r="B48" s="1" t="s">
        <v>39</v>
      </c>
      <c r="C48" s="1">
        <v>20.312999999999999</v>
      </c>
      <c r="D48" s="1"/>
      <c r="E48" s="1">
        <v>8.1229999999999993</v>
      </c>
      <c r="F48" s="1">
        <v>12.19</v>
      </c>
      <c r="G48" s="7">
        <v>1</v>
      </c>
      <c r="H48" s="1">
        <v>30</v>
      </c>
      <c r="I48" s="1" t="s">
        <v>37</v>
      </c>
      <c r="J48" s="1">
        <v>8</v>
      </c>
      <c r="K48" s="1">
        <f t="shared" si="16"/>
        <v>0.12299999999999933</v>
      </c>
      <c r="L48" s="1"/>
      <c r="M48" s="1"/>
      <c r="N48" s="1">
        <v>0</v>
      </c>
      <c r="O48" s="1">
        <f t="shared" si="5"/>
        <v>1.6245999999999998</v>
      </c>
      <c r="P48" s="5">
        <f t="shared" si="15"/>
        <v>10.554399999999999</v>
      </c>
      <c r="Q48" s="5">
        <f t="shared" si="6"/>
        <v>11</v>
      </c>
      <c r="R48" s="5"/>
      <c r="S48" s="5">
        <f t="shared" si="7"/>
        <v>11</v>
      </c>
      <c r="T48" s="5"/>
      <c r="U48" s="5"/>
      <c r="V48" s="1"/>
      <c r="W48" s="1">
        <f t="shared" si="8"/>
        <v>14.274282900406254</v>
      </c>
      <c r="X48" s="1">
        <f t="shared" si="9"/>
        <v>7.5033854487258411</v>
      </c>
      <c r="Y48" s="1">
        <v>0</v>
      </c>
      <c r="Z48" s="1">
        <v>0</v>
      </c>
      <c r="AA48" s="1">
        <v>1.6468</v>
      </c>
      <c r="AB48" s="1">
        <v>0</v>
      </c>
      <c r="AC48" s="1">
        <v>0</v>
      </c>
      <c r="AD48" s="1">
        <v>0</v>
      </c>
      <c r="AE48" s="1">
        <v>0</v>
      </c>
      <c r="AF48" s="1">
        <v>1.7263999999999999</v>
      </c>
      <c r="AG48" s="1">
        <v>0</v>
      </c>
      <c r="AH48" s="1">
        <v>0</v>
      </c>
      <c r="AI48" s="1" t="s">
        <v>89</v>
      </c>
      <c r="AJ48" s="1">
        <f t="shared" si="10"/>
        <v>0</v>
      </c>
      <c r="AK48" s="1">
        <f t="shared" si="11"/>
        <v>11</v>
      </c>
      <c r="AL48" s="1">
        <f t="shared" si="12"/>
        <v>0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90</v>
      </c>
      <c r="B49" s="1" t="s">
        <v>36</v>
      </c>
      <c r="C49" s="1"/>
      <c r="D49" s="1">
        <v>40</v>
      </c>
      <c r="E49" s="1"/>
      <c r="F49" s="1"/>
      <c r="G49" s="7">
        <v>0.41</v>
      </c>
      <c r="H49" s="1">
        <v>45</v>
      </c>
      <c r="I49" s="1" t="s">
        <v>37</v>
      </c>
      <c r="J49" s="1">
        <v>8</v>
      </c>
      <c r="K49" s="1">
        <f t="shared" si="16"/>
        <v>-8</v>
      </c>
      <c r="L49" s="1"/>
      <c r="M49" s="1"/>
      <c r="N49" s="1">
        <v>0</v>
      </c>
      <c r="O49" s="1">
        <f t="shared" si="5"/>
        <v>0</v>
      </c>
      <c r="P49" s="5">
        <v>20</v>
      </c>
      <c r="Q49" s="5">
        <f t="shared" si="6"/>
        <v>20</v>
      </c>
      <c r="R49" s="5"/>
      <c r="S49" s="5">
        <f t="shared" si="7"/>
        <v>20</v>
      </c>
      <c r="T49" s="5"/>
      <c r="U49" s="5"/>
      <c r="V49" s="1"/>
      <c r="W49" s="1" t="e">
        <f t="shared" si="8"/>
        <v>#DIV/0!</v>
      </c>
      <c r="X49" s="1" t="e">
        <f t="shared" si="9"/>
        <v>#DIV/0!</v>
      </c>
      <c r="Y49" s="1">
        <v>0.8</v>
      </c>
      <c r="Z49" s="1">
        <v>4.2</v>
      </c>
      <c r="AA49" s="1">
        <v>-0.4</v>
      </c>
      <c r="AB49" s="1">
        <v>1.8</v>
      </c>
      <c r="AC49" s="1">
        <v>0.6</v>
      </c>
      <c r="AD49" s="1">
        <v>0.8</v>
      </c>
      <c r="AE49" s="1">
        <v>0.8</v>
      </c>
      <c r="AF49" s="1">
        <v>1.8</v>
      </c>
      <c r="AG49" s="1">
        <v>-1</v>
      </c>
      <c r="AH49" s="1">
        <v>0</v>
      </c>
      <c r="AI49" s="21" t="s">
        <v>163</v>
      </c>
      <c r="AJ49" s="1">
        <f t="shared" si="10"/>
        <v>0</v>
      </c>
      <c r="AK49" s="1">
        <f t="shared" si="11"/>
        <v>8.1999999999999993</v>
      </c>
      <c r="AL49" s="1">
        <f t="shared" si="12"/>
        <v>0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4" t="s">
        <v>91</v>
      </c>
      <c r="B50" s="14" t="s">
        <v>39</v>
      </c>
      <c r="C50" s="14"/>
      <c r="D50" s="14"/>
      <c r="E50" s="14"/>
      <c r="F50" s="14"/>
      <c r="G50" s="15">
        <v>0</v>
      </c>
      <c r="H50" s="14">
        <v>45</v>
      </c>
      <c r="I50" s="14" t="s">
        <v>37</v>
      </c>
      <c r="J50" s="14"/>
      <c r="K50" s="14">
        <f t="shared" si="16"/>
        <v>0</v>
      </c>
      <c r="L50" s="14"/>
      <c r="M50" s="14"/>
      <c r="N50" s="14">
        <v>0</v>
      </c>
      <c r="O50" s="14">
        <f t="shared" si="5"/>
        <v>0</v>
      </c>
      <c r="P50" s="16"/>
      <c r="Q50" s="5">
        <f t="shared" si="6"/>
        <v>0</v>
      </c>
      <c r="R50" s="5"/>
      <c r="S50" s="5">
        <f t="shared" si="7"/>
        <v>0</v>
      </c>
      <c r="T50" s="5"/>
      <c r="U50" s="16"/>
      <c r="V50" s="14"/>
      <c r="W50" s="1" t="e">
        <f t="shared" si="8"/>
        <v>#DIV/0!</v>
      </c>
      <c r="X50" s="14" t="e">
        <f t="shared" si="9"/>
        <v>#DIV/0!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 t="s">
        <v>92</v>
      </c>
      <c r="AJ50" s="1">
        <f t="shared" si="10"/>
        <v>0</v>
      </c>
      <c r="AK50" s="1">
        <f t="shared" si="11"/>
        <v>0</v>
      </c>
      <c r="AL50" s="1">
        <f t="shared" si="12"/>
        <v>0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93</v>
      </c>
      <c r="B51" s="1" t="s">
        <v>36</v>
      </c>
      <c r="C51" s="1">
        <v>50</v>
      </c>
      <c r="D51" s="1">
        <v>423</v>
      </c>
      <c r="E51" s="1">
        <v>236</v>
      </c>
      <c r="F51" s="1">
        <v>86</v>
      </c>
      <c r="G51" s="7">
        <v>0.36</v>
      </c>
      <c r="H51" s="1">
        <v>45</v>
      </c>
      <c r="I51" s="1" t="s">
        <v>37</v>
      </c>
      <c r="J51" s="1">
        <v>275</v>
      </c>
      <c r="K51" s="1">
        <f t="shared" si="16"/>
        <v>-39</v>
      </c>
      <c r="L51" s="1"/>
      <c r="M51" s="1"/>
      <c r="N51" s="1">
        <v>140</v>
      </c>
      <c r="O51" s="1">
        <f t="shared" si="5"/>
        <v>47.2</v>
      </c>
      <c r="P51" s="5">
        <f t="shared" ref="P51:P60" si="17">14*O51-N51-F51</f>
        <v>434.80000000000007</v>
      </c>
      <c r="Q51" s="5">
        <v>470</v>
      </c>
      <c r="R51" s="5">
        <v>200</v>
      </c>
      <c r="S51" s="5">
        <f t="shared" si="7"/>
        <v>170</v>
      </c>
      <c r="T51" s="5">
        <v>100</v>
      </c>
      <c r="U51" s="5">
        <v>482</v>
      </c>
      <c r="V51" s="1"/>
      <c r="W51" s="1">
        <f t="shared" si="8"/>
        <v>14.745762711864407</v>
      </c>
      <c r="X51" s="1">
        <f t="shared" si="9"/>
        <v>4.7881355932203391</v>
      </c>
      <c r="Y51" s="1">
        <v>32.6</v>
      </c>
      <c r="Z51" s="1">
        <v>32.200000000000003</v>
      </c>
      <c r="AA51" s="1">
        <v>17.399999999999999</v>
      </c>
      <c r="AB51" s="1">
        <v>30</v>
      </c>
      <c r="AC51" s="1">
        <v>18.2</v>
      </c>
      <c r="AD51" s="1">
        <v>17.2</v>
      </c>
      <c r="AE51" s="1">
        <v>21.2</v>
      </c>
      <c r="AF51" s="1">
        <v>15</v>
      </c>
      <c r="AG51" s="1">
        <v>32</v>
      </c>
      <c r="AH51" s="1">
        <v>20.6</v>
      </c>
      <c r="AI51" s="1" t="s">
        <v>53</v>
      </c>
      <c r="AJ51" s="1">
        <f t="shared" si="10"/>
        <v>72</v>
      </c>
      <c r="AK51" s="1">
        <f t="shared" si="11"/>
        <v>61.199999999999996</v>
      </c>
      <c r="AL51" s="1">
        <f t="shared" si="12"/>
        <v>36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94</v>
      </c>
      <c r="B52" s="1" t="s">
        <v>39</v>
      </c>
      <c r="C52" s="1">
        <v>33.302</v>
      </c>
      <c r="D52" s="1">
        <v>4.1740000000000004</v>
      </c>
      <c r="E52" s="1">
        <v>6.2060000000000004</v>
      </c>
      <c r="F52" s="1">
        <v>27.096</v>
      </c>
      <c r="G52" s="7">
        <v>1</v>
      </c>
      <c r="H52" s="1">
        <v>45</v>
      </c>
      <c r="I52" s="1" t="s">
        <v>37</v>
      </c>
      <c r="J52" s="1">
        <v>5</v>
      </c>
      <c r="K52" s="1">
        <f t="shared" si="16"/>
        <v>1.2060000000000004</v>
      </c>
      <c r="L52" s="1"/>
      <c r="M52" s="1"/>
      <c r="N52" s="1">
        <v>0</v>
      </c>
      <c r="O52" s="1">
        <f t="shared" si="5"/>
        <v>1.2412000000000001</v>
      </c>
      <c r="P52" s="5"/>
      <c r="Q52" s="5">
        <f t="shared" si="6"/>
        <v>0</v>
      </c>
      <c r="R52" s="5"/>
      <c r="S52" s="5">
        <f t="shared" si="7"/>
        <v>0</v>
      </c>
      <c r="T52" s="5"/>
      <c r="U52" s="5"/>
      <c r="V52" s="1"/>
      <c r="W52" s="1">
        <f t="shared" si="8"/>
        <v>21.830486625845953</v>
      </c>
      <c r="X52" s="1">
        <f t="shared" si="9"/>
        <v>21.830486625845953</v>
      </c>
      <c r="Y52" s="1">
        <v>0</v>
      </c>
      <c r="Z52" s="1">
        <v>0.8548</v>
      </c>
      <c r="AA52" s="1">
        <v>2.5575999999999999</v>
      </c>
      <c r="AB52" s="1">
        <v>0.63739999999999997</v>
      </c>
      <c r="AC52" s="1">
        <v>1.0806</v>
      </c>
      <c r="AD52" s="1">
        <v>0.21679999999999999</v>
      </c>
      <c r="AE52" s="1">
        <v>-8.0000000000000002E-3</v>
      </c>
      <c r="AF52" s="1">
        <v>0.2162</v>
      </c>
      <c r="AG52" s="1">
        <v>0</v>
      </c>
      <c r="AH52" s="1">
        <v>0</v>
      </c>
      <c r="AI52" s="20" t="s">
        <v>159</v>
      </c>
      <c r="AJ52" s="1">
        <f t="shared" si="10"/>
        <v>0</v>
      </c>
      <c r="AK52" s="1">
        <f t="shared" si="11"/>
        <v>0</v>
      </c>
      <c r="AL52" s="1">
        <f t="shared" si="12"/>
        <v>0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95</v>
      </c>
      <c r="B53" s="1" t="s">
        <v>36</v>
      </c>
      <c r="C53" s="1">
        <v>1</v>
      </c>
      <c r="D53" s="1">
        <v>13</v>
      </c>
      <c r="E53" s="1">
        <v>2</v>
      </c>
      <c r="F53" s="1">
        <v>10</v>
      </c>
      <c r="G53" s="7">
        <v>0.41</v>
      </c>
      <c r="H53" s="1">
        <v>45</v>
      </c>
      <c r="I53" s="1" t="s">
        <v>37</v>
      </c>
      <c r="J53" s="1">
        <v>2</v>
      </c>
      <c r="K53" s="1">
        <f t="shared" si="16"/>
        <v>0</v>
      </c>
      <c r="L53" s="1"/>
      <c r="M53" s="1"/>
      <c r="N53" s="1">
        <v>10</v>
      </c>
      <c r="O53" s="1">
        <f t="shared" si="5"/>
        <v>0.4</v>
      </c>
      <c r="P53" s="5"/>
      <c r="Q53" s="5">
        <f t="shared" si="6"/>
        <v>0</v>
      </c>
      <c r="R53" s="5"/>
      <c r="S53" s="5">
        <f t="shared" si="7"/>
        <v>0</v>
      </c>
      <c r="T53" s="5"/>
      <c r="U53" s="5"/>
      <c r="V53" s="1"/>
      <c r="W53" s="1">
        <f t="shared" si="8"/>
        <v>50</v>
      </c>
      <c r="X53" s="1">
        <f t="shared" si="9"/>
        <v>50</v>
      </c>
      <c r="Y53" s="1">
        <v>1.4</v>
      </c>
      <c r="Z53" s="1">
        <v>1.2</v>
      </c>
      <c r="AA53" s="1">
        <v>0</v>
      </c>
      <c r="AB53" s="1">
        <v>1</v>
      </c>
      <c r="AC53" s="1">
        <v>1</v>
      </c>
      <c r="AD53" s="1">
        <v>0.6</v>
      </c>
      <c r="AE53" s="1">
        <v>0.6</v>
      </c>
      <c r="AF53" s="1">
        <v>1.4</v>
      </c>
      <c r="AG53" s="1">
        <v>1</v>
      </c>
      <c r="AH53" s="1">
        <v>0.2</v>
      </c>
      <c r="AI53" s="1" t="s">
        <v>96</v>
      </c>
      <c r="AJ53" s="1">
        <f t="shared" si="10"/>
        <v>0</v>
      </c>
      <c r="AK53" s="1">
        <f t="shared" si="11"/>
        <v>0</v>
      </c>
      <c r="AL53" s="1">
        <f t="shared" si="12"/>
        <v>0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97</v>
      </c>
      <c r="B54" s="1" t="s">
        <v>36</v>
      </c>
      <c r="C54" s="1">
        <v>8</v>
      </c>
      <c r="D54" s="1"/>
      <c r="E54" s="1"/>
      <c r="F54" s="1"/>
      <c r="G54" s="7">
        <v>0.41</v>
      </c>
      <c r="H54" s="1">
        <v>45</v>
      </c>
      <c r="I54" s="1" t="s">
        <v>37</v>
      </c>
      <c r="J54" s="1"/>
      <c r="K54" s="1">
        <f t="shared" si="16"/>
        <v>0</v>
      </c>
      <c r="L54" s="1"/>
      <c r="M54" s="1"/>
      <c r="N54" s="1">
        <v>0</v>
      </c>
      <c r="O54" s="1">
        <f t="shared" si="5"/>
        <v>0</v>
      </c>
      <c r="P54" s="5">
        <v>6</v>
      </c>
      <c r="Q54" s="5">
        <f t="shared" si="6"/>
        <v>6</v>
      </c>
      <c r="R54" s="5"/>
      <c r="S54" s="5">
        <f t="shared" si="7"/>
        <v>6</v>
      </c>
      <c r="T54" s="5"/>
      <c r="U54" s="5"/>
      <c r="V54" s="1"/>
      <c r="W54" s="1" t="e">
        <f t="shared" si="8"/>
        <v>#DIV/0!</v>
      </c>
      <c r="X54" s="1" t="e">
        <f t="shared" si="9"/>
        <v>#DIV/0!</v>
      </c>
      <c r="Y54" s="1">
        <v>0</v>
      </c>
      <c r="Z54" s="1">
        <v>-0.4</v>
      </c>
      <c r="AA54" s="1">
        <v>0.2</v>
      </c>
      <c r="AB54" s="1">
        <v>-0.8</v>
      </c>
      <c r="AC54" s="1">
        <v>1.6</v>
      </c>
      <c r="AD54" s="1">
        <v>1</v>
      </c>
      <c r="AE54" s="1">
        <v>1.6</v>
      </c>
      <c r="AF54" s="1">
        <v>1.8</v>
      </c>
      <c r="AG54" s="1">
        <v>1.6</v>
      </c>
      <c r="AH54" s="1">
        <v>0</v>
      </c>
      <c r="AI54" s="20" t="s">
        <v>165</v>
      </c>
      <c r="AJ54" s="1">
        <f t="shared" si="10"/>
        <v>0</v>
      </c>
      <c r="AK54" s="1">
        <f t="shared" si="11"/>
        <v>2.46</v>
      </c>
      <c r="AL54" s="1">
        <f t="shared" si="12"/>
        <v>0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98</v>
      </c>
      <c r="B55" s="1" t="s">
        <v>36</v>
      </c>
      <c r="C55" s="1">
        <v>227</v>
      </c>
      <c r="D55" s="1">
        <v>157</v>
      </c>
      <c r="E55" s="1">
        <v>96</v>
      </c>
      <c r="F55" s="1">
        <v>124</v>
      </c>
      <c r="G55" s="7">
        <v>0.33</v>
      </c>
      <c r="H55" s="1" t="e">
        <v>#N/A</v>
      </c>
      <c r="I55" s="1" t="s">
        <v>37</v>
      </c>
      <c r="J55" s="1">
        <v>109</v>
      </c>
      <c r="K55" s="1">
        <f t="shared" si="16"/>
        <v>-13</v>
      </c>
      <c r="L55" s="1"/>
      <c r="M55" s="1"/>
      <c r="N55" s="1">
        <v>0</v>
      </c>
      <c r="O55" s="1">
        <f t="shared" si="5"/>
        <v>19.2</v>
      </c>
      <c r="P55" s="5">
        <f t="shared" si="17"/>
        <v>144.80000000000001</v>
      </c>
      <c r="Q55" s="5">
        <v>160</v>
      </c>
      <c r="R55" s="5">
        <v>100</v>
      </c>
      <c r="S55" s="5">
        <f t="shared" si="7"/>
        <v>60</v>
      </c>
      <c r="T55" s="5"/>
      <c r="U55" s="5">
        <v>164</v>
      </c>
      <c r="V55" s="1"/>
      <c r="W55" s="1">
        <f t="shared" si="8"/>
        <v>14.791666666666668</v>
      </c>
      <c r="X55" s="1">
        <f t="shared" si="9"/>
        <v>6.4583333333333339</v>
      </c>
      <c r="Y55" s="1">
        <v>2.6</v>
      </c>
      <c r="Z55" s="1">
        <v>3.6</v>
      </c>
      <c r="AA55" s="1">
        <v>8.1999999999999993</v>
      </c>
      <c r="AB55" s="1">
        <v>22.6</v>
      </c>
      <c r="AC55" s="1">
        <v>3.6</v>
      </c>
      <c r="AD55" s="1">
        <v>17.399999999999999</v>
      </c>
      <c r="AE55" s="1">
        <v>0.2</v>
      </c>
      <c r="AF55" s="1">
        <v>0.6</v>
      </c>
      <c r="AG55" s="1">
        <v>12</v>
      </c>
      <c r="AH55" s="1">
        <v>3.8</v>
      </c>
      <c r="AI55" s="1"/>
      <c r="AJ55" s="1">
        <f t="shared" si="10"/>
        <v>33</v>
      </c>
      <c r="AK55" s="1">
        <f t="shared" si="11"/>
        <v>19.8</v>
      </c>
      <c r="AL55" s="1">
        <f t="shared" si="12"/>
        <v>0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99</v>
      </c>
      <c r="B56" s="1" t="s">
        <v>36</v>
      </c>
      <c r="C56" s="1">
        <v>17</v>
      </c>
      <c r="D56" s="1">
        <v>1</v>
      </c>
      <c r="E56" s="1">
        <v>3</v>
      </c>
      <c r="F56" s="1"/>
      <c r="G56" s="7">
        <v>0.33</v>
      </c>
      <c r="H56" s="1">
        <v>45</v>
      </c>
      <c r="I56" s="1" t="s">
        <v>37</v>
      </c>
      <c r="J56" s="1">
        <v>7</v>
      </c>
      <c r="K56" s="1">
        <f t="shared" si="16"/>
        <v>-4</v>
      </c>
      <c r="L56" s="1"/>
      <c r="M56" s="1"/>
      <c r="N56" s="1">
        <v>0</v>
      </c>
      <c r="O56" s="1">
        <f t="shared" si="5"/>
        <v>0.6</v>
      </c>
      <c r="P56" s="5">
        <v>8</v>
      </c>
      <c r="Q56" s="5">
        <f t="shared" si="6"/>
        <v>8</v>
      </c>
      <c r="R56" s="5"/>
      <c r="S56" s="5">
        <f t="shared" si="7"/>
        <v>8</v>
      </c>
      <c r="T56" s="5"/>
      <c r="U56" s="5"/>
      <c r="V56" s="1"/>
      <c r="W56" s="1">
        <f t="shared" si="8"/>
        <v>13.333333333333334</v>
      </c>
      <c r="X56" s="1">
        <f t="shared" si="9"/>
        <v>0</v>
      </c>
      <c r="Y56" s="1">
        <v>0</v>
      </c>
      <c r="Z56" s="1">
        <v>0</v>
      </c>
      <c r="AA56" s="1">
        <v>1.2</v>
      </c>
      <c r="AB56" s="1">
        <v>0</v>
      </c>
      <c r="AC56" s="1">
        <v>0</v>
      </c>
      <c r="AD56" s="1">
        <v>-0.2</v>
      </c>
      <c r="AE56" s="1">
        <v>0.8</v>
      </c>
      <c r="AF56" s="1">
        <v>0.2</v>
      </c>
      <c r="AG56" s="1">
        <v>0.2</v>
      </c>
      <c r="AH56" s="1">
        <v>0.2</v>
      </c>
      <c r="AI56" s="1"/>
      <c r="AJ56" s="1">
        <f t="shared" si="10"/>
        <v>0</v>
      </c>
      <c r="AK56" s="1">
        <f t="shared" si="11"/>
        <v>2.64</v>
      </c>
      <c r="AL56" s="1">
        <f t="shared" si="12"/>
        <v>0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100</v>
      </c>
      <c r="B57" s="1" t="s">
        <v>36</v>
      </c>
      <c r="C57" s="1">
        <v>24</v>
      </c>
      <c r="D57" s="1">
        <v>72</v>
      </c>
      <c r="E57" s="1">
        <v>47</v>
      </c>
      <c r="F57" s="1">
        <v>46</v>
      </c>
      <c r="G57" s="7">
        <v>0.33</v>
      </c>
      <c r="H57" s="1">
        <v>45</v>
      </c>
      <c r="I57" s="1" t="s">
        <v>37</v>
      </c>
      <c r="J57" s="1">
        <v>58</v>
      </c>
      <c r="K57" s="1">
        <f t="shared" si="16"/>
        <v>-11</v>
      </c>
      <c r="L57" s="1"/>
      <c r="M57" s="1"/>
      <c r="N57" s="1">
        <v>0</v>
      </c>
      <c r="O57" s="1">
        <f t="shared" si="5"/>
        <v>9.4</v>
      </c>
      <c r="P57" s="5">
        <f t="shared" si="17"/>
        <v>85.6</v>
      </c>
      <c r="Q57" s="5">
        <v>90</v>
      </c>
      <c r="R57" s="5"/>
      <c r="S57" s="5">
        <f t="shared" si="7"/>
        <v>90</v>
      </c>
      <c r="T57" s="5"/>
      <c r="U57" s="5">
        <v>95</v>
      </c>
      <c r="V57" s="1"/>
      <c r="W57" s="1">
        <f t="shared" si="8"/>
        <v>14.468085106382977</v>
      </c>
      <c r="X57" s="1">
        <f t="shared" si="9"/>
        <v>4.8936170212765955</v>
      </c>
      <c r="Y57" s="1">
        <v>1</v>
      </c>
      <c r="Z57" s="1">
        <v>6.2</v>
      </c>
      <c r="AA57" s="1">
        <v>-1.2</v>
      </c>
      <c r="AB57" s="1">
        <v>4.5999999999999996</v>
      </c>
      <c r="AC57" s="1">
        <v>3.6</v>
      </c>
      <c r="AD57" s="1">
        <v>8.1999999999999993</v>
      </c>
      <c r="AE57" s="1">
        <v>6.8</v>
      </c>
      <c r="AF57" s="1">
        <v>10.4</v>
      </c>
      <c r="AG57" s="1">
        <v>15.6</v>
      </c>
      <c r="AH57" s="1">
        <v>16.399999999999999</v>
      </c>
      <c r="AI57" s="1"/>
      <c r="AJ57" s="1">
        <f t="shared" si="10"/>
        <v>0</v>
      </c>
      <c r="AK57" s="1">
        <f t="shared" si="11"/>
        <v>29.700000000000003</v>
      </c>
      <c r="AL57" s="1">
        <f t="shared" si="12"/>
        <v>0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101</v>
      </c>
      <c r="B58" s="1" t="s">
        <v>36</v>
      </c>
      <c r="C58" s="1">
        <v>37</v>
      </c>
      <c r="D58" s="1"/>
      <c r="E58" s="1">
        <v>13</v>
      </c>
      <c r="F58" s="1">
        <v>18</v>
      </c>
      <c r="G58" s="7">
        <v>0.33</v>
      </c>
      <c r="H58" s="1">
        <v>45</v>
      </c>
      <c r="I58" s="1" t="s">
        <v>37</v>
      </c>
      <c r="J58" s="1">
        <v>14</v>
      </c>
      <c r="K58" s="1">
        <f t="shared" si="16"/>
        <v>-1</v>
      </c>
      <c r="L58" s="1"/>
      <c r="M58" s="1"/>
      <c r="N58" s="1">
        <v>0</v>
      </c>
      <c r="O58" s="1">
        <f t="shared" si="5"/>
        <v>2.6</v>
      </c>
      <c r="P58" s="5">
        <f t="shared" si="17"/>
        <v>18.399999999999999</v>
      </c>
      <c r="Q58" s="5">
        <v>20</v>
      </c>
      <c r="R58" s="5"/>
      <c r="S58" s="5">
        <f t="shared" si="7"/>
        <v>20</v>
      </c>
      <c r="T58" s="5"/>
      <c r="U58" s="5">
        <v>21</v>
      </c>
      <c r="V58" s="1"/>
      <c r="W58" s="1">
        <f t="shared" si="8"/>
        <v>14.615384615384615</v>
      </c>
      <c r="X58" s="1">
        <f t="shared" si="9"/>
        <v>6.9230769230769225</v>
      </c>
      <c r="Y58" s="1">
        <v>0.8</v>
      </c>
      <c r="Z58" s="1">
        <v>1.8</v>
      </c>
      <c r="AA58" s="1">
        <v>0</v>
      </c>
      <c r="AB58" s="1">
        <v>4.4000000000000004</v>
      </c>
      <c r="AC58" s="1">
        <v>1</v>
      </c>
      <c r="AD58" s="1">
        <v>0.6</v>
      </c>
      <c r="AE58" s="1">
        <v>1.4</v>
      </c>
      <c r="AF58" s="1">
        <v>1.6</v>
      </c>
      <c r="AG58" s="1">
        <v>1.8</v>
      </c>
      <c r="AH58" s="1">
        <v>0.6</v>
      </c>
      <c r="AI58" s="21" t="s">
        <v>53</v>
      </c>
      <c r="AJ58" s="1">
        <f t="shared" si="10"/>
        <v>0</v>
      </c>
      <c r="AK58" s="1">
        <f t="shared" si="11"/>
        <v>6.6000000000000005</v>
      </c>
      <c r="AL58" s="1">
        <f t="shared" si="12"/>
        <v>0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102</v>
      </c>
      <c r="B59" s="1" t="s">
        <v>36</v>
      </c>
      <c r="C59" s="1">
        <v>125</v>
      </c>
      <c r="D59" s="1">
        <v>5</v>
      </c>
      <c r="E59" s="1">
        <v>80</v>
      </c>
      <c r="F59" s="1">
        <v>42</v>
      </c>
      <c r="G59" s="7">
        <v>0.36</v>
      </c>
      <c r="H59" s="1">
        <v>45</v>
      </c>
      <c r="I59" s="1" t="s">
        <v>37</v>
      </c>
      <c r="J59" s="1">
        <v>79</v>
      </c>
      <c r="K59" s="1">
        <f t="shared" si="16"/>
        <v>1</v>
      </c>
      <c r="L59" s="1"/>
      <c r="M59" s="1"/>
      <c r="N59" s="1">
        <v>0</v>
      </c>
      <c r="O59" s="1">
        <f t="shared" si="5"/>
        <v>16</v>
      </c>
      <c r="P59" s="5">
        <f>12*O59-N59-F59</f>
        <v>150</v>
      </c>
      <c r="Q59" s="5">
        <v>180</v>
      </c>
      <c r="R59" s="5">
        <v>100</v>
      </c>
      <c r="S59" s="5">
        <f t="shared" si="7"/>
        <v>80</v>
      </c>
      <c r="T59" s="5"/>
      <c r="U59" s="5">
        <v>198</v>
      </c>
      <c r="V59" s="1"/>
      <c r="W59" s="1">
        <f t="shared" si="8"/>
        <v>13.875</v>
      </c>
      <c r="X59" s="1">
        <f t="shared" si="9"/>
        <v>2.625</v>
      </c>
      <c r="Y59" s="1">
        <v>2.6</v>
      </c>
      <c r="Z59" s="1">
        <v>4.2</v>
      </c>
      <c r="AA59" s="1">
        <v>11.2</v>
      </c>
      <c r="AB59" s="1">
        <v>-0.6</v>
      </c>
      <c r="AC59" s="1">
        <v>8.8000000000000007</v>
      </c>
      <c r="AD59" s="1">
        <v>2</v>
      </c>
      <c r="AE59" s="1">
        <v>6.2</v>
      </c>
      <c r="AF59" s="1">
        <v>3.8</v>
      </c>
      <c r="AG59" s="1">
        <v>1.8</v>
      </c>
      <c r="AH59" s="1">
        <v>5.6</v>
      </c>
      <c r="AI59" s="1"/>
      <c r="AJ59" s="1">
        <f t="shared" si="10"/>
        <v>36</v>
      </c>
      <c r="AK59" s="1">
        <f t="shared" si="11"/>
        <v>28.799999999999997</v>
      </c>
      <c r="AL59" s="1">
        <f t="shared" si="12"/>
        <v>0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103</v>
      </c>
      <c r="B60" s="1" t="s">
        <v>39</v>
      </c>
      <c r="C60" s="1">
        <v>33.475999999999999</v>
      </c>
      <c r="D60" s="1">
        <v>508.96800000000002</v>
      </c>
      <c r="E60" s="1">
        <v>172.47900000000001</v>
      </c>
      <c r="F60" s="1">
        <v>365.66300000000001</v>
      </c>
      <c r="G60" s="7">
        <v>1</v>
      </c>
      <c r="H60" s="1">
        <v>45</v>
      </c>
      <c r="I60" s="1" t="s">
        <v>52</v>
      </c>
      <c r="J60" s="1">
        <v>178</v>
      </c>
      <c r="K60" s="1">
        <f t="shared" si="16"/>
        <v>-5.5209999999999866</v>
      </c>
      <c r="L60" s="1"/>
      <c r="M60" s="1"/>
      <c r="N60" s="1">
        <v>60</v>
      </c>
      <c r="O60" s="1">
        <f t="shared" si="5"/>
        <v>34.495800000000003</v>
      </c>
      <c r="P60" s="5">
        <f t="shared" si="17"/>
        <v>57.278200000000027</v>
      </c>
      <c r="Q60" s="5">
        <v>90</v>
      </c>
      <c r="R60" s="5"/>
      <c r="S60" s="5">
        <f t="shared" si="7"/>
        <v>90</v>
      </c>
      <c r="T60" s="5"/>
      <c r="U60" s="5">
        <v>92</v>
      </c>
      <c r="V60" s="1"/>
      <c r="W60" s="1">
        <f t="shared" si="8"/>
        <v>14.94857344952139</v>
      </c>
      <c r="X60" s="1">
        <f t="shared" si="9"/>
        <v>12.339560178340552</v>
      </c>
      <c r="Y60" s="1">
        <v>39.933800000000012</v>
      </c>
      <c r="Z60" s="1">
        <v>47.3688</v>
      </c>
      <c r="AA60" s="1">
        <v>32.445599999999999</v>
      </c>
      <c r="AB60" s="1">
        <v>43.811599999999999</v>
      </c>
      <c r="AC60" s="1">
        <v>33.586199999999998</v>
      </c>
      <c r="AD60" s="1">
        <v>38.591999999999999</v>
      </c>
      <c r="AE60" s="1">
        <v>33.786000000000001</v>
      </c>
      <c r="AF60" s="1">
        <v>29.015000000000001</v>
      </c>
      <c r="AG60" s="1">
        <v>40.929000000000002</v>
      </c>
      <c r="AH60" s="1">
        <v>27.381</v>
      </c>
      <c r="AI60" s="1"/>
      <c r="AJ60" s="1">
        <f t="shared" si="10"/>
        <v>0</v>
      </c>
      <c r="AK60" s="1">
        <f t="shared" si="11"/>
        <v>90</v>
      </c>
      <c r="AL60" s="1">
        <f t="shared" si="12"/>
        <v>0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104</v>
      </c>
      <c r="B61" s="1" t="s">
        <v>36</v>
      </c>
      <c r="C61" s="1">
        <v>23</v>
      </c>
      <c r="D61" s="1">
        <v>94</v>
      </c>
      <c r="E61" s="1">
        <v>67</v>
      </c>
      <c r="F61" s="1">
        <v>1</v>
      </c>
      <c r="G61" s="7">
        <v>0.1</v>
      </c>
      <c r="H61" s="1">
        <v>60</v>
      </c>
      <c r="I61" s="1" t="s">
        <v>37</v>
      </c>
      <c r="J61" s="1">
        <v>77</v>
      </c>
      <c r="K61" s="1">
        <f t="shared" si="16"/>
        <v>-10</v>
      </c>
      <c r="L61" s="1"/>
      <c r="M61" s="1"/>
      <c r="N61" s="1">
        <v>14</v>
      </c>
      <c r="O61" s="1">
        <f t="shared" si="5"/>
        <v>13.4</v>
      </c>
      <c r="P61" s="5">
        <f>10*O61-N61-F61</f>
        <v>119</v>
      </c>
      <c r="Q61" s="5">
        <v>140</v>
      </c>
      <c r="R61" s="5"/>
      <c r="S61" s="5">
        <f t="shared" si="7"/>
        <v>140</v>
      </c>
      <c r="T61" s="5"/>
      <c r="U61" s="5">
        <v>186</v>
      </c>
      <c r="V61" s="1"/>
      <c r="W61" s="1">
        <f t="shared" si="8"/>
        <v>11.567164179104477</v>
      </c>
      <c r="X61" s="1">
        <f t="shared" si="9"/>
        <v>1.1194029850746268</v>
      </c>
      <c r="Y61" s="1">
        <v>6.8</v>
      </c>
      <c r="Z61" s="1">
        <v>7</v>
      </c>
      <c r="AA61" s="1">
        <v>-0.6</v>
      </c>
      <c r="AB61" s="1">
        <v>9</v>
      </c>
      <c r="AC61" s="1">
        <v>1.8</v>
      </c>
      <c r="AD61" s="1">
        <v>5.2</v>
      </c>
      <c r="AE61" s="1">
        <v>1.8</v>
      </c>
      <c r="AF61" s="1">
        <v>0.4</v>
      </c>
      <c r="AG61" s="1">
        <v>1</v>
      </c>
      <c r="AH61" s="1">
        <v>6.6</v>
      </c>
      <c r="AI61" s="1"/>
      <c r="AJ61" s="1">
        <f t="shared" si="10"/>
        <v>0</v>
      </c>
      <c r="AK61" s="1">
        <f t="shared" si="11"/>
        <v>14</v>
      </c>
      <c r="AL61" s="1">
        <f t="shared" si="12"/>
        <v>0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1" t="s">
        <v>105</v>
      </c>
      <c r="B62" s="11" t="s">
        <v>39</v>
      </c>
      <c r="C62" s="11">
        <v>5.95</v>
      </c>
      <c r="D62" s="11"/>
      <c r="E62" s="11"/>
      <c r="F62" s="11">
        <v>5.95</v>
      </c>
      <c r="G62" s="12">
        <v>0</v>
      </c>
      <c r="H62" s="11">
        <v>60</v>
      </c>
      <c r="I62" s="11" t="s">
        <v>65</v>
      </c>
      <c r="J62" s="11"/>
      <c r="K62" s="11">
        <f t="shared" si="16"/>
        <v>0</v>
      </c>
      <c r="L62" s="11"/>
      <c r="M62" s="11"/>
      <c r="N62" s="11">
        <v>0</v>
      </c>
      <c r="O62" s="11">
        <f t="shared" si="5"/>
        <v>0</v>
      </c>
      <c r="P62" s="13"/>
      <c r="Q62" s="5">
        <f t="shared" si="6"/>
        <v>0</v>
      </c>
      <c r="R62" s="5"/>
      <c r="S62" s="5">
        <f t="shared" si="7"/>
        <v>0</v>
      </c>
      <c r="T62" s="5"/>
      <c r="U62" s="13"/>
      <c r="V62" s="11"/>
      <c r="W62" s="1" t="e">
        <f t="shared" si="8"/>
        <v>#DIV/0!</v>
      </c>
      <c r="X62" s="11" t="e">
        <f t="shared" si="9"/>
        <v>#DIV/0!</v>
      </c>
      <c r="Y62" s="11">
        <v>0.3906</v>
      </c>
      <c r="Z62" s="11">
        <v>1.5702</v>
      </c>
      <c r="AA62" s="11">
        <v>0.78300000000000003</v>
      </c>
      <c r="AB62" s="11">
        <v>3.1381999999999999</v>
      </c>
      <c r="AC62" s="11">
        <v>3.1242000000000001</v>
      </c>
      <c r="AD62" s="11">
        <v>3.5129999999999999</v>
      </c>
      <c r="AE62" s="11">
        <v>1.9836</v>
      </c>
      <c r="AF62" s="11">
        <v>3.95</v>
      </c>
      <c r="AG62" s="11">
        <v>4.7549999999999999</v>
      </c>
      <c r="AH62" s="11">
        <v>3.1631999999999998</v>
      </c>
      <c r="AI62" s="11"/>
      <c r="AJ62" s="1">
        <f t="shared" si="10"/>
        <v>0</v>
      </c>
      <c r="AK62" s="1">
        <f t="shared" si="11"/>
        <v>0</v>
      </c>
      <c r="AL62" s="1">
        <f t="shared" si="12"/>
        <v>0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106</v>
      </c>
      <c r="B63" s="1" t="s">
        <v>39</v>
      </c>
      <c r="C63" s="1">
        <v>78.986999999999995</v>
      </c>
      <c r="D63" s="1">
        <v>1.508</v>
      </c>
      <c r="E63" s="1">
        <v>30.03</v>
      </c>
      <c r="F63" s="1">
        <v>49.027000000000001</v>
      </c>
      <c r="G63" s="7">
        <v>1</v>
      </c>
      <c r="H63" s="1">
        <v>60</v>
      </c>
      <c r="I63" s="1" t="s">
        <v>42</v>
      </c>
      <c r="J63" s="1">
        <v>29</v>
      </c>
      <c r="K63" s="1">
        <f t="shared" si="16"/>
        <v>1.0300000000000011</v>
      </c>
      <c r="L63" s="1"/>
      <c r="M63" s="1"/>
      <c r="N63" s="1">
        <v>0</v>
      </c>
      <c r="O63" s="1">
        <f t="shared" si="5"/>
        <v>6.0060000000000002</v>
      </c>
      <c r="P63" s="5">
        <f>13*O63-N63-F63</f>
        <v>29.051000000000002</v>
      </c>
      <c r="Q63" s="5">
        <v>40</v>
      </c>
      <c r="R63" s="5"/>
      <c r="S63" s="5">
        <f t="shared" si="7"/>
        <v>40</v>
      </c>
      <c r="T63" s="5"/>
      <c r="U63" s="5">
        <v>41</v>
      </c>
      <c r="V63" s="1"/>
      <c r="W63" s="1">
        <f t="shared" si="8"/>
        <v>14.823010323010323</v>
      </c>
      <c r="X63" s="1">
        <f t="shared" si="9"/>
        <v>8.1630036630036624</v>
      </c>
      <c r="Y63" s="1">
        <v>1.8188</v>
      </c>
      <c r="Z63" s="1">
        <v>6.6245999999999992</v>
      </c>
      <c r="AA63" s="1">
        <v>8.5234000000000005</v>
      </c>
      <c r="AB63" s="1">
        <v>4.5599999999999996</v>
      </c>
      <c r="AC63" s="1">
        <v>7.601</v>
      </c>
      <c r="AD63" s="1">
        <v>5.7640000000000002</v>
      </c>
      <c r="AE63" s="1">
        <v>5.1130000000000004</v>
      </c>
      <c r="AF63" s="1">
        <v>3.61</v>
      </c>
      <c r="AG63" s="1">
        <v>8.7370000000000001</v>
      </c>
      <c r="AH63" s="1">
        <v>1.5169999999999999</v>
      </c>
      <c r="AI63" s="20" t="s">
        <v>166</v>
      </c>
      <c r="AJ63" s="1">
        <f t="shared" si="10"/>
        <v>0</v>
      </c>
      <c r="AK63" s="1">
        <f t="shared" si="11"/>
        <v>40</v>
      </c>
      <c r="AL63" s="1">
        <f t="shared" si="12"/>
        <v>0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107</v>
      </c>
      <c r="B64" s="1" t="s">
        <v>39</v>
      </c>
      <c r="C64" s="1">
        <v>96.236000000000004</v>
      </c>
      <c r="D64" s="1"/>
      <c r="E64" s="1">
        <v>3.823</v>
      </c>
      <c r="F64" s="1">
        <v>92.412999999999997</v>
      </c>
      <c r="G64" s="7">
        <v>1</v>
      </c>
      <c r="H64" s="1">
        <v>90</v>
      </c>
      <c r="I64" s="10" t="s">
        <v>108</v>
      </c>
      <c r="J64" s="1">
        <v>4</v>
      </c>
      <c r="K64" s="1">
        <f t="shared" si="16"/>
        <v>-0.17700000000000005</v>
      </c>
      <c r="L64" s="1"/>
      <c r="M64" s="1"/>
      <c r="N64" s="1">
        <v>0</v>
      </c>
      <c r="O64" s="1">
        <f t="shared" si="5"/>
        <v>0.76459999999999995</v>
      </c>
      <c r="P64" s="5">
        <v>0</v>
      </c>
      <c r="Q64" s="5">
        <f t="shared" si="6"/>
        <v>0</v>
      </c>
      <c r="R64" s="5"/>
      <c r="S64" s="5">
        <f t="shared" si="7"/>
        <v>0</v>
      </c>
      <c r="T64" s="5"/>
      <c r="U64" s="5"/>
      <c r="V64" s="1"/>
      <c r="W64" s="1">
        <f t="shared" si="8"/>
        <v>120.86450431598222</v>
      </c>
      <c r="X64" s="1">
        <f t="shared" si="9"/>
        <v>120.86450431598222</v>
      </c>
      <c r="Y64" s="1">
        <v>0</v>
      </c>
      <c r="Z64" s="1">
        <v>0</v>
      </c>
      <c r="AA64" s="1">
        <v>0.42799999999999999</v>
      </c>
      <c r="AB64" s="1">
        <v>0</v>
      </c>
      <c r="AC64" s="1">
        <v>7.2804000000000002</v>
      </c>
      <c r="AD64" s="1">
        <v>0.38519999999999999</v>
      </c>
      <c r="AE64" s="1">
        <v>0</v>
      </c>
      <c r="AF64" s="1">
        <v>0</v>
      </c>
      <c r="AG64" s="1">
        <v>0</v>
      </c>
      <c r="AH64" s="1">
        <v>0</v>
      </c>
      <c r="AI64" s="19" t="s">
        <v>44</v>
      </c>
      <c r="AJ64" s="1">
        <f t="shared" si="10"/>
        <v>0</v>
      </c>
      <c r="AK64" s="1">
        <f t="shared" si="11"/>
        <v>0</v>
      </c>
      <c r="AL64" s="1">
        <f t="shared" si="12"/>
        <v>0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1" t="s">
        <v>109</v>
      </c>
      <c r="B65" s="11" t="s">
        <v>39</v>
      </c>
      <c r="C65" s="11">
        <v>0.89900000000000002</v>
      </c>
      <c r="D65" s="11"/>
      <c r="E65" s="11"/>
      <c r="F65" s="11">
        <v>0.89900000000000002</v>
      </c>
      <c r="G65" s="12">
        <v>0</v>
      </c>
      <c r="H65" s="11">
        <v>60</v>
      </c>
      <c r="I65" s="11" t="s">
        <v>65</v>
      </c>
      <c r="J65" s="11"/>
      <c r="K65" s="11">
        <f t="shared" si="16"/>
        <v>0</v>
      </c>
      <c r="L65" s="11"/>
      <c r="M65" s="11"/>
      <c r="N65" s="11">
        <v>0</v>
      </c>
      <c r="O65" s="11">
        <f t="shared" si="5"/>
        <v>0</v>
      </c>
      <c r="P65" s="13"/>
      <c r="Q65" s="5">
        <f t="shared" si="6"/>
        <v>0</v>
      </c>
      <c r="R65" s="5"/>
      <c r="S65" s="5">
        <f t="shared" si="7"/>
        <v>0</v>
      </c>
      <c r="T65" s="5"/>
      <c r="U65" s="13"/>
      <c r="V65" s="11"/>
      <c r="W65" s="1" t="e">
        <f t="shared" si="8"/>
        <v>#DIV/0!</v>
      </c>
      <c r="X65" s="11" t="e">
        <f t="shared" si="9"/>
        <v>#DIV/0!</v>
      </c>
      <c r="Y65" s="11">
        <v>0.53639999999999999</v>
      </c>
      <c r="Z65" s="11">
        <v>1.0673999999999999</v>
      </c>
      <c r="AA65" s="11">
        <v>1.6052</v>
      </c>
      <c r="AB65" s="11">
        <v>0.53480000000000005</v>
      </c>
      <c r="AC65" s="11">
        <v>1.8948</v>
      </c>
      <c r="AD65" s="11">
        <v>4.6016000000000004</v>
      </c>
      <c r="AE65" s="11">
        <v>0</v>
      </c>
      <c r="AF65" s="11">
        <v>0</v>
      </c>
      <c r="AG65" s="11">
        <v>0</v>
      </c>
      <c r="AH65" s="11">
        <v>0</v>
      </c>
      <c r="AI65" s="11" t="s">
        <v>110</v>
      </c>
      <c r="AJ65" s="1">
        <f t="shared" si="10"/>
        <v>0</v>
      </c>
      <c r="AK65" s="1">
        <f t="shared" si="11"/>
        <v>0</v>
      </c>
      <c r="AL65" s="1">
        <f t="shared" si="12"/>
        <v>0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111</v>
      </c>
      <c r="B66" s="1" t="s">
        <v>36</v>
      </c>
      <c r="C66" s="1"/>
      <c r="D66" s="1"/>
      <c r="E66" s="1"/>
      <c r="F66" s="1"/>
      <c r="G66" s="7">
        <v>0.4</v>
      </c>
      <c r="H66" s="1">
        <v>30</v>
      </c>
      <c r="I66" s="1" t="s">
        <v>37</v>
      </c>
      <c r="J66" s="1"/>
      <c r="K66" s="1">
        <f t="shared" si="16"/>
        <v>0</v>
      </c>
      <c r="L66" s="1"/>
      <c r="M66" s="1"/>
      <c r="N66" s="1">
        <v>8</v>
      </c>
      <c r="O66" s="1">
        <f t="shared" si="5"/>
        <v>0</v>
      </c>
      <c r="P66" s="5">
        <v>8</v>
      </c>
      <c r="Q66" s="5">
        <f t="shared" si="6"/>
        <v>8</v>
      </c>
      <c r="R66" s="5"/>
      <c r="S66" s="5">
        <f t="shared" si="7"/>
        <v>8</v>
      </c>
      <c r="T66" s="5"/>
      <c r="U66" s="5"/>
      <c r="V66" s="1"/>
      <c r="W66" s="1" t="e">
        <f t="shared" si="8"/>
        <v>#DIV/0!</v>
      </c>
      <c r="X66" s="1" t="e">
        <f t="shared" si="9"/>
        <v>#DIV/0!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-0.2</v>
      </c>
      <c r="AE66" s="1">
        <v>0</v>
      </c>
      <c r="AF66" s="1">
        <v>0</v>
      </c>
      <c r="AG66" s="1">
        <v>-0.2</v>
      </c>
      <c r="AH66" s="1">
        <v>0</v>
      </c>
      <c r="AI66" s="1" t="s">
        <v>112</v>
      </c>
      <c r="AJ66" s="1">
        <f t="shared" si="10"/>
        <v>0</v>
      </c>
      <c r="AK66" s="1">
        <f t="shared" si="11"/>
        <v>3.2</v>
      </c>
      <c r="AL66" s="1">
        <f t="shared" si="12"/>
        <v>0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113</v>
      </c>
      <c r="B67" s="1" t="s">
        <v>36</v>
      </c>
      <c r="C67" s="1">
        <v>-12</v>
      </c>
      <c r="D67" s="1">
        <v>13</v>
      </c>
      <c r="E67" s="18">
        <f>E101</f>
        <v>16</v>
      </c>
      <c r="F67" s="18">
        <f>F101</f>
        <v>26</v>
      </c>
      <c r="G67" s="7">
        <v>0.33</v>
      </c>
      <c r="H67" s="1">
        <v>30</v>
      </c>
      <c r="I67" s="1" t="s">
        <v>37</v>
      </c>
      <c r="J67" s="1"/>
      <c r="K67" s="1">
        <f t="shared" si="16"/>
        <v>16</v>
      </c>
      <c r="L67" s="1"/>
      <c r="M67" s="1"/>
      <c r="N67" s="1">
        <v>0</v>
      </c>
      <c r="O67" s="1">
        <f t="shared" si="5"/>
        <v>3.2</v>
      </c>
      <c r="P67" s="5">
        <f t="shared" ref="P67:P80" si="18">14*O67-N67-F67</f>
        <v>18.800000000000004</v>
      </c>
      <c r="Q67" s="5">
        <v>22</v>
      </c>
      <c r="R67" s="5"/>
      <c r="S67" s="5">
        <f t="shared" si="7"/>
        <v>22</v>
      </c>
      <c r="T67" s="5"/>
      <c r="U67" s="5">
        <v>22</v>
      </c>
      <c r="V67" s="1"/>
      <c r="W67" s="1">
        <f t="shared" si="8"/>
        <v>15</v>
      </c>
      <c r="X67" s="1">
        <f t="shared" si="9"/>
        <v>8.125</v>
      </c>
      <c r="Y67" s="1">
        <v>1.6</v>
      </c>
      <c r="Z67" s="1">
        <v>0.6</v>
      </c>
      <c r="AA67" s="1">
        <v>4</v>
      </c>
      <c r="AB67" s="1">
        <v>1.2</v>
      </c>
      <c r="AC67" s="1">
        <v>2.6</v>
      </c>
      <c r="AD67" s="1">
        <v>2.6</v>
      </c>
      <c r="AE67" s="1">
        <v>0.6</v>
      </c>
      <c r="AF67" s="1">
        <v>2</v>
      </c>
      <c r="AG67" s="1">
        <v>3.2</v>
      </c>
      <c r="AH67" s="1">
        <v>1.8</v>
      </c>
      <c r="AI67" s="1" t="s">
        <v>114</v>
      </c>
      <c r="AJ67" s="1">
        <f t="shared" si="10"/>
        <v>0</v>
      </c>
      <c r="AK67" s="1">
        <f t="shared" si="11"/>
        <v>7.2600000000000007</v>
      </c>
      <c r="AL67" s="1">
        <f t="shared" si="12"/>
        <v>0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115</v>
      </c>
      <c r="B68" s="1" t="s">
        <v>39</v>
      </c>
      <c r="C68" s="1">
        <v>7.1719999999999997</v>
      </c>
      <c r="D68" s="1">
        <v>37.476999999999997</v>
      </c>
      <c r="E68" s="1">
        <v>11.382</v>
      </c>
      <c r="F68" s="1">
        <v>33.267000000000003</v>
      </c>
      <c r="G68" s="7">
        <v>1</v>
      </c>
      <c r="H68" s="1">
        <v>45</v>
      </c>
      <c r="I68" s="1" t="s">
        <v>37</v>
      </c>
      <c r="J68" s="1">
        <v>12</v>
      </c>
      <c r="K68" s="1">
        <f t="shared" si="16"/>
        <v>-0.61800000000000033</v>
      </c>
      <c r="L68" s="1"/>
      <c r="M68" s="1"/>
      <c r="N68" s="1">
        <v>6</v>
      </c>
      <c r="O68" s="1">
        <f t="shared" si="5"/>
        <v>2.2763999999999998</v>
      </c>
      <c r="P68" s="5"/>
      <c r="Q68" s="5">
        <f t="shared" si="6"/>
        <v>0</v>
      </c>
      <c r="R68" s="5"/>
      <c r="S68" s="5">
        <f t="shared" si="7"/>
        <v>0</v>
      </c>
      <c r="T68" s="5"/>
      <c r="U68" s="5"/>
      <c r="V68" s="1"/>
      <c r="W68" s="1">
        <f t="shared" si="8"/>
        <v>17.249604638903534</v>
      </c>
      <c r="X68" s="1">
        <f t="shared" si="9"/>
        <v>17.249604638903534</v>
      </c>
      <c r="Y68" s="1">
        <v>3.5468000000000002</v>
      </c>
      <c r="Z68" s="1">
        <v>4.2960000000000003</v>
      </c>
      <c r="AA68" s="1">
        <v>1.4450000000000001</v>
      </c>
      <c r="AB68" s="1">
        <v>3.8003999999999998</v>
      </c>
      <c r="AC68" s="1">
        <v>2.879</v>
      </c>
      <c r="AD68" s="1">
        <v>2.2088000000000001</v>
      </c>
      <c r="AE68" s="1">
        <v>3.4882</v>
      </c>
      <c r="AF68" s="1">
        <v>2.4518</v>
      </c>
      <c r="AG68" s="1">
        <v>3.3382000000000001</v>
      </c>
      <c r="AH68" s="1">
        <v>5.1668000000000003</v>
      </c>
      <c r="AI68" s="1"/>
      <c r="AJ68" s="1">
        <f t="shared" si="10"/>
        <v>0</v>
      </c>
      <c r="AK68" s="1">
        <f t="shared" si="11"/>
        <v>0</v>
      </c>
      <c r="AL68" s="1">
        <f t="shared" si="12"/>
        <v>0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116</v>
      </c>
      <c r="B69" s="1" t="s">
        <v>36</v>
      </c>
      <c r="C69" s="1">
        <v>437</v>
      </c>
      <c r="D69" s="1">
        <v>998</v>
      </c>
      <c r="E69" s="1">
        <v>833</v>
      </c>
      <c r="F69" s="1">
        <v>263</v>
      </c>
      <c r="G69" s="7">
        <v>0.41</v>
      </c>
      <c r="H69" s="1">
        <v>50</v>
      </c>
      <c r="I69" s="1" t="s">
        <v>37</v>
      </c>
      <c r="J69" s="1">
        <v>848</v>
      </c>
      <c r="K69" s="1">
        <f t="shared" si="16"/>
        <v>-15</v>
      </c>
      <c r="L69" s="1"/>
      <c r="M69" s="1"/>
      <c r="N69" s="1">
        <v>510</v>
      </c>
      <c r="O69" s="1">
        <f t="shared" si="5"/>
        <v>166.6</v>
      </c>
      <c r="P69" s="5">
        <f t="shared" si="18"/>
        <v>1559.4</v>
      </c>
      <c r="Q69" s="5">
        <v>1600</v>
      </c>
      <c r="R69" s="5">
        <v>500</v>
      </c>
      <c r="S69" s="5">
        <f t="shared" si="7"/>
        <v>600</v>
      </c>
      <c r="T69" s="5">
        <v>500</v>
      </c>
      <c r="U69" s="5">
        <v>1726</v>
      </c>
      <c r="V69" s="1"/>
      <c r="W69" s="1">
        <f t="shared" si="8"/>
        <v>14.243697478991598</v>
      </c>
      <c r="X69" s="1">
        <f t="shared" si="9"/>
        <v>4.6398559423769505</v>
      </c>
      <c r="Y69" s="1">
        <v>105.2</v>
      </c>
      <c r="Z69" s="1">
        <v>102.6</v>
      </c>
      <c r="AA69" s="1">
        <v>95.2</v>
      </c>
      <c r="AB69" s="1">
        <v>141</v>
      </c>
      <c r="AC69" s="1">
        <v>89.2</v>
      </c>
      <c r="AD69" s="1">
        <v>96</v>
      </c>
      <c r="AE69" s="1">
        <v>87.4</v>
      </c>
      <c r="AF69" s="1">
        <v>70.8</v>
      </c>
      <c r="AG69" s="1">
        <v>101.4</v>
      </c>
      <c r="AH69" s="1">
        <v>74.599999999999994</v>
      </c>
      <c r="AI69" s="1"/>
      <c r="AJ69" s="1">
        <f t="shared" si="10"/>
        <v>205</v>
      </c>
      <c r="AK69" s="1">
        <f t="shared" si="11"/>
        <v>245.99999999999997</v>
      </c>
      <c r="AL69" s="1">
        <f t="shared" si="12"/>
        <v>205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117</v>
      </c>
      <c r="B70" s="1" t="s">
        <v>39</v>
      </c>
      <c r="C70" s="1">
        <v>166.315</v>
      </c>
      <c r="D70" s="1">
        <v>236.86099999999999</v>
      </c>
      <c r="E70" s="1">
        <v>145.375</v>
      </c>
      <c r="F70" s="1">
        <v>248.93100000000001</v>
      </c>
      <c r="G70" s="7">
        <v>1</v>
      </c>
      <c r="H70" s="1">
        <v>50</v>
      </c>
      <c r="I70" s="1" t="s">
        <v>37</v>
      </c>
      <c r="J70" s="1">
        <v>143.5</v>
      </c>
      <c r="K70" s="1">
        <f t="shared" ref="K70:K101" si="19">E70-J70</f>
        <v>1.875</v>
      </c>
      <c r="L70" s="1"/>
      <c r="M70" s="1"/>
      <c r="N70" s="1">
        <v>0</v>
      </c>
      <c r="O70" s="1">
        <f t="shared" si="5"/>
        <v>29.074999999999999</v>
      </c>
      <c r="P70" s="5">
        <f>14*O70-N70-F70</f>
        <v>158.119</v>
      </c>
      <c r="Q70" s="5">
        <v>180</v>
      </c>
      <c r="R70" s="5"/>
      <c r="S70" s="5">
        <f t="shared" si="7"/>
        <v>180</v>
      </c>
      <c r="T70" s="5"/>
      <c r="U70" s="5">
        <v>187</v>
      </c>
      <c r="V70" s="1"/>
      <c r="W70" s="1">
        <f t="shared" si="8"/>
        <v>14.752570937231301</v>
      </c>
      <c r="X70" s="1">
        <f t="shared" si="9"/>
        <v>8.5616852966466048</v>
      </c>
      <c r="Y70" s="1">
        <v>19.8492</v>
      </c>
      <c r="Z70" s="1">
        <v>32.564399999999999</v>
      </c>
      <c r="AA70" s="1">
        <v>29.5304</v>
      </c>
      <c r="AB70" s="1">
        <v>30.064599999999999</v>
      </c>
      <c r="AC70" s="1">
        <v>30.265999999999998</v>
      </c>
      <c r="AD70" s="1">
        <v>29.782599999999999</v>
      </c>
      <c r="AE70" s="1">
        <v>20.537199999999999</v>
      </c>
      <c r="AF70" s="1">
        <v>25.664999999999999</v>
      </c>
      <c r="AG70" s="1">
        <v>35.5852</v>
      </c>
      <c r="AH70" s="1">
        <v>26.7516</v>
      </c>
      <c r="AI70" s="1"/>
      <c r="AJ70" s="1">
        <f t="shared" si="10"/>
        <v>0</v>
      </c>
      <c r="AK70" s="1">
        <f t="shared" si="11"/>
        <v>180</v>
      </c>
      <c r="AL70" s="1">
        <f t="shared" si="12"/>
        <v>0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118</v>
      </c>
      <c r="B71" s="1" t="s">
        <v>36</v>
      </c>
      <c r="C71" s="1">
        <v>301</v>
      </c>
      <c r="D71" s="1">
        <v>83</v>
      </c>
      <c r="E71" s="1">
        <v>250</v>
      </c>
      <c r="F71" s="1">
        <v>-17</v>
      </c>
      <c r="G71" s="7">
        <v>0.35</v>
      </c>
      <c r="H71" s="1">
        <v>50</v>
      </c>
      <c r="I71" s="1" t="s">
        <v>37</v>
      </c>
      <c r="J71" s="1">
        <v>259</v>
      </c>
      <c r="K71" s="1">
        <f t="shared" si="19"/>
        <v>-9</v>
      </c>
      <c r="L71" s="1"/>
      <c r="M71" s="1"/>
      <c r="N71" s="1">
        <v>200</v>
      </c>
      <c r="O71" s="1">
        <f t="shared" ref="O71:O103" si="20">E71/5</f>
        <v>50</v>
      </c>
      <c r="P71" s="5">
        <f>13*O71-N71-F71</f>
        <v>467</v>
      </c>
      <c r="Q71" s="5">
        <v>520</v>
      </c>
      <c r="R71" s="5">
        <v>200</v>
      </c>
      <c r="S71" s="5">
        <f t="shared" ref="S71:S103" si="21">Q71-R71-T71</f>
        <v>170</v>
      </c>
      <c r="T71" s="5">
        <v>150</v>
      </c>
      <c r="U71" s="5">
        <v>567</v>
      </c>
      <c r="V71" s="1"/>
      <c r="W71" s="1">
        <f t="shared" ref="W71:W103" si="22">(F71+N71+Q71)/O71</f>
        <v>14.06</v>
      </c>
      <c r="X71" s="1">
        <f t="shared" ref="X71:X103" si="23">(F71+N71)/O71</f>
        <v>3.66</v>
      </c>
      <c r="Y71" s="1">
        <v>34</v>
      </c>
      <c r="Z71" s="1">
        <v>26</v>
      </c>
      <c r="AA71" s="1">
        <v>41.6</v>
      </c>
      <c r="AB71" s="1">
        <v>43</v>
      </c>
      <c r="AC71" s="1">
        <v>33.799999999999997</v>
      </c>
      <c r="AD71" s="1">
        <v>30</v>
      </c>
      <c r="AE71" s="1">
        <v>19.600000000000001</v>
      </c>
      <c r="AF71" s="1">
        <v>28.8</v>
      </c>
      <c r="AG71" s="1">
        <v>20.399999999999999</v>
      </c>
      <c r="AH71" s="1">
        <v>17.600000000000001</v>
      </c>
      <c r="AI71" s="1"/>
      <c r="AJ71" s="1">
        <f t="shared" ref="AJ71:AJ103" si="24">G71*R71</f>
        <v>70</v>
      </c>
      <c r="AK71" s="1">
        <f t="shared" ref="AK71:AK103" si="25">G71*S71</f>
        <v>59.499999999999993</v>
      </c>
      <c r="AL71" s="1">
        <f t="shared" ref="AL71:AL103" si="26">G71*T71</f>
        <v>52.5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119</v>
      </c>
      <c r="B72" s="1" t="s">
        <v>39</v>
      </c>
      <c r="C72" s="1">
        <v>30.93</v>
      </c>
      <c r="D72" s="1">
        <v>70.292000000000002</v>
      </c>
      <c r="E72" s="1">
        <v>18.617999999999999</v>
      </c>
      <c r="F72" s="1">
        <v>81.058999999999997</v>
      </c>
      <c r="G72" s="7">
        <v>1</v>
      </c>
      <c r="H72" s="1">
        <v>50</v>
      </c>
      <c r="I72" s="1" t="s">
        <v>37</v>
      </c>
      <c r="J72" s="1">
        <v>18</v>
      </c>
      <c r="K72" s="1">
        <f t="shared" si="19"/>
        <v>0.61799999999999855</v>
      </c>
      <c r="L72" s="1"/>
      <c r="M72" s="1"/>
      <c r="N72" s="1">
        <v>0</v>
      </c>
      <c r="O72" s="1">
        <f t="shared" si="20"/>
        <v>3.7235999999999998</v>
      </c>
      <c r="P72" s="5"/>
      <c r="Q72" s="5">
        <f t="shared" ref="Q72:Q103" si="27">ROUND(P72,0)</f>
        <v>0</v>
      </c>
      <c r="R72" s="5"/>
      <c r="S72" s="5">
        <f t="shared" si="21"/>
        <v>0</v>
      </c>
      <c r="T72" s="5"/>
      <c r="U72" s="5"/>
      <c r="V72" s="1"/>
      <c r="W72" s="1">
        <f t="shared" si="22"/>
        <v>21.76898700182619</v>
      </c>
      <c r="X72" s="1">
        <f t="shared" si="23"/>
        <v>21.76898700182619</v>
      </c>
      <c r="Y72" s="1">
        <v>1.2507999999999999</v>
      </c>
      <c r="Z72" s="1">
        <v>7.7778000000000009</v>
      </c>
      <c r="AA72" s="1">
        <v>5.6269999999999998</v>
      </c>
      <c r="AB72" s="1">
        <v>5.2767999999999997</v>
      </c>
      <c r="AC72" s="1">
        <v>6.2008000000000001</v>
      </c>
      <c r="AD72" s="1">
        <v>8.7010000000000005</v>
      </c>
      <c r="AE72" s="1">
        <v>4.3499999999999996</v>
      </c>
      <c r="AF72" s="1">
        <v>5.3018000000000001</v>
      </c>
      <c r="AG72" s="1">
        <v>8.4123999999999999</v>
      </c>
      <c r="AH72" s="1">
        <v>5.343</v>
      </c>
      <c r="AI72" s="17" t="s">
        <v>40</v>
      </c>
      <c r="AJ72" s="1">
        <f t="shared" si="24"/>
        <v>0</v>
      </c>
      <c r="AK72" s="1">
        <f t="shared" si="25"/>
        <v>0</v>
      </c>
      <c r="AL72" s="1">
        <f t="shared" si="26"/>
        <v>0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120</v>
      </c>
      <c r="B73" s="1" t="s">
        <v>36</v>
      </c>
      <c r="C73" s="1">
        <v>287</v>
      </c>
      <c r="D73" s="1">
        <v>1194</v>
      </c>
      <c r="E73" s="1">
        <v>722</v>
      </c>
      <c r="F73" s="1">
        <v>405</v>
      </c>
      <c r="G73" s="7">
        <v>0.4</v>
      </c>
      <c r="H73" s="1">
        <v>50</v>
      </c>
      <c r="I73" s="1" t="s">
        <v>37</v>
      </c>
      <c r="J73" s="1">
        <v>738</v>
      </c>
      <c r="K73" s="1">
        <f t="shared" si="19"/>
        <v>-16</v>
      </c>
      <c r="L73" s="1"/>
      <c r="M73" s="1"/>
      <c r="N73" s="1">
        <v>0</v>
      </c>
      <c r="O73" s="1">
        <f t="shared" si="20"/>
        <v>144.4</v>
      </c>
      <c r="P73" s="5">
        <f>12*O73-N73-F73</f>
        <v>1327.8000000000002</v>
      </c>
      <c r="Q73" s="5">
        <v>1500</v>
      </c>
      <c r="R73" s="5">
        <v>500</v>
      </c>
      <c r="S73" s="5">
        <f t="shared" si="21"/>
        <v>500</v>
      </c>
      <c r="T73" s="5">
        <v>500</v>
      </c>
      <c r="U73" s="5">
        <v>1761</v>
      </c>
      <c r="V73" s="1"/>
      <c r="W73" s="1">
        <f t="shared" si="22"/>
        <v>13.192520775623269</v>
      </c>
      <c r="X73" s="1">
        <f t="shared" si="23"/>
        <v>2.804709141274238</v>
      </c>
      <c r="Y73" s="1">
        <v>88</v>
      </c>
      <c r="Z73" s="1">
        <v>102</v>
      </c>
      <c r="AA73" s="1">
        <v>81.400000000000006</v>
      </c>
      <c r="AB73" s="1">
        <v>104</v>
      </c>
      <c r="AC73" s="1">
        <v>77.2</v>
      </c>
      <c r="AD73" s="1">
        <v>88.8</v>
      </c>
      <c r="AE73" s="1">
        <v>69.599999999999994</v>
      </c>
      <c r="AF73" s="1">
        <v>55</v>
      </c>
      <c r="AG73" s="1">
        <v>98.6</v>
      </c>
      <c r="AH73" s="1">
        <v>86.6</v>
      </c>
      <c r="AI73" s="1"/>
      <c r="AJ73" s="1">
        <f t="shared" si="24"/>
        <v>200</v>
      </c>
      <c r="AK73" s="1">
        <f t="shared" si="25"/>
        <v>200</v>
      </c>
      <c r="AL73" s="1">
        <f t="shared" si="26"/>
        <v>200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121</v>
      </c>
      <c r="B74" s="1" t="s">
        <v>36</v>
      </c>
      <c r="C74" s="1">
        <v>399</v>
      </c>
      <c r="D74" s="1">
        <v>224</v>
      </c>
      <c r="E74" s="1">
        <v>365</v>
      </c>
      <c r="F74" s="1"/>
      <c r="G74" s="7">
        <v>0.41</v>
      </c>
      <c r="H74" s="1">
        <v>50</v>
      </c>
      <c r="I74" s="1" t="s">
        <v>37</v>
      </c>
      <c r="J74" s="1">
        <v>745</v>
      </c>
      <c r="K74" s="1">
        <f t="shared" si="19"/>
        <v>-380</v>
      </c>
      <c r="L74" s="1"/>
      <c r="M74" s="1"/>
      <c r="N74" s="1">
        <v>380</v>
      </c>
      <c r="O74" s="1">
        <f t="shared" si="20"/>
        <v>73</v>
      </c>
      <c r="P74" s="5">
        <f t="shared" si="18"/>
        <v>642</v>
      </c>
      <c r="Q74" s="5">
        <v>690</v>
      </c>
      <c r="R74" s="5">
        <v>200</v>
      </c>
      <c r="S74" s="5">
        <f t="shared" si="21"/>
        <v>290</v>
      </c>
      <c r="T74" s="5">
        <v>200</v>
      </c>
      <c r="U74" s="5">
        <v>715</v>
      </c>
      <c r="V74" s="1"/>
      <c r="W74" s="1">
        <f t="shared" si="22"/>
        <v>14.657534246575343</v>
      </c>
      <c r="X74" s="1">
        <f t="shared" si="23"/>
        <v>5.2054794520547949</v>
      </c>
      <c r="Y74" s="1">
        <v>53</v>
      </c>
      <c r="Z74" s="1">
        <v>28</v>
      </c>
      <c r="AA74" s="1">
        <v>103.4</v>
      </c>
      <c r="AB74" s="1">
        <v>106.2</v>
      </c>
      <c r="AC74" s="1">
        <v>73</v>
      </c>
      <c r="AD74" s="1">
        <v>93</v>
      </c>
      <c r="AE74" s="1">
        <v>55.8</v>
      </c>
      <c r="AF74" s="1">
        <v>70.400000000000006</v>
      </c>
      <c r="AG74" s="1">
        <v>92.4</v>
      </c>
      <c r="AH74" s="1">
        <v>56.4</v>
      </c>
      <c r="AI74" s="1"/>
      <c r="AJ74" s="1">
        <f t="shared" si="24"/>
        <v>82</v>
      </c>
      <c r="AK74" s="1">
        <f t="shared" si="25"/>
        <v>118.89999999999999</v>
      </c>
      <c r="AL74" s="1">
        <f t="shared" si="26"/>
        <v>82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122</v>
      </c>
      <c r="B75" s="1" t="s">
        <v>39</v>
      </c>
      <c r="C75" s="1">
        <v>89.085999999999999</v>
      </c>
      <c r="D75" s="1">
        <v>3.165</v>
      </c>
      <c r="E75" s="1">
        <v>54.572000000000003</v>
      </c>
      <c r="F75" s="1">
        <v>32.951000000000001</v>
      </c>
      <c r="G75" s="7">
        <v>1</v>
      </c>
      <c r="H75" s="1">
        <v>50</v>
      </c>
      <c r="I75" s="1" t="s">
        <v>37</v>
      </c>
      <c r="J75" s="1">
        <v>54</v>
      </c>
      <c r="K75" s="1">
        <f t="shared" si="19"/>
        <v>0.57200000000000273</v>
      </c>
      <c r="L75" s="1"/>
      <c r="M75" s="1"/>
      <c r="N75" s="1">
        <v>100</v>
      </c>
      <c r="O75" s="1">
        <f t="shared" si="20"/>
        <v>10.914400000000001</v>
      </c>
      <c r="P75" s="5">
        <f t="shared" si="18"/>
        <v>19.850600000000007</v>
      </c>
      <c r="Q75" s="5">
        <f t="shared" si="27"/>
        <v>20</v>
      </c>
      <c r="R75" s="5"/>
      <c r="S75" s="5">
        <f t="shared" si="21"/>
        <v>20</v>
      </c>
      <c r="T75" s="5"/>
      <c r="U75" s="5"/>
      <c r="V75" s="1"/>
      <c r="W75" s="1">
        <f t="shared" si="22"/>
        <v>14.013688338342005</v>
      </c>
      <c r="X75" s="1">
        <f t="shared" si="23"/>
        <v>12.181246793227295</v>
      </c>
      <c r="Y75" s="1">
        <v>12.6762</v>
      </c>
      <c r="Z75" s="1">
        <v>5.9314</v>
      </c>
      <c r="AA75" s="1">
        <v>-0.10440000000000001</v>
      </c>
      <c r="AB75" s="1">
        <v>8.33</v>
      </c>
      <c r="AC75" s="1">
        <v>11.237399999999999</v>
      </c>
      <c r="AD75" s="1">
        <v>5.5115999999999996</v>
      </c>
      <c r="AE75" s="1">
        <v>14.717599999999999</v>
      </c>
      <c r="AF75" s="1">
        <v>9.3919999999999995</v>
      </c>
      <c r="AG75" s="1">
        <v>9.093</v>
      </c>
      <c r="AH75" s="1">
        <v>12.5664</v>
      </c>
      <c r="AI75" s="1"/>
      <c r="AJ75" s="1">
        <f t="shared" si="24"/>
        <v>0</v>
      </c>
      <c r="AK75" s="1">
        <f t="shared" si="25"/>
        <v>20</v>
      </c>
      <c r="AL75" s="1">
        <f t="shared" si="26"/>
        <v>0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123</v>
      </c>
      <c r="B76" s="1" t="s">
        <v>36</v>
      </c>
      <c r="C76" s="1">
        <v>6</v>
      </c>
      <c r="D76" s="1">
        <v>307</v>
      </c>
      <c r="E76" s="1">
        <v>182</v>
      </c>
      <c r="F76" s="1">
        <v>57</v>
      </c>
      <c r="G76" s="7">
        <v>0.3</v>
      </c>
      <c r="H76" s="1">
        <v>50</v>
      </c>
      <c r="I76" s="1" t="s">
        <v>37</v>
      </c>
      <c r="J76" s="1">
        <v>200</v>
      </c>
      <c r="K76" s="1">
        <f t="shared" si="19"/>
        <v>-18</v>
      </c>
      <c r="L76" s="1"/>
      <c r="M76" s="1"/>
      <c r="N76" s="1">
        <v>90</v>
      </c>
      <c r="O76" s="1">
        <f t="shared" si="20"/>
        <v>36.4</v>
      </c>
      <c r="P76" s="5">
        <f>13*O76-N76-F76</f>
        <v>326.2</v>
      </c>
      <c r="Q76" s="5">
        <v>360</v>
      </c>
      <c r="R76" s="5">
        <v>100</v>
      </c>
      <c r="S76" s="5">
        <f t="shared" si="21"/>
        <v>160</v>
      </c>
      <c r="T76" s="5">
        <v>100</v>
      </c>
      <c r="U76" s="5">
        <v>399</v>
      </c>
      <c r="V76" s="1"/>
      <c r="W76" s="1">
        <f t="shared" si="22"/>
        <v>13.928571428571429</v>
      </c>
      <c r="X76" s="1">
        <f t="shared" si="23"/>
        <v>4.0384615384615383</v>
      </c>
      <c r="Y76" s="1">
        <v>22.2</v>
      </c>
      <c r="Z76" s="1">
        <v>24.2</v>
      </c>
      <c r="AA76" s="1">
        <v>11.8</v>
      </c>
      <c r="AB76" s="1">
        <v>20.399999999999999</v>
      </c>
      <c r="AC76" s="1">
        <v>9.8000000000000007</v>
      </c>
      <c r="AD76" s="1">
        <v>19.2</v>
      </c>
      <c r="AE76" s="1">
        <v>2.8</v>
      </c>
      <c r="AF76" s="1">
        <v>5</v>
      </c>
      <c r="AG76" s="1">
        <v>18</v>
      </c>
      <c r="AH76" s="1">
        <v>4</v>
      </c>
      <c r="AI76" s="1"/>
      <c r="AJ76" s="1">
        <f t="shared" si="24"/>
        <v>30</v>
      </c>
      <c r="AK76" s="1">
        <f t="shared" si="25"/>
        <v>48</v>
      </c>
      <c r="AL76" s="1">
        <f t="shared" si="26"/>
        <v>30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124</v>
      </c>
      <c r="B77" s="1" t="s">
        <v>36</v>
      </c>
      <c r="C77" s="1">
        <v>4</v>
      </c>
      <c r="D77" s="1">
        <v>384</v>
      </c>
      <c r="E77" s="1">
        <v>94</v>
      </c>
      <c r="F77" s="1">
        <v>157</v>
      </c>
      <c r="G77" s="7">
        <v>0.18</v>
      </c>
      <c r="H77" s="1">
        <v>50</v>
      </c>
      <c r="I77" s="1" t="s">
        <v>37</v>
      </c>
      <c r="J77" s="1">
        <v>116</v>
      </c>
      <c r="K77" s="1">
        <f t="shared" si="19"/>
        <v>-22</v>
      </c>
      <c r="L77" s="1"/>
      <c r="M77" s="1"/>
      <c r="N77" s="1">
        <v>0</v>
      </c>
      <c r="O77" s="1">
        <f t="shared" si="20"/>
        <v>18.8</v>
      </c>
      <c r="P77" s="5">
        <f t="shared" si="18"/>
        <v>106.19999999999999</v>
      </c>
      <c r="Q77" s="5">
        <v>120</v>
      </c>
      <c r="R77" s="5"/>
      <c r="S77" s="5">
        <f t="shared" si="21"/>
        <v>120</v>
      </c>
      <c r="T77" s="5"/>
      <c r="U77" s="5">
        <v>125</v>
      </c>
      <c r="V77" s="1"/>
      <c r="W77" s="1">
        <f t="shared" si="22"/>
        <v>14.73404255319149</v>
      </c>
      <c r="X77" s="1">
        <f t="shared" si="23"/>
        <v>8.3510638297872344</v>
      </c>
      <c r="Y77" s="1">
        <v>15</v>
      </c>
      <c r="Z77" s="1">
        <v>23.2</v>
      </c>
      <c r="AA77" s="1">
        <v>-0.2</v>
      </c>
      <c r="AB77" s="1">
        <v>20</v>
      </c>
      <c r="AC77" s="1">
        <v>2.4</v>
      </c>
      <c r="AD77" s="1">
        <v>9.6</v>
      </c>
      <c r="AE77" s="1">
        <v>11.2</v>
      </c>
      <c r="AF77" s="1">
        <v>11</v>
      </c>
      <c r="AG77" s="1">
        <v>16</v>
      </c>
      <c r="AH77" s="1">
        <v>16.399999999999999</v>
      </c>
      <c r="AI77" s="1"/>
      <c r="AJ77" s="1">
        <f t="shared" si="24"/>
        <v>0</v>
      </c>
      <c r="AK77" s="1">
        <f t="shared" si="25"/>
        <v>21.599999999999998</v>
      </c>
      <c r="AL77" s="1">
        <f t="shared" si="26"/>
        <v>0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125</v>
      </c>
      <c r="B78" s="1" t="s">
        <v>39</v>
      </c>
      <c r="C78" s="1">
        <v>27.338000000000001</v>
      </c>
      <c r="D78" s="1"/>
      <c r="E78" s="1"/>
      <c r="F78" s="1">
        <v>27.338000000000001</v>
      </c>
      <c r="G78" s="7">
        <v>1</v>
      </c>
      <c r="H78" s="1">
        <v>60</v>
      </c>
      <c r="I78" s="1" t="s">
        <v>37</v>
      </c>
      <c r="J78" s="1"/>
      <c r="K78" s="1">
        <f t="shared" si="19"/>
        <v>0</v>
      </c>
      <c r="L78" s="1"/>
      <c r="M78" s="1"/>
      <c r="N78" s="1">
        <v>0</v>
      </c>
      <c r="O78" s="1">
        <f t="shared" si="20"/>
        <v>0</v>
      </c>
      <c r="P78" s="5"/>
      <c r="Q78" s="5">
        <f t="shared" si="27"/>
        <v>0</v>
      </c>
      <c r="R78" s="5"/>
      <c r="S78" s="5">
        <f t="shared" si="21"/>
        <v>0</v>
      </c>
      <c r="T78" s="5"/>
      <c r="U78" s="5"/>
      <c r="V78" s="1"/>
      <c r="W78" s="1" t="e">
        <f t="shared" si="22"/>
        <v>#DIV/0!</v>
      </c>
      <c r="X78" s="1" t="e">
        <f t="shared" si="23"/>
        <v>#DIV/0!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0.27360000000000001</v>
      </c>
      <c r="AG78" s="1">
        <v>1.6377999999999999</v>
      </c>
      <c r="AH78" s="1">
        <v>0.2742</v>
      </c>
      <c r="AI78" s="20" t="s">
        <v>160</v>
      </c>
      <c r="AJ78" s="1">
        <f t="shared" si="24"/>
        <v>0</v>
      </c>
      <c r="AK78" s="1">
        <f t="shared" si="25"/>
        <v>0</v>
      </c>
      <c r="AL78" s="1">
        <f t="shared" si="26"/>
        <v>0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126</v>
      </c>
      <c r="B79" s="1" t="s">
        <v>36</v>
      </c>
      <c r="C79" s="1">
        <v>56</v>
      </c>
      <c r="D79" s="1">
        <v>60</v>
      </c>
      <c r="E79" s="1">
        <v>66</v>
      </c>
      <c r="F79" s="1">
        <v>40</v>
      </c>
      <c r="G79" s="7">
        <v>0.4</v>
      </c>
      <c r="H79" s="1">
        <v>60</v>
      </c>
      <c r="I79" s="1" t="s">
        <v>37</v>
      </c>
      <c r="J79" s="1">
        <v>72</v>
      </c>
      <c r="K79" s="1">
        <f t="shared" si="19"/>
        <v>-6</v>
      </c>
      <c r="L79" s="1"/>
      <c r="M79" s="1"/>
      <c r="N79" s="1">
        <v>0</v>
      </c>
      <c r="O79" s="1">
        <f t="shared" si="20"/>
        <v>13.2</v>
      </c>
      <c r="P79" s="5">
        <f>12*O79-N79-F79</f>
        <v>118.39999999999998</v>
      </c>
      <c r="Q79" s="5">
        <v>140</v>
      </c>
      <c r="R79" s="5"/>
      <c r="S79" s="5">
        <f t="shared" si="21"/>
        <v>140</v>
      </c>
      <c r="T79" s="5"/>
      <c r="U79" s="5">
        <v>158</v>
      </c>
      <c r="V79" s="1"/>
      <c r="W79" s="1">
        <f t="shared" si="22"/>
        <v>13.636363636363637</v>
      </c>
      <c r="X79" s="1">
        <f t="shared" si="23"/>
        <v>3.0303030303030303</v>
      </c>
      <c r="Y79" s="1">
        <v>7</v>
      </c>
      <c r="Z79" s="1">
        <v>10</v>
      </c>
      <c r="AA79" s="1">
        <v>7.4</v>
      </c>
      <c r="AB79" s="1">
        <v>5.2</v>
      </c>
      <c r="AC79" s="1">
        <v>15.2</v>
      </c>
      <c r="AD79" s="1">
        <v>8.1999999999999993</v>
      </c>
      <c r="AE79" s="1">
        <v>8.6</v>
      </c>
      <c r="AF79" s="1">
        <v>4.2</v>
      </c>
      <c r="AG79" s="1">
        <v>5.4</v>
      </c>
      <c r="AH79" s="1">
        <v>16.600000000000001</v>
      </c>
      <c r="AI79" s="1"/>
      <c r="AJ79" s="1">
        <f t="shared" si="24"/>
        <v>0</v>
      </c>
      <c r="AK79" s="1">
        <f t="shared" si="25"/>
        <v>56</v>
      </c>
      <c r="AL79" s="1">
        <f t="shared" si="26"/>
        <v>0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127</v>
      </c>
      <c r="B80" s="1" t="s">
        <v>39</v>
      </c>
      <c r="C80" s="1">
        <v>13.855</v>
      </c>
      <c r="D80" s="1">
        <v>7.6139999999999999</v>
      </c>
      <c r="E80" s="1">
        <v>13.801</v>
      </c>
      <c r="F80" s="1">
        <v>5.133</v>
      </c>
      <c r="G80" s="7">
        <v>1</v>
      </c>
      <c r="H80" s="1" t="e">
        <v>#N/A</v>
      </c>
      <c r="I80" s="1" t="s">
        <v>37</v>
      </c>
      <c r="J80" s="1">
        <v>16</v>
      </c>
      <c r="K80" s="1">
        <f t="shared" si="19"/>
        <v>-2.1989999999999998</v>
      </c>
      <c r="L80" s="1"/>
      <c r="M80" s="1"/>
      <c r="N80" s="1">
        <v>11</v>
      </c>
      <c r="O80" s="1">
        <f t="shared" si="20"/>
        <v>2.7602000000000002</v>
      </c>
      <c r="P80" s="5">
        <f t="shared" si="18"/>
        <v>22.509800000000002</v>
      </c>
      <c r="Q80" s="5">
        <f t="shared" si="27"/>
        <v>23</v>
      </c>
      <c r="R80" s="5"/>
      <c r="S80" s="5">
        <f t="shared" si="21"/>
        <v>23</v>
      </c>
      <c r="T80" s="5"/>
      <c r="U80" s="5"/>
      <c r="V80" s="1"/>
      <c r="W80" s="1">
        <f t="shared" si="22"/>
        <v>14.177595826389389</v>
      </c>
      <c r="X80" s="1">
        <f t="shared" si="23"/>
        <v>5.8448663140352144</v>
      </c>
      <c r="Y80" s="1">
        <v>2.0354000000000001</v>
      </c>
      <c r="Z80" s="1">
        <v>1.865</v>
      </c>
      <c r="AA80" s="1">
        <v>1.8593999999999999</v>
      </c>
      <c r="AB80" s="1">
        <v>3.2038000000000002</v>
      </c>
      <c r="AC80" s="1">
        <v>4.0388000000000002</v>
      </c>
      <c r="AD80" s="1">
        <v>0</v>
      </c>
      <c r="AE80" s="1">
        <v>0.3332</v>
      </c>
      <c r="AF80" s="1">
        <v>3.7044000000000001</v>
      </c>
      <c r="AG80" s="1">
        <v>0.33539999999999998</v>
      </c>
      <c r="AH80" s="1">
        <v>0.17100000000000001</v>
      </c>
      <c r="AI80" s="1" t="s">
        <v>128</v>
      </c>
      <c r="AJ80" s="1">
        <f t="shared" si="24"/>
        <v>0</v>
      </c>
      <c r="AK80" s="1">
        <f t="shared" si="25"/>
        <v>23</v>
      </c>
      <c r="AL80" s="1">
        <f t="shared" si="26"/>
        <v>0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129</v>
      </c>
      <c r="B81" s="1" t="s">
        <v>36</v>
      </c>
      <c r="C81" s="1">
        <v>16</v>
      </c>
      <c r="D81" s="1"/>
      <c r="E81" s="1"/>
      <c r="F81" s="1">
        <v>16</v>
      </c>
      <c r="G81" s="7">
        <v>0.33</v>
      </c>
      <c r="H81" s="1" t="e">
        <v>#N/A</v>
      </c>
      <c r="I81" s="1" t="s">
        <v>37</v>
      </c>
      <c r="J81" s="1"/>
      <c r="K81" s="1">
        <f t="shared" si="19"/>
        <v>0</v>
      </c>
      <c r="L81" s="1"/>
      <c r="M81" s="1"/>
      <c r="N81" s="1">
        <v>0</v>
      </c>
      <c r="O81" s="1">
        <f t="shared" si="20"/>
        <v>0</v>
      </c>
      <c r="P81" s="5"/>
      <c r="Q81" s="5">
        <f t="shared" si="27"/>
        <v>0</v>
      </c>
      <c r="R81" s="5"/>
      <c r="S81" s="5">
        <f t="shared" si="21"/>
        <v>0</v>
      </c>
      <c r="T81" s="5"/>
      <c r="U81" s="5"/>
      <c r="V81" s="1"/>
      <c r="W81" s="1" t="e">
        <f t="shared" si="22"/>
        <v>#DIV/0!</v>
      </c>
      <c r="X81" s="1" t="e">
        <f t="shared" si="23"/>
        <v>#DIV/0!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-1.2</v>
      </c>
      <c r="AF81" s="1">
        <v>-0.8</v>
      </c>
      <c r="AG81" s="1">
        <v>1.2</v>
      </c>
      <c r="AH81" s="1">
        <v>1.2</v>
      </c>
      <c r="AI81" s="20" t="s">
        <v>161</v>
      </c>
      <c r="AJ81" s="1">
        <f t="shared" si="24"/>
        <v>0</v>
      </c>
      <c r="AK81" s="1">
        <f t="shared" si="25"/>
        <v>0</v>
      </c>
      <c r="AL81" s="1">
        <f t="shared" si="26"/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4" t="s">
        <v>130</v>
      </c>
      <c r="B82" s="14" t="s">
        <v>39</v>
      </c>
      <c r="C82" s="14"/>
      <c r="D82" s="14"/>
      <c r="E82" s="14"/>
      <c r="F82" s="14"/>
      <c r="G82" s="15">
        <v>0</v>
      </c>
      <c r="H82" s="14">
        <v>45</v>
      </c>
      <c r="I82" s="14" t="s">
        <v>37</v>
      </c>
      <c r="J82" s="14"/>
      <c r="K82" s="14">
        <f t="shared" si="19"/>
        <v>0</v>
      </c>
      <c r="L82" s="14"/>
      <c r="M82" s="14"/>
      <c r="N82" s="14">
        <v>0</v>
      </c>
      <c r="O82" s="14">
        <f t="shared" si="20"/>
        <v>0</v>
      </c>
      <c r="P82" s="16"/>
      <c r="Q82" s="5">
        <f t="shared" si="27"/>
        <v>0</v>
      </c>
      <c r="R82" s="5"/>
      <c r="S82" s="5">
        <f t="shared" si="21"/>
        <v>0</v>
      </c>
      <c r="T82" s="5"/>
      <c r="U82" s="16"/>
      <c r="V82" s="14"/>
      <c r="W82" s="1" t="e">
        <f t="shared" si="22"/>
        <v>#DIV/0!</v>
      </c>
      <c r="X82" s="14" t="e">
        <f t="shared" si="23"/>
        <v>#DIV/0!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 t="s">
        <v>92</v>
      </c>
      <c r="AJ82" s="1">
        <f t="shared" si="24"/>
        <v>0</v>
      </c>
      <c r="AK82" s="1">
        <f t="shared" si="25"/>
        <v>0</v>
      </c>
      <c r="AL82" s="1">
        <f t="shared" si="26"/>
        <v>0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131</v>
      </c>
      <c r="B83" s="1" t="s">
        <v>36</v>
      </c>
      <c r="C83" s="1">
        <v>52</v>
      </c>
      <c r="D83" s="1"/>
      <c r="E83" s="1">
        <v>4</v>
      </c>
      <c r="F83" s="1">
        <v>38</v>
      </c>
      <c r="G83" s="7">
        <v>0.22</v>
      </c>
      <c r="H83" s="1" t="e">
        <v>#N/A</v>
      </c>
      <c r="I83" s="1" t="s">
        <v>37</v>
      </c>
      <c r="J83" s="1">
        <v>4</v>
      </c>
      <c r="K83" s="1">
        <f t="shared" si="19"/>
        <v>0</v>
      </c>
      <c r="L83" s="1"/>
      <c r="M83" s="1"/>
      <c r="N83" s="1">
        <v>0</v>
      </c>
      <c r="O83" s="1">
        <f t="shared" si="20"/>
        <v>0.8</v>
      </c>
      <c r="P83" s="5"/>
      <c r="Q83" s="5">
        <f t="shared" si="27"/>
        <v>0</v>
      </c>
      <c r="R83" s="5"/>
      <c r="S83" s="5">
        <f t="shared" si="21"/>
        <v>0</v>
      </c>
      <c r="T83" s="5"/>
      <c r="U83" s="5"/>
      <c r="V83" s="1"/>
      <c r="W83" s="1">
        <f t="shared" si="22"/>
        <v>47.5</v>
      </c>
      <c r="X83" s="1">
        <f t="shared" si="23"/>
        <v>47.5</v>
      </c>
      <c r="Y83" s="1">
        <v>0.8</v>
      </c>
      <c r="Z83" s="1">
        <v>1.6</v>
      </c>
      <c r="AA83" s="1">
        <v>4.8</v>
      </c>
      <c r="AB83" s="1">
        <v>3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20" t="s">
        <v>158</v>
      </c>
      <c r="AJ83" s="1">
        <f t="shared" si="24"/>
        <v>0</v>
      </c>
      <c r="AK83" s="1">
        <f t="shared" si="25"/>
        <v>0</v>
      </c>
      <c r="AL83" s="1">
        <f t="shared" si="26"/>
        <v>0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132</v>
      </c>
      <c r="B84" s="1" t="s">
        <v>36</v>
      </c>
      <c r="C84" s="1">
        <v>6</v>
      </c>
      <c r="D84" s="1">
        <v>6</v>
      </c>
      <c r="E84" s="1"/>
      <c r="F84" s="1">
        <v>12</v>
      </c>
      <c r="G84" s="7">
        <v>0.84</v>
      </c>
      <c r="H84" s="1">
        <v>50</v>
      </c>
      <c r="I84" s="1" t="s">
        <v>37</v>
      </c>
      <c r="J84" s="1"/>
      <c r="K84" s="1">
        <f t="shared" si="19"/>
        <v>0</v>
      </c>
      <c r="L84" s="1"/>
      <c r="M84" s="1"/>
      <c r="N84" s="1">
        <v>0</v>
      </c>
      <c r="O84" s="1">
        <f t="shared" si="20"/>
        <v>0</v>
      </c>
      <c r="P84" s="5"/>
      <c r="Q84" s="5">
        <f t="shared" si="27"/>
        <v>0</v>
      </c>
      <c r="R84" s="5"/>
      <c r="S84" s="5">
        <f t="shared" si="21"/>
        <v>0</v>
      </c>
      <c r="T84" s="5"/>
      <c r="U84" s="5"/>
      <c r="V84" s="1"/>
      <c r="W84" s="1" t="e">
        <f t="shared" si="22"/>
        <v>#DIV/0!</v>
      </c>
      <c r="X84" s="1" t="e">
        <f t="shared" si="23"/>
        <v>#DIV/0!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1.8</v>
      </c>
      <c r="AH84" s="1">
        <v>0.6</v>
      </c>
      <c r="AI84" s="20" t="s">
        <v>162</v>
      </c>
      <c r="AJ84" s="1">
        <f t="shared" si="24"/>
        <v>0</v>
      </c>
      <c r="AK84" s="1">
        <f t="shared" si="25"/>
        <v>0</v>
      </c>
      <c r="AL84" s="1">
        <f t="shared" si="26"/>
        <v>0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133</v>
      </c>
      <c r="B85" s="1" t="s">
        <v>39</v>
      </c>
      <c r="C85" s="1">
        <v>11.648</v>
      </c>
      <c r="D85" s="1"/>
      <c r="E85" s="1"/>
      <c r="F85" s="1">
        <v>11.648</v>
      </c>
      <c r="G85" s="7">
        <v>1</v>
      </c>
      <c r="H85" s="1">
        <v>120</v>
      </c>
      <c r="I85" s="1" t="s">
        <v>37</v>
      </c>
      <c r="J85" s="1">
        <v>0.5</v>
      </c>
      <c r="K85" s="1">
        <f t="shared" si="19"/>
        <v>-0.5</v>
      </c>
      <c r="L85" s="1"/>
      <c r="M85" s="1"/>
      <c r="N85" s="1">
        <v>0</v>
      </c>
      <c r="O85" s="1">
        <f t="shared" si="20"/>
        <v>0</v>
      </c>
      <c r="P85" s="5"/>
      <c r="Q85" s="5">
        <f t="shared" si="27"/>
        <v>0</v>
      </c>
      <c r="R85" s="5"/>
      <c r="S85" s="5">
        <f t="shared" si="21"/>
        <v>0</v>
      </c>
      <c r="T85" s="5"/>
      <c r="U85" s="5"/>
      <c r="V85" s="1"/>
      <c r="W85" s="1" t="e">
        <f t="shared" si="22"/>
        <v>#DIV/0!</v>
      </c>
      <c r="X85" s="1" t="e">
        <f t="shared" si="23"/>
        <v>#DIV/0!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20" t="s">
        <v>158</v>
      </c>
      <c r="AJ85" s="1">
        <f t="shared" si="24"/>
        <v>0</v>
      </c>
      <c r="AK85" s="1">
        <f t="shared" si="25"/>
        <v>0</v>
      </c>
      <c r="AL85" s="1">
        <f t="shared" si="26"/>
        <v>0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134</v>
      </c>
      <c r="B86" s="1" t="s">
        <v>36</v>
      </c>
      <c r="C86" s="1">
        <v>386</v>
      </c>
      <c r="D86" s="1">
        <v>802</v>
      </c>
      <c r="E86" s="1">
        <v>461</v>
      </c>
      <c r="F86" s="18">
        <f>342+F29</f>
        <v>336</v>
      </c>
      <c r="G86" s="7">
        <v>0.35</v>
      </c>
      <c r="H86" s="1">
        <v>50</v>
      </c>
      <c r="I86" s="1" t="s">
        <v>37</v>
      </c>
      <c r="J86" s="1">
        <v>468</v>
      </c>
      <c r="K86" s="1">
        <f t="shared" si="19"/>
        <v>-7</v>
      </c>
      <c r="L86" s="1"/>
      <c r="M86" s="1"/>
      <c r="N86" s="1">
        <v>230</v>
      </c>
      <c r="O86" s="1">
        <f t="shared" si="20"/>
        <v>92.2</v>
      </c>
      <c r="P86" s="5">
        <f t="shared" ref="P86:P96" si="28">14*O86-N86-F86</f>
        <v>724.8</v>
      </c>
      <c r="Q86" s="5">
        <v>800</v>
      </c>
      <c r="R86" s="5">
        <v>300</v>
      </c>
      <c r="S86" s="5">
        <f t="shared" si="21"/>
        <v>250</v>
      </c>
      <c r="T86" s="5">
        <v>250</v>
      </c>
      <c r="U86" s="5">
        <v>820</v>
      </c>
      <c r="V86" s="1"/>
      <c r="W86" s="1">
        <f t="shared" si="22"/>
        <v>14.815618221258134</v>
      </c>
      <c r="X86" s="1">
        <f t="shared" si="23"/>
        <v>6.1388286334056401</v>
      </c>
      <c r="Y86" s="1">
        <v>67.599999999999994</v>
      </c>
      <c r="Z86" s="1">
        <v>68.400000000000006</v>
      </c>
      <c r="AA86" s="1">
        <v>68.2</v>
      </c>
      <c r="AB86" s="1">
        <v>83</v>
      </c>
      <c r="AC86" s="1">
        <v>61</v>
      </c>
      <c r="AD86" s="1">
        <v>80.8</v>
      </c>
      <c r="AE86" s="1">
        <v>55.2</v>
      </c>
      <c r="AF86" s="1">
        <v>62.8</v>
      </c>
      <c r="AG86" s="1">
        <v>57</v>
      </c>
      <c r="AH86" s="1">
        <v>76.599999999999994</v>
      </c>
      <c r="AI86" s="1" t="s">
        <v>135</v>
      </c>
      <c r="AJ86" s="1">
        <f t="shared" si="24"/>
        <v>105</v>
      </c>
      <c r="AK86" s="1">
        <f t="shared" si="25"/>
        <v>87.5</v>
      </c>
      <c r="AL86" s="1">
        <f t="shared" si="26"/>
        <v>87.5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136</v>
      </c>
      <c r="B87" s="1" t="s">
        <v>39</v>
      </c>
      <c r="C87" s="1">
        <v>208.256</v>
      </c>
      <c r="D87" s="1">
        <v>129.02500000000001</v>
      </c>
      <c r="E87" s="1">
        <v>190.42599999999999</v>
      </c>
      <c r="F87" s="1">
        <v>131.43100000000001</v>
      </c>
      <c r="G87" s="7">
        <v>1</v>
      </c>
      <c r="H87" s="1">
        <v>50</v>
      </c>
      <c r="I87" s="1" t="s">
        <v>37</v>
      </c>
      <c r="J87" s="1">
        <v>192.9</v>
      </c>
      <c r="K87" s="1">
        <f t="shared" si="19"/>
        <v>-2.474000000000018</v>
      </c>
      <c r="L87" s="1"/>
      <c r="M87" s="1"/>
      <c r="N87" s="1">
        <v>300</v>
      </c>
      <c r="O87" s="1">
        <f t="shared" si="20"/>
        <v>38.0852</v>
      </c>
      <c r="P87" s="5">
        <f t="shared" si="28"/>
        <v>101.76180000000002</v>
      </c>
      <c r="Q87" s="5">
        <v>130</v>
      </c>
      <c r="R87" s="5"/>
      <c r="S87" s="5">
        <f t="shared" si="21"/>
        <v>130</v>
      </c>
      <c r="T87" s="5"/>
      <c r="U87" s="5">
        <v>140</v>
      </c>
      <c r="V87" s="1"/>
      <c r="W87" s="1">
        <f t="shared" si="22"/>
        <v>14.741448121580037</v>
      </c>
      <c r="X87" s="1">
        <f t="shared" si="23"/>
        <v>11.328048690830034</v>
      </c>
      <c r="Y87" s="1">
        <v>39.777799999999999</v>
      </c>
      <c r="Z87" s="1">
        <v>32.478999999999999</v>
      </c>
      <c r="AA87" s="1">
        <v>30.944400000000002</v>
      </c>
      <c r="AB87" s="1">
        <v>48.823599999999999</v>
      </c>
      <c r="AC87" s="1">
        <v>38.619</v>
      </c>
      <c r="AD87" s="1">
        <v>35.741</v>
      </c>
      <c r="AE87" s="1">
        <v>32.384999999999998</v>
      </c>
      <c r="AF87" s="1">
        <v>29.474799999999998</v>
      </c>
      <c r="AG87" s="1">
        <v>30.470800000000001</v>
      </c>
      <c r="AH87" s="1">
        <v>28.762799999999999</v>
      </c>
      <c r="AI87" s="1"/>
      <c r="AJ87" s="1">
        <f t="shared" si="24"/>
        <v>0</v>
      </c>
      <c r="AK87" s="1">
        <f t="shared" si="25"/>
        <v>130</v>
      </c>
      <c r="AL87" s="1">
        <f t="shared" si="26"/>
        <v>0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137</v>
      </c>
      <c r="B88" s="1" t="s">
        <v>36</v>
      </c>
      <c r="C88" s="1">
        <v>445</v>
      </c>
      <c r="D88" s="1">
        <v>617</v>
      </c>
      <c r="E88" s="1">
        <v>558</v>
      </c>
      <c r="F88" s="1">
        <v>306</v>
      </c>
      <c r="G88" s="7">
        <v>0.35</v>
      </c>
      <c r="H88" s="1">
        <v>50</v>
      </c>
      <c r="I88" s="1" t="s">
        <v>37</v>
      </c>
      <c r="J88" s="1">
        <v>570</v>
      </c>
      <c r="K88" s="1">
        <f t="shared" si="19"/>
        <v>-12</v>
      </c>
      <c r="L88" s="1"/>
      <c r="M88" s="1"/>
      <c r="N88" s="1">
        <v>560</v>
      </c>
      <c r="O88" s="1">
        <f t="shared" si="20"/>
        <v>111.6</v>
      </c>
      <c r="P88" s="5">
        <f t="shared" si="28"/>
        <v>696.39999999999986</v>
      </c>
      <c r="Q88" s="5">
        <v>780</v>
      </c>
      <c r="R88" s="5">
        <v>300</v>
      </c>
      <c r="S88" s="5">
        <f t="shared" si="21"/>
        <v>280</v>
      </c>
      <c r="T88" s="5">
        <v>200</v>
      </c>
      <c r="U88" s="5">
        <v>810</v>
      </c>
      <c r="V88" s="1"/>
      <c r="W88" s="1">
        <f t="shared" si="22"/>
        <v>14.749103942652331</v>
      </c>
      <c r="X88" s="1">
        <f t="shared" si="23"/>
        <v>7.7598566308243733</v>
      </c>
      <c r="Y88" s="1">
        <v>99</v>
      </c>
      <c r="Z88" s="1">
        <v>93.6</v>
      </c>
      <c r="AA88" s="1">
        <v>91.6</v>
      </c>
      <c r="AB88" s="1">
        <v>101.2</v>
      </c>
      <c r="AC88" s="1">
        <v>72.400000000000006</v>
      </c>
      <c r="AD88" s="1">
        <v>52.4</v>
      </c>
      <c r="AE88" s="1">
        <v>78.400000000000006</v>
      </c>
      <c r="AF88" s="1">
        <v>53.2</v>
      </c>
      <c r="AG88" s="1">
        <v>44.6</v>
      </c>
      <c r="AH88" s="1">
        <v>35.4</v>
      </c>
      <c r="AI88" s="1"/>
      <c r="AJ88" s="1">
        <f t="shared" si="24"/>
        <v>105</v>
      </c>
      <c r="AK88" s="1">
        <f t="shared" si="25"/>
        <v>98</v>
      </c>
      <c r="AL88" s="1">
        <f t="shared" si="26"/>
        <v>70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138</v>
      </c>
      <c r="B89" s="1" t="s">
        <v>36</v>
      </c>
      <c r="C89" s="1">
        <v>38</v>
      </c>
      <c r="D89" s="1">
        <v>136</v>
      </c>
      <c r="E89" s="1">
        <v>8</v>
      </c>
      <c r="F89" s="1">
        <v>92</v>
      </c>
      <c r="G89" s="7">
        <v>0.3</v>
      </c>
      <c r="H89" s="1">
        <v>45</v>
      </c>
      <c r="I89" s="1" t="s">
        <v>37</v>
      </c>
      <c r="J89" s="1">
        <v>16</v>
      </c>
      <c r="K89" s="1">
        <f t="shared" si="19"/>
        <v>-8</v>
      </c>
      <c r="L89" s="1"/>
      <c r="M89" s="1"/>
      <c r="N89" s="1">
        <v>0</v>
      </c>
      <c r="O89" s="1">
        <f t="shared" si="20"/>
        <v>1.6</v>
      </c>
      <c r="P89" s="5"/>
      <c r="Q89" s="5">
        <f t="shared" si="27"/>
        <v>0</v>
      </c>
      <c r="R89" s="5"/>
      <c r="S89" s="5">
        <f t="shared" si="21"/>
        <v>0</v>
      </c>
      <c r="T89" s="5"/>
      <c r="U89" s="5"/>
      <c r="V89" s="1"/>
      <c r="W89" s="1">
        <f t="shared" si="22"/>
        <v>57.5</v>
      </c>
      <c r="X89" s="1">
        <f t="shared" si="23"/>
        <v>57.5</v>
      </c>
      <c r="Y89" s="1">
        <v>3.6</v>
      </c>
      <c r="Z89" s="1">
        <v>7.2</v>
      </c>
      <c r="AA89" s="1">
        <v>1.8</v>
      </c>
      <c r="AB89" s="1">
        <v>7.2</v>
      </c>
      <c r="AC89" s="1">
        <v>0</v>
      </c>
      <c r="AD89" s="1">
        <v>4.8</v>
      </c>
      <c r="AE89" s="1">
        <v>0</v>
      </c>
      <c r="AF89" s="1">
        <v>0</v>
      </c>
      <c r="AG89" s="1">
        <v>0</v>
      </c>
      <c r="AH89" s="1">
        <v>0</v>
      </c>
      <c r="AI89" s="20" t="s">
        <v>158</v>
      </c>
      <c r="AJ89" s="1">
        <f t="shared" si="24"/>
        <v>0</v>
      </c>
      <c r="AK89" s="1">
        <f t="shared" si="25"/>
        <v>0</v>
      </c>
      <c r="AL89" s="1">
        <f t="shared" si="26"/>
        <v>0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22" t="s">
        <v>139</v>
      </c>
      <c r="B90" s="22" t="s">
        <v>36</v>
      </c>
      <c r="C90" s="22">
        <v>7</v>
      </c>
      <c r="D90" s="22"/>
      <c r="E90" s="22"/>
      <c r="F90" s="22"/>
      <c r="G90" s="23">
        <v>0.18</v>
      </c>
      <c r="H90" s="22" t="e">
        <v>#N/A</v>
      </c>
      <c r="I90" s="22" t="s">
        <v>37</v>
      </c>
      <c r="J90" s="22">
        <v>4</v>
      </c>
      <c r="K90" s="22">
        <f t="shared" si="19"/>
        <v>-4</v>
      </c>
      <c r="L90" s="22"/>
      <c r="M90" s="22"/>
      <c r="N90" s="22">
        <v>0</v>
      </c>
      <c r="O90" s="22">
        <f t="shared" si="20"/>
        <v>0</v>
      </c>
      <c r="P90" s="24">
        <v>40</v>
      </c>
      <c r="Q90" s="5">
        <f>U90</f>
        <v>0</v>
      </c>
      <c r="R90" s="5"/>
      <c r="S90" s="5">
        <f t="shared" si="21"/>
        <v>0</v>
      </c>
      <c r="T90" s="5"/>
      <c r="U90" s="24">
        <v>0</v>
      </c>
      <c r="V90" s="22" t="s">
        <v>167</v>
      </c>
      <c r="W90" s="1" t="e">
        <f t="shared" si="22"/>
        <v>#DIV/0!</v>
      </c>
      <c r="X90" s="22" t="e">
        <f t="shared" si="23"/>
        <v>#DIV/0!</v>
      </c>
      <c r="Y90" s="22">
        <v>0</v>
      </c>
      <c r="Z90" s="22">
        <v>0</v>
      </c>
      <c r="AA90" s="22">
        <v>5</v>
      </c>
      <c r="AB90" s="22">
        <v>6.4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 t="s">
        <v>169</v>
      </c>
      <c r="AJ90" s="1">
        <f t="shared" si="24"/>
        <v>0</v>
      </c>
      <c r="AK90" s="1">
        <f t="shared" si="25"/>
        <v>0</v>
      </c>
      <c r="AL90" s="1">
        <f t="shared" si="26"/>
        <v>0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22" t="s">
        <v>140</v>
      </c>
      <c r="B91" s="22" t="s">
        <v>36</v>
      </c>
      <c r="C91" s="22">
        <v>1</v>
      </c>
      <c r="D91" s="22"/>
      <c r="E91" s="22"/>
      <c r="F91" s="22"/>
      <c r="G91" s="23">
        <v>0.18</v>
      </c>
      <c r="H91" s="22" t="e">
        <v>#N/A</v>
      </c>
      <c r="I91" s="22" t="s">
        <v>37</v>
      </c>
      <c r="J91" s="22">
        <v>2</v>
      </c>
      <c r="K91" s="22">
        <f t="shared" si="19"/>
        <v>-2</v>
      </c>
      <c r="L91" s="22"/>
      <c r="M91" s="22"/>
      <c r="N91" s="22">
        <v>0</v>
      </c>
      <c r="O91" s="22">
        <f t="shared" si="20"/>
        <v>0</v>
      </c>
      <c r="P91" s="24">
        <v>40</v>
      </c>
      <c r="Q91" s="5">
        <f t="shared" ref="Q91:Q93" si="29">U91</f>
        <v>0</v>
      </c>
      <c r="R91" s="5"/>
      <c r="S91" s="5">
        <f t="shared" si="21"/>
        <v>0</v>
      </c>
      <c r="T91" s="5"/>
      <c r="U91" s="24">
        <v>0</v>
      </c>
      <c r="V91" s="22" t="s">
        <v>167</v>
      </c>
      <c r="W91" s="1" t="e">
        <f t="shared" si="22"/>
        <v>#DIV/0!</v>
      </c>
      <c r="X91" s="22" t="e">
        <f t="shared" si="23"/>
        <v>#DIV/0!</v>
      </c>
      <c r="Y91" s="22">
        <v>0</v>
      </c>
      <c r="Z91" s="22">
        <v>0</v>
      </c>
      <c r="AA91" s="22">
        <v>5.2</v>
      </c>
      <c r="AB91" s="22">
        <v>5.8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 t="s">
        <v>169</v>
      </c>
      <c r="AJ91" s="1">
        <f t="shared" si="24"/>
        <v>0</v>
      </c>
      <c r="AK91" s="1">
        <f t="shared" si="25"/>
        <v>0</v>
      </c>
      <c r="AL91" s="1">
        <f t="shared" si="26"/>
        <v>0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22" t="s">
        <v>141</v>
      </c>
      <c r="B92" s="22" t="s">
        <v>36</v>
      </c>
      <c r="C92" s="22">
        <v>41</v>
      </c>
      <c r="D92" s="22"/>
      <c r="E92" s="22">
        <v>9</v>
      </c>
      <c r="F92" s="22">
        <v>23</v>
      </c>
      <c r="G92" s="23">
        <v>0.18</v>
      </c>
      <c r="H92" s="22" t="e">
        <v>#N/A</v>
      </c>
      <c r="I92" s="22" t="s">
        <v>37</v>
      </c>
      <c r="J92" s="22">
        <v>10</v>
      </c>
      <c r="K92" s="22">
        <f t="shared" si="19"/>
        <v>-1</v>
      </c>
      <c r="L92" s="22"/>
      <c r="M92" s="22"/>
      <c r="N92" s="22">
        <v>0</v>
      </c>
      <c r="O92" s="22">
        <f t="shared" si="20"/>
        <v>1.8</v>
      </c>
      <c r="P92" s="24"/>
      <c r="Q92" s="5">
        <f t="shared" si="29"/>
        <v>0</v>
      </c>
      <c r="R92" s="5"/>
      <c r="S92" s="5">
        <f t="shared" si="21"/>
        <v>0</v>
      </c>
      <c r="T92" s="5"/>
      <c r="U92" s="24">
        <v>0</v>
      </c>
      <c r="V92" s="22" t="s">
        <v>167</v>
      </c>
      <c r="W92" s="1">
        <f t="shared" si="22"/>
        <v>12.777777777777777</v>
      </c>
      <c r="X92" s="22">
        <f t="shared" si="23"/>
        <v>12.777777777777777</v>
      </c>
      <c r="Y92" s="22">
        <v>0</v>
      </c>
      <c r="Z92" s="22">
        <v>0</v>
      </c>
      <c r="AA92" s="22">
        <v>4.4000000000000004</v>
      </c>
      <c r="AB92" s="22">
        <v>8.4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5" t="s">
        <v>82</v>
      </c>
      <c r="AJ92" s="1">
        <f t="shared" si="24"/>
        <v>0</v>
      </c>
      <c r="AK92" s="1">
        <f t="shared" si="25"/>
        <v>0</v>
      </c>
      <c r="AL92" s="1">
        <f t="shared" si="26"/>
        <v>0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22" t="s">
        <v>142</v>
      </c>
      <c r="B93" s="22" t="s">
        <v>36</v>
      </c>
      <c r="C93" s="22"/>
      <c r="D93" s="22"/>
      <c r="E93" s="22"/>
      <c r="F93" s="22"/>
      <c r="G93" s="23">
        <v>0.18</v>
      </c>
      <c r="H93" s="22" t="e">
        <v>#N/A</v>
      </c>
      <c r="I93" s="22" t="s">
        <v>37</v>
      </c>
      <c r="J93" s="22"/>
      <c r="K93" s="22">
        <f t="shared" si="19"/>
        <v>0</v>
      </c>
      <c r="L93" s="22"/>
      <c r="M93" s="22"/>
      <c r="N93" s="22">
        <v>0</v>
      </c>
      <c r="O93" s="22">
        <f t="shared" si="20"/>
        <v>0</v>
      </c>
      <c r="P93" s="24">
        <v>40</v>
      </c>
      <c r="Q93" s="5">
        <f t="shared" si="29"/>
        <v>0</v>
      </c>
      <c r="R93" s="5"/>
      <c r="S93" s="5">
        <f t="shared" si="21"/>
        <v>0</v>
      </c>
      <c r="T93" s="5"/>
      <c r="U93" s="24">
        <v>0</v>
      </c>
      <c r="V93" s="22" t="s">
        <v>167</v>
      </c>
      <c r="W93" s="1" t="e">
        <f t="shared" si="22"/>
        <v>#DIV/0!</v>
      </c>
      <c r="X93" s="22" t="e">
        <f t="shared" si="23"/>
        <v>#DIV/0!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 t="s">
        <v>169</v>
      </c>
      <c r="AJ93" s="1">
        <f t="shared" si="24"/>
        <v>0</v>
      </c>
      <c r="AK93" s="1">
        <f t="shared" si="25"/>
        <v>0</v>
      </c>
      <c r="AL93" s="1">
        <f t="shared" si="26"/>
        <v>0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144</v>
      </c>
      <c r="B94" s="1" t="s">
        <v>36</v>
      </c>
      <c r="C94" s="1"/>
      <c r="D94" s="1"/>
      <c r="E94" s="1"/>
      <c r="F94" s="1"/>
      <c r="G94" s="7">
        <v>0.18</v>
      </c>
      <c r="H94" s="1">
        <v>120</v>
      </c>
      <c r="I94" s="1" t="s">
        <v>37</v>
      </c>
      <c r="J94" s="1"/>
      <c r="K94" s="1">
        <f t="shared" si="19"/>
        <v>0</v>
      </c>
      <c r="L94" s="1"/>
      <c r="M94" s="1"/>
      <c r="N94" s="1">
        <v>0</v>
      </c>
      <c r="O94" s="1">
        <f t="shared" si="20"/>
        <v>0</v>
      </c>
      <c r="P94" s="5">
        <v>40</v>
      </c>
      <c r="Q94" s="5">
        <v>30</v>
      </c>
      <c r="R94" s="5"/>
      <c r="S94" s="5">
        <f t="shared" si="21"/>
        <v>30</v>
      </c>
      <c r="T94" s="5"/>
      <c r="U94" s="5"/>
      <c r="V94" s="1"/>
      <c r="W94" s="1" t="e">
        <f t="shared" si="22"/>
        <v>#DIV/0!</v>
      </c>
      <c r="X94" s="1" t="e">
        <f t="shared" si="23"/>
        <v>#DIV/0!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 t="s">
        <v>143</v>
      </c>
      <c r="AJ94" s="1">
        <f t="shared" si="24"/>
        <v>0</v>
      </c>
      <c r="AK94" s="1">
        <f t="shared" si="25"/>
        <v>5.3999999999999995</v>
      </c>
      <c r="AL94" s="1">
        <f t="shared" si="26"/>
        <v>0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145</v>
      </c>
      <c r="B95" s="1" t="s">
        <v>36</v>
      </c>
      <c r="C95" s="1">
        <v>380</v>
      </c>
      <c r="D95" s="1">
        <v>375</v>
      </c>
      <c r="E95" s="1">
        <v>475</v>
      </c>
      <c r="F95" s="1">
        <v>20</v>
      </c>
      <c r="G95" s="7">
        <v>0.28000000000000003</v>
      </c>
      <c r="H95" s="1">
        <v>45</v>
      </c>
      <c r="I95" s="1" t="s">
        <v>37</v>
      </c>
      <c r="J95" s="1">
        <v>482</v>
      </c>
      <c r="K95" s="1">
        <f t="shared" si="19"/>
        <v>-7</v>
      </c>
      <c r="L95" s="1"/>
      <c r="M95" s="1"/>
      <c r="N95" s="1">
        <v>260</v>
      </c>
      <c r="O95" s="1">
        <f t="shared" si="20"/>
        <v>95</v>
      </c>
      <c r="P95" s="5">
        <f>12*O95-N95-F95</f>
        <v>860</v>
      </c>
      <c r="Q95" s="5">
        <v>1000</v>
      </c>
      <c r="R95" s="5">
        <v>430</v>
      </c>
      <c r="S95" s="5">
        <f t="shared" si="21"/>
        <v>270</v>
      </c>
      <c r="T95" s="5">
        <v>300</v>
      </c>
      <c r="U95" s="5">
        <v>1145</v>
      </c>
      <c r="V95" s="1"/>
      <c r="W95" s="1">
        <f t="shared" si="22"/>
        <v>13.473684210526315</v>
      </c>
      <c r="X95" s="1">
        <f t="shared" si="23"/>
        <v>2.9473684210526314</v>
      </c>
      <c r="Y95" s="1">
        <v>52.4</v>
      </c>
      <c r="Z95" s="1">
        <v>42.6</v>
      </c>
      <c r="AA95" s="1">
        <v>55.6</v>
      </c>
      <c r="AB95" s="1">
        <v>65.400000000000006</v>
      </c>
      <c r="AC95" s="1">
        <v>42</v>
      </c>
      <c r="AD95" s="1">
        <v>50.8</v>
      </c>
      <c r="AE95" s="1">
        <v>29</v>
      </c>
      <c r="AF95" s="1">
        <v>17</v>
      </c>
      <c r="AG95" s="1">
        <v>0</v>
      </c>
      <c r="AH95" s="1">
        <v>0</v>
      </c>
      <c r="AI95" s="1" t="s">
        <v>146</v>
      </c>
      <c r="AJ95" s="1">
        <f t="shared" si="24"/>
        <v>120.4</v>
      </c>
      <c r="AK95" s="1">
        <f t="shared" si="25"/>
        <v>75.600000000000009</v>
      </c>
      <c r="AL95" s="1">
        <f t="shared" si="26"/>
        <v>84.000000000000014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147</v>
      </c>
      <c r="B96" s="1" t="s">
        <v>36</v>
      </c>
      <c r="C96" s="1">
        <v>325</v>
      </c>
      <c r="D96" s="1">
        <v>628</v>
      </c>
      <c r="E96" s="1">
        <v>453</v>
      </c>
      <c r="F96" s="1">
        <v>190</v>
      </c>
      <c r="G96" s="7">
        <v>0.28000000000000003</v>
      </c>
      <c r="H96" s="1">
        <v>45</v>
      </c>
      <c r="I96" s="1" t="s">
        <v>37</v>
      </c>
      <c r="J96" s="1">
        <v>461</v>
      </c>
      <c r="K96" s="1">
        <f t="shared" si="19"/>
        <v>-8</v>
      </c>
      <c r="L96" s="1"/>
      <c r="M96" s="1"/>
      <c r="N96" s="1">
        <v>240</v>
      </c>
      <c r="O96" s="1">
        <f t="shared" si="20"/>
        <v>90.6</v>
      </c>
      <c r="P96" s="5">
        <f t="shared" si="28"/>
        <v>838.39999999999986</v>
      </c>
      <c r="Q96" s="5">
        <v>910</v>
      </c>
      <c r="R96" s="5">
        <v>300</v>
      </c>
      <c r="S96" s="5">
        <f t="shared" si="21"/>
        <v>310</v>
      </c>
      <c r="T96" s="5">
        <v>300</v>
      </c>
      <c r="U96" s="5">
        <v>929</v>
      </c>
      <c r="V96" s="1"/>
      <c r="W96" s="1">
        <f t="shared" si="22"/>
        <v>14.790286975717441</v>
      </c>
      <c r="X96" s="1">
        <f t="shared" si="23"/>
        <v>4.7461368653421641</v>
      </c>
      <c r="Y96" s="1">
        <v>62.4</v>
      </c>
      <c r="Z96" s="1">
        <v>63</v>
      </c>
      <c r="AA96" s="1">
        <v>61.2</v>
      </c>
      <c r="AB96" s="1">
        <v>78.2</v>
      </c>
      <c r="AC96" s="1">
        <v>66.2</v>
      </c>
      <c r="AD96" s="1">
        <v>54</v>
      </c>
      <c r="AE96" s="1">
        <v>0</v>
      </c>
      <c r="AF96" s="1">
        <v>0</v>
      </c>
      <c r="AG96" s="1">
        <v>0</v>
      </c>
      <c r="AH96" s="1">
        <v>0</v>
      </c>
      <c r="AI96" s="1" t="s">
        <v>148</v>
      </c>
      <c r="AJ96" s="1">
        <f t="shared" si="24"/>
        <v>84.000000000000014</v>
      </c>
      <c r="AK96" s="1">
        <f t="shared" si="25"/>
        <v>86.800000000000011</v>
      </c>
      <c r="AL96" s="1">
        <f t="shared" si="26"/>
        <v>84.000000000000014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149</v>
      </c>
      <c r="B97" s="1" t="s">
        <v>36</v>
      </c>
      <c r="C97" s="1">
        <v>69</v>
      </c>
      <c r="D97" s="1">
        <v>312</v>
      </c>
      <c r="E97" s="1">
        <v>213</v>
      </c>
      <c r="F97" s="1">
        <v>96</v>
      </c>
      <c r="G97" s="7">
        <v>0.28000000000000003</v>
      </c>
      <c r="H97" s="1">
        <v>45</v>
      </c>
      <c r="I97" s="1" t="s">
        <v>37</v>
      </c>
      <c r="J97" s="1">
        <v>225</v>
      </c>
      <c r="K97" s="1">
        <f t="shared" si="19"/>
        <v>-12</v>
      </c>
      <c r="L97" s="1"/>
      <c r="M97" s="1"/>
      <c r="N97" s="1">
        <v>0</v>
      </c>
      <c r="O97" s="1">
        <f t="shared" si="20"/>
        <v>42.6</v>
      </c>
      <c r="P97" s="5">
        <f>10*O97-N97-F97</f>
        <v>330</v>
      </c>
      <c r="Q97" s="5">
        <v>400</v>
      </c>
      <c r="R97" s="5">
        <v>100</v>
      </c>
      <c r="S97" s="5">
        <f t="shared" si="21"/>
        <v>200</v>
      </c>
      <c r="T97" s="5">
        <v>100</v>
      </c>
      <c r="U97" s="5">
        <v>643</v>
      </c>
      <c r="V97" s="1"/>
      <c r="W97" s="1">
        <f t="shared" si="22"/>
        <v>11.64319248826291</v>
      </c>
      <c r="X97" s="1">
        <f t="shared" si="23"/>
        <v>2.2535211267605635</v>
      </c>
      <c r="Y97" s="1">
        <v>10.199999999999999</v>
      </c>
      <c r="Z97" s="1">
        <v>27.8</v>
      </c>
      <c r="AA97" s="1">
        <v>16.600000000000001</v>
      </c>
      <c r="AB97" s="1">
        <v>17.399999999999999</v>
      </c>
      <c r="AC97" s="1">
        <v>14.6</v>
      </c>
      <c r="AD97" s="1">
        <v>16.2</v>
      </c>
      <c r="AE97" s="1">
        <v>13.6</v>
      </c>
      <c r="AF97" s="1">
        <v>4.8</v>
      </c>
      <c r="AG97" s="1">
        <v>0</v>
      </c>
      <c r="AH97" s="1">
        <v>0</v>
      </c>
      <c r="AI97" s="1"/>
      <c r="AJ97" s="1">
        <f t="shared" si="24"/>
        <v>28.000000000000004</v>
      </c>
      <c r="AK97" s="1">
        <f t="shared" si="25"/>
        <v>56.000000000000007</v>
      </c>
      <c r="AL97" s="1">
        <f t="shared" si="26"/>
        <v>28.000000000000004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150</v>
      </c>
      <c r="B98" s="1" t="s">
        <v>36</v>
      </c>
      <c r="C98" s="1">
        <v>196</v>
      </c>
      <c r="D98" s="1">
        <v>333</v>
      </c>
      <c r="E98" s="1">
        <v>291</v>
      </c>
      <c r="F98" s="1">
        <v>106</v>
      </c>
      <c r="G98" s="7">
        <v>0.28000000000000003</v>
      </c>
      <c r="H98" s="1">
        <v>50</v>
      </c>
      <c r="I98" s="1" t="s">
        <v>37</v>
      </c>
      <c r="J98" s="1">
        <v>293</v>
      </c>
      <c r="K98" s="1">
        <f t="shared" si="19"/>
        <v>-2</v>
      </c>
      <c r="L98" s="1"/>
      <c r="M98" s="1"/>
      <c r="N98" s="1">
        <v>130</v>
      </c>
      <c r="O98" s="1">
        <f t="shared" si="20"/>
        <v>58.2</v>
      </c>
      <c r="P98" s="5">
        <f>13*O98-N98-F98</f>
        <v>520.6</v>
      </c>
      <c r="Q98" s="5">
        <v>590</v>
      </c>
      <c r="R98" s="5">
        <v>200</v>
      </c>
      <c r="S98" s="5">
        <f t="shared" si="21"/>
        <v>200</v>
      </c>
      <c r="T98" s="5">
        <v>190</v>
      </c>
      <c r="U98" s="5">
        <v>637</v>
      </c>
      <c r="V98" s="1"/>
      <c r="W98" s="1">
        <f t="shared" si="22"/>
        <v>14.192439862542955</v>
      </c>
      <c r="X98" s="1">
        <f t="shared" si="23"/>
        <v>4.0549828178694156</v>
      </c>
      <c r="Y98" s="1">
        <v>37.4</v>
      </c>
      <c r="Z98" s="1">
        <v>40</v>
      </c>
      <c r="AA98" s="1">
        <v>38.6</v>
      </c>
      <c r="AB98" s="1">
        <v>36.200000000000003</v>
      </c>
      <c r="AC98" s="1">
        <v>36.6</v>
      </c>
      <c r="AD98" s="1">
        <v>31.6</v>
      </c>
      <c r="AE98" s="1">
        <v>23.6</v>
      </c>
      <c r="AF98" s="1">
        <v>6.6</v>
      </c>
      <c r="AG98" s="1">
        <v>0</v>
      </c>
      <c r="AH98" s="1">
        <v>0</v>
      </c>
      <c r="AI98" s="1" t="s">
        <v>151</v>
      </c>
      <c r="AJ98" s="1">
        <f t="shared" si="24"/>
        <v>56.000000000000007</v>
      </c>
      <c r="AK98" s="1">
        <f t="shared" si="25"/>
        <v>56.000000000000007</v>
      </c>
      <c r="AL98" s="1">
        <f t="shared" si="26"/>
        <v>53.2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4" t="s">
        <v>152</v>
      </c>
      <c r="B99" s="14" t="s">
        <v>36</v>
      </c>
      <c r="C99" s="14"/>
      <c r="D99" s="14"/>
      <c r="E99" s="14"/>
      <c r="F99" s="14"/>
      <c r="G99" s="15">
        <v>0</v>
      </c>
      <c r="H99" s="14">
        <v>45</v>
      </c>
      <c r="I99" s="14" t="s">
        <v>37</v>
      </c>
      <c r="J99" s="14"/>
      <c r="K99" s="14">
        <f t="shared" si="19"/>
        <v>0</v>
      </c>
      <c r="L99" s="14"/>
      <c r="M99" s="14"/>
      <c r="N99" s="14">
        <v>0</v>
      </c>
      <c r="O99" s="14">
        <f t="shared" si="20"/>
        <v>0</v>
      </c>
      <c r="P99" s="16"/>
      <c r="Q99" s="5">
        <f t="shared" si="27"/>
        <v>0</v>
      </c>
      <c r="R99" s="5"/>
      <c r="S99" s="5">
        <f t="shared" si="21"/>
        <v>0</v>
      </c>
      <c r="T99" s="5"/>
      <c r="U99" s="16"/>
      <c r="V99" s="14"/>
      <c r="W99" s="1" t="e">
        <f t="shared" si="22"/>
        <v>#DIV/0!</v>
      </c>
      <c r="X99" s="14" t="e">
        <f t="shared" si="23"/>
        <v>#DIV/0!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 t="s">
        <v>92</v>
      </c>
      <c r="AJ99" s="1">
        <f t="shared" si="24"/>
        <v>0</v>
      </c>
      <c r="AK99" s="1">
        <f t="shared" si="25"/>
        <v>0</v>
      </c>
      <c r="AL99" s="1">
        <f t="shared" si="26"/>
        <v>0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153</v>
      </c>
      <c r="B100" s="1" t="s">
        <v>36</v>
      </c>
      <c r="C100" s="1">
        <v>545</v>
      </c>
      <c r="D100" s="1">
        <v>3</v>
      </c>
      <c r="E100" s="1">
        <v>70</v>
      </c>
      <c r="F100" s="1">
        <v>475</v>
      </c>
      <c r="G100" s="7">
        <v>0.3</v>
      </c>
      <c r="H100" s="1" t="e">
        <v>#N/A</v>
      </c>
      <c r="I100" s="1" t="s">
        <v>37</v>
      </c>
      <c r="J100" s="1">
        <v>70</v>
      </c>
      <c r="K100" s="1">
        <f t="shared" si="19"/>
        <v>0</v>
      </c>
      <c r="L100" s="1"/>
      <c r="M100" s="1"/>
      <c r="N100" s="1">
        <v>0</v>
      </c>
      <c r="O100" s="1">
        <f t="shared" si="20"/>
        <v>14</v>
      </c>
      <c r="P100" s="5"/>
      <c r="Q100" s="5">
        <f t="shared" si="27"/>
        <v>0</v>
      </c>
      <c r="R100" s="5"/>
      <c r="S100" s="5">
        <f t="shared" si="21"/>
        <v>0</v>
      </c>
      <c r="T100" s="5"/>
      <c r="U100" s="5"/>
      <c r="V100" s="1"/>
      <c r="W100" s="1">
        <f t="shared" si="22"/>
        <v>33.928571428571431</v>
      </c>
      <c r="X100" s="1">
        <f t="shared" si="23"/>
        <v>33.928571428571431</v>
      </c>
      <c r="Y100" s="1">
        <v>5.8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20" t="s">
        <v>158</v>
      </c>
      <c r="AJ100" s="1">
        <f t="shared" si="24"/>
        <v>0</v>
      </c>
      <c r="AK100" s="1">
        <f t="shared" si="25"/>
        <v>0</v>
      </c>
      <c r="AL100" s="1">
        <f t="shared" si="26"/>
        <v>0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1" t="s">
        <v>154</v>
      </c>
      <c r="B101" s="11" t="s">
        <v>36</v>
      </c>
      <c r="C101" s="11">
        <v>39</v>
      </c>
      <c r="D101" s="11">
        <v>3</v>
      </c>
      <c r="E101" s="18">
        <v>16</v>
      </c>
      <c r="F101" s="18">
        <v>26</v>
      </c>
      <c r="G101" s="12">
        <v>0</v>
      </c>
      <c r="H101" s="11" t="e">
        <v>#N/A</v>
      </c>
      <c r="I101" s="11" t="s">
        <v>65</v>
      </c>
      <c r="J101" s="11">
        <v>16</v>
      </c>
      <c r="K101" s="11">
        <f t="shared" si="19"/>
        <v>0</v>
      </c>
      <c r="L101" s="11"/>
      <c r="M101" s="11"/>
      <c r="N101" s="11">
        <v>0</v>
      </c>
      <c r="O101" s="11">
        <f t="shared" si="20"/>
        <v>3.2</v>
      </c>
      <c r="P101" s="13"/>
      <c r="Q101" s="5">
        <f t="shared" si="27"/>
        <v>0</v>
      </c>
      <c r="R101" s="5"/>
      <c r="S101" s="5">
        <f t="shared" si="21"/>
        <v>0</v>
      </c>
      <c r="T101" s="5"/>
      <c r="U101" s="13"/>
      <c r="V101" s="11"/>
      <c r="W101" s="1">
        <f t="shared" si="22"/>
        <v>8.125</v>
      </c>
      <c r="X101" s="11">
        <f t="shared" si="23"/>
        <v>8.125</v>
      </c>
      <c r="Y101" s="11">
        <v>1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 t="s">
        <v>155</v>
      </c>
      <c r="AJ101" s="1">
        <f t="shared" si="24"/>
        <v>0</v>
      </c>
      <c r="AK101" s="1">
        <f t="shared" si="25"/>
        <v>0</v>
      </c>
      <c r="AL101" s="1">
        <f t="shared" si="26"/>
        <v>0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1" t="s">
        <v>156</v>
      </c>
      <c r="B102" s="11" t="s">
        <v>39</v>
      </c>
      <c r="C102" s="11"/>
      <c r="D102" s="11"/>
      <c r="E102" s="11"/>
      <c r="F102" s="11">
        <v>-0.83299999999999996</v>
      </c>
      <c r="G102" s="12">
        <v>0</v>
      </c>
      <c r="H102" s="11" t="e">
        <v>#N/A</v>
      </c>
      <c r="I102" s="11" t="s">
        <v>65</v>
      </c>
      <c r="J102" s="11"/>
      <c r="K102" s="11">
        <f t="shared" ref="K102:K103" si="30">E102-J102</f>
        <v>0</v>
      </c>
      <c r="L102" s="11"/>
      <c r="M102" s="11"/>
      <c r="N102" s="11"/>
      <c r="O102" s="11">
        <f t="shared" si="20"/>
        <v>0</v>
      </c>
      <c r="P102" s="13"/>
      <c r="Q102" s="5">
        <f t="shared" si="27"/>
        <v>0</v>
      </c>
      <c r="R102" s="5"/>
      <c r="S102" s="5">
        <f t="shared" si="21"/>
        <v>0</v>
      </c>
      <c r="T102" s="5"/>
      <c r="U102" s="13"/>
      <c r="V102" s="11"/>
      <c r="W102" s="1" t="e">
        <f t="shared" si="22"/>
        <v>#DIV/0!</v>
      </c>
      <c r="X102" s="11" t="e">
        <f t="shared" si="23"/>
        <v>#DIV/0!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/>
      <c r="AJ102" s="1">
        <f t="shared" si="24"/>
        <v>0</v>
      </c>
      <c r="AK102" s="1">
        <f t="shared" si="25"/>
        <v>0</v>
      </c>
      <c r="AL102" s="1">
        <f t="shared" si="26"/>
        <v>0</v>
      </c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1" t="s">
        <v>157</v>
      </c>
      <c r="B103" s="11" t="s">
        <v>39</v>
      </c>
      <c r="C103" s="11">
        <v>-1.43</v>
      </c>
      <c r="D103" s="11"/>
      <c r="E103" s="11"/>
      <c r="F103" s="11">
        <v>-1.43</v>
      </c>
      <c r="G103" s="12">
        <v>0</v>
      </c>
      <c r="H103" s="11" t="e">
        <v>#N/A</v>
      </c>
      <c r="I103" s="11" t="s">
        <v>65</v>
      </c>
      <c r="J103" s="11"/>
      <c r="K103" s="11">
        <f t="shared" si="30"/>
        <v>0</v>
      </c>
      <c r="L103" s="11"/>
      <c r="M103" s="11"/>
      <c r="N103" s="11">
        <v>0</v>
      </c>
      <c r="O103" s="11">
        <f t="shared" si="20"/>
        <v>0</v>
      </c>
      <c r="P103" s="13"/>
      <c r="Q103" s="5">
        <f t="shared" si="27"/>
        <v>0</v>
      </c>
      <c r="R103" s="5"/>
      <c r="S103" s="5">
        <f t="shared" si="21"/>
        <v>0</v>
      </c>
      <c r="T103" s="5"/>
      <c r="U103" s="13"/>
      <c r="V103" s="11"/>
      <c r="W103" s="1" t="e">
        <f t="shared" si="22"/>
        <v>#DIV/0!</v>
      </c>
      <c r="X103" s="11" t="e">
        <f t="shared" si="23"/>
        <v>#DIV/0!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/>
      <c r="AJ103" s="1">
        <f t="shared" si="24"/>
        <v>0</v>
      </c>
      <c r="AK103" s="1">
        <f t="shared" si="25"/>
        <v>0</v>
      </c>
      <c r="AL103" s="1">
        <f t="shared" si="26"/>
        <v>0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J103" xr:uid="{8090B32E-A327-446F-BEF3-05E57F4B0D95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2025-06-17T07:39:27Z</dcterms:created>
  <dcterms:modified xsi:type="dcterms:W3CDTF">2025-06-18T10:43:11Z</dcterms:modified>
</cp:coreProperties>
</file>