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Черкизово Ташкент\"/>
    </mc:Choice>
  </mc:AlternateContent>
  <xr:revisionPtr revIDLastSave="0" documentId="13_ncr:1_{C27D01C4-E8E9-4CDB-9A04-7AF7122CED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 s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0" i="1"/>
  <c r="AK5" i="1" l="1"/>
  <c r="R5" i="1"/>
  <c r="AH18" i="1" l="1"/>
  <c r="F20" i="1"/>
  <c r="E20" i="1"/>
  <c r="P20" i="1" s="1"/>
  <c r="F17" i="1"/>
  <c r="E17" i="1"/>
  <c r="P17" i="1" s="1"/>
  <c r="F14" i="1"/>
  <c r="E14" i="1"/>
  <c r="P14" i="1" s="1"/>
  <c r="F12" i="1"/>
  <c r="E12" i="1"/>
  <c r="P12" i="1" s="1"/>
  <c r="P7" i="1"/>
  <c r="V7" i="1" s="1"/>
  <c r="P8" i="1"/>
  <c r="U8" i="1" s="1"/>
  <c r="P9" i="1"/>
  <c r="V9" i="1" s="1"/>
  <c r="P10" i="1"/>
  <c r="V10" i="1" s="1"/>
  <c r="P11" i="1"/>
  <c r="V11" i="1" s="1"/>
  <c r="P13" i="1"/>
  <c r="V13" i="1" s="1"/>
  <c r="P15" i="1"/>
  <c r="V15" i="1" s="1"/>
  <c r="P16" i="1"/>
  <c r="P18" i="1"/>
  <c r="P19" i="1"/>
  <c r="V19" i="1" s="1"/>
  <c r="P21" i="1"/>
  <c r="V21" i="1" s="1"/>
  <c r="P22" i="1"/>
  <c r="P23" i="1"/>
  <c r="V23" i="1" s="1"/>
  <c r="P24" i="1"/>
  <c r="P25" i="1"/>
  <c r="V25" i="1" s="1"/>
  <c r="P26" i="1"/>
  <c r="P27" i="1"/>
  <c r="V27" i="1" s="1"/>
  <c r="P28" i="1"/>
  <c r="P29" i="1"/>
  <c r="V29" i="1" s="1"/>
  <c r="P30" i="1"/>
  <c r="P31" i="1"/>
  <c r="V31" i="1" s="1"/>
  <c r="P32" i="1"/>
  <c r="P33" i="1"/>
  <c r="V33" i="1" s="1"/>
  <c r="P34" i="1"/>
  <c r="U34" i="1" s="1"/>
  <c r="P35" i="1"/>
  <c r="V35" i="1" s="1"/>
  <c r="P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6" i="1"/>
  <c r="L15" i="1"/>
  <c r="L13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12" i="1" l="1"/>
  <c r="AH14" i="1"/>
  <c r="AH17" i="1"/>
  <c r="AH20" i="1"/>
  <c r="AH12" i="1"/>
  <c r="AH10" i="1"/>
  <c r="AH32" i="1"/>
  <c r="AH30" i="1"/>
  <c r="AH28" i="1"/>
  <c r="AH26" i="1"/>
  <c r="AH24" i="1"/>
  <c r="AH22" i="1"/>
  <c r="AH16" i="1"/>
  <c r="AH33" i="1"/>
  <c r="AH31" i="1"/>
  <c r="AH29" i="1"/>
  <c r="AH27" i="1"/>
  <c r="AH25" i="1"/>
  <c r="AH23" i="1"/>
  <c r="AH21" i="1"/>
  <c r="AH19" i="1"/>
  <c r="AH15" i="1"/>
  <c r="AH13" i="1"/>
  <c r="AH11" i="1"/>
  <c r="U18" i="1"/>
  <c r="U20" i="1"/>
  <c r="L20" i="1"/>
  <c r="L17" i="1"/>
  <c r="F5" i="1"/>
  <c r="V17" i="1"/>
  <c r="L14" i="1"/>
  <c r="U25" i="1"/>
  <c r="U17" i="1"/>
  <c r="E5" i="1"/>
  <c r="U29" i="1"/>
  <c r="U21" i="1"/>
  <c r="U7" i="1"/>
  <c r="U9" i="1"/>
  <c r="U35" i="1"/>
  <c r="U19" i="1"/>
  <c r="U15" i="1"/>
  <c r="U11" i="1"/>
  <c r="L12" i="1"/>
  <c r="P5" i="1"/>
  <c r="U10" i="1"/>
  <c r="V8" i="1"/>
  <c r="V6" i="1"/>
  <c r="V34" i="1"/>
  <c r="V32" i="1"/>
  <c r="V30" i="1"/>
  <c r="V28" i="1"/>
  <c r="V26" i="1"/>
  <c r="V24" i="1"/>
  <c r="V22" i="1"/>
  <c r="V20" i="1"/>
  <c r="V18" i="1"/>
  <c r="V16" i="1"/>
  <c r="V14" i="1"/>
  <c r="V12" i="1"/>
  <c r="U6" i="1"/>
  <c r="U27" i="1" l="1"/>
  <c r="L5" i="1"/>
  <c r="U33" i="1"/>
  <c r="U14" i="1"/>
  <c r="AH5" i="1"/>
  <c r="U16" i="1"/>
  <c r="U24" i="1"/>
  <c r="U28" i="1"/>
  <c r="U32" i="1"/>
  <c r="Q5" i="1"/>
  <c r="U23" i="1"/>
  <c r="U31" i="1"/>
  <c r="U13" i="1"/>
  <c r="U22" i="1"/>
  <c r="U26" i="1"/>
  <c r="U30" i="1"/>
</calcChain>
</file>

<file path=xl/sharedStrings.xml><?xml version="1.0" encoding="utf-8"?>
<sst xmlns="http://schemas.openxmlformats.org/spreadsheetml/2006/main" count="128" uniqueCount="81">
  <si>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</si>
  <si>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</si>
  <si>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</si>
  <si>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</si>
  <si>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</si>
  <si>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</si>
  <si>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</si>
  <si>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</si>
  <si>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</si>
  <si>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</si>
  <si>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</si>
  <si>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</si>
  <si>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</si>
  <si>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</si>
  <si>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</si>
  <si>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</si>
  <si>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</si>
  <si>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</si>
  <si>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</si>
  <si>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</si>
  <si>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</si>
  <si>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</si>
  <si>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</si>
  <si>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</si>
  <si>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</si>
  <si>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</si>
  <si>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</si>
  <si>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</si>
  <si>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</si>
  <si>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</si>
  <si>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</si>
  <si>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</si>
  <si>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</si>
  <si>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</si>
  <si>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</si>
  <si>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</si>
  <si>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</si>
  <si>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</si>
  <si>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</si>
  <si>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</si>
  <si>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</si>
  <si>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</si>
  <si>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</si>
  <si>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</si>
  <si>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</si>
  <si>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</si>
  <si>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</si>
  <si>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</si>
  <si>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</si>
  <si>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</si>
  <si>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</si>
  <si>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</si>
  <si>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</si>
  <si>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</si>
  <si>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</si>
  <si>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</si>
  <si>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</si>
  <si>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</si>
  <si>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</si>
  <si>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</si>
  <si>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</si>
  <si>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</si>
  <si>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</si>
  <si>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</si>
  <si>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</si>
  <si>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</si>
  <si>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</si>
  <si>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</si>
  <si>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</si>
  <si>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</si>
  <si>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</si>
  <si>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</si>
  <si>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</si>
  <si>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</si>
  <si>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</si>
  <si>
    <t>14,07,</t>
  </si>
  <si>
    <t>заказ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</si>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</sst>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7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6,06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23,06,</v>
          </cell>
          <cell r="P4" t="str">
            <v>26,06,</v>
          </cell>
          <cell r="Q4" t="str">
            <v>07,07,</v>
          </cell>
          <cell r="W4" t="str">
            <v>19,06,</v>
          </cell>
          <cell r="X4" t="str">
            <v>10,06,</v>
          </cell>
          <cell r="Y4" t="str">
            <v>29,05,</v>
          </cell>
          <cell r="Z4" t="str">
            <v>22,05,</v>
          </cell>
          <cell r="AA4" t="str">
            <v>15,05,</v>
          </cell>
          <cell r="AB4" t="str">
            <v>13-16мая</v>
          </cell>
          <cell r="AC4" t="str">
            <v>8-16 мая</v>
          </cell>
          <cell r="AD4" t="str">
            <v>02,05,</v>
          </cell>
          <cell r="AE4" t="str">
            <v>29,04,</v>
          </cell>
          <cell r="AF4" t="str">
            <v>15,04,</v>
          </cell>
        </row>
        <row r="5">
          <cell r="K5">
            <v>0</v>
          </cell>
          <cell r="L5">
            <v>1817.8500000000001</v>
          </cell>
          <cell r="M5">
            <v>0</v>
          </cell>
          <cell r="N5">
            <v>0</v>
          </cell>
          <cell r="O5">
            <v>2180</v>
          </cell>
          <cell r="P5">
            <v>363.57</v>
          </cell>
          <cell r="Q5">
            <v>3200</v>
          </cell>
          <cell r="R5">
            <v>3125</v>
          </cell>
          <cell r="S5">
            <v>2130.3696000000004</v>
          </cell>
          <cell r="W5">
            <v>235.01079999999999</v>
          </cell>
          <cell r="X5">
            <v>414.87679999999995</v>
          </cell>
          <cell r="Y5">
            <v>244.75719999999998</v>
          </cell>
          <cell r="Z5">
            <v>710.28319999999985</v>
          </cell>
          <cell r="AA5">
            <v>327.75700000000001</v>
          </cell>
          <cell r="AB5">
            <v>397.5</v>
          </cell>
          <cell r="AC5">
            <v>694.39900000000011</v>
          </cell>
          <cell r="AD5">
            <v>285.21300000000002</v>
          </cell>
          <cell r="AE5">
            <v>547.197</v>
          </cell>
          <cell r="AF5">
            <v>425.3146000000001</v>
          </cell>
          <cell r="AH5">
            <v>1398.5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5.2320000000000002</v>
          </cell>
          <cell r="P6">
            <v>1.0464</v>
          </cell>
          <cell r="U6">
            <v>-5</v>
          </cell>
          <cell r="V6">
            <v>-5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3</v>
          </cell>
          <cell r="P7">
            <v>0.6</v>
          </cell>
          <cell r="U7">
            <v>-5</v>
          </cell>
          <cell r="V7">
            <v>-5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8</v>
          </cell>
          <cell r="P8">
            <v>1.6</v>
          </cell>
          <cell r="U8">
            <v>-5</v>
          </cell>
          <cell r="V8">
            <v>-5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14</v>
          </cell>
          <cell r="P9">
            <v>2.8</v>
          </cell>
          <cell r="U9">
            <v>-5</v>
          </cell>
          <cell r="V9">
            <v>-5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-46.052</v>
          </cell>
          <cell r="O10">
            <v>120</v>
          </cell>
          <cell r="P10">
            <v>-9.2103999999999999</v>
          </cell>
          <cell r="Q10">
            <v>30</v>
          </cell>
          <cell r="R10">
            <v>18</v>
          </cell>
          <cell r="U10">
            <v>-16.285937635716149</v>
          </cell>
          <cell r="V10">
            <v>-13.028750108572918</v>
          </cell>
          <cell r="W10">
            <v>-2.9460000000000002</v>
          </cell>
          <cell r="X10">
            <v>12.409000000000001</v>
          </cell>
          <cell r="Y10">
            <v>0</v>
          </cell>
          <cell r="Z10">
            <v>9.1620000000000008</v>
          </cell>
          <cell r="AA10">
            <v>0</v>
          </cell>
          <cell r="AB10">
            <v>0</v>
          </cell>
          <cell r="AC10">
            <v>11.885</v>
          </cell>
          <cell r="AD10">
            <v>0</v>
          </cell>
          <cell r="AE10">
            <v>0</v>
          </cell>
          <cell r="AF10">
            <v>0</v>
          </cell>
          <cell r="AG10" t="str">
            <v>03,06,25 в уценку 119кг</v>
          </cell>
          <cell r="AH10">
            <v>30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-19.753</v>
          </cell>
          <cell r="O11">
            <v>130</v>
          </cell>
          <cell r="P11">
            <v>-3.9506000000000001</v>
          </cell>
          <cell r="Q11">
            <v>130</v>
          </cell>
          <cell r="R11">
            <v>82</v>
          </cell>
          <cell r="U11">
            <v>-66.935149091277268</v>
          </cell>
          <cell r="V11">
            <v>-34.028755125803677</v>
          </cell>
          <cell r="W11">
            <v>-1.9431999999999998</v>
          </cell>
          <cell r="X11">
            <v>12.659800000000001</v>
          </cell>
          <cell r="Y11">
            <v>-0.17560000000000001</v>
          </cell>
          <cell r="Z11">
            <v>14.7384</v>
          </cell>
          <cell r="AA11">
            <v>-0.64640000000000009</v>
          </cell>
          <cell r="AC11">
            <v>11.622833333333331</v>
          </cell>
          <cell r="AD11">
            <v>0</v>
          </cell>
          <cell r="AE11">
            <v>0</v>
          </cell>
          <cell r="AF11">
            <v>0</v>
          </cell>
          <cell r="AG11" t="str">
            <v>03,06,25 в уценку 75кг</v>
          </cell>
          <cell r="AH11">
            <v>130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78.138000000000005</v>
          </cell>
          <cell r="O12">
            <v>150</v>
          </cell>
          <cell r="P12">
            <v>15.627600000000001</v>
          </cell>
          <cell r="Q12">
            <v>100</v>
          </cell>
          <cell r="R12">
            <v>99</v>
          </cell>
          <cell r="U12">
            <v>33.431173052804006</v>
          </cell>
          <cell r="V12">
            <v>27.032237835624148</v>
          </cell>
          <cell r="W12">
            <v>12.2658</v>
          </cell>
          <cell r="X12">
            <v>15.2486</v>
          </cell>
          <cell r="Y12">
            <v>3.1114000000000002</v>
          </cell>
          <cell r="Z12">
            <v>27.975999999999999</v>
          </cell>
          <cell r="AA12">
            <v>1.8033999999999999</v>
          </cell>
          <cell r="AB12">
            <v>0</v>
          </cell>
          <cell r="AC12">
            <v>11.21966666666667</v>
          </cell>
          <cell r="AD12">
            <v>18.213000000000001</v>
          </cell>
          <cell r="AE12">
            <v>23.797000000000001</v>
          </cell>
          <cell r="AF12">
            <v>13.714600000000001</v>
          </cell>
          <cell r="AG12" t="str">
            <v>нужно увеличить продажи!!!</v>
          </cell>
          <cell r="AH12">
            <v>100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227</v>
          </cell>
          <cell r="O13">
            <v>120</v>
          </cell>
          <cell r="P13">
            <v>45.4</v>
          </cell>
          <cell r="Q13">
            <v>650</v>
          </cell>
          <cell r="R13">
            <v>647.99999999999989</v>
          </cell>
          <cell r="S13">
            <v>385.20000000000005</v>
          </cell>
          <cell r="U13">
            <v>28.832599118942731</v>
          </cell>
          <cell r="V13">
            <v>14.515418502202644</v>
          </cell>
          <cell r="W13">
            <v>30.8</v>
          </cell>
          <cell r="X13">
            <v>34.200000000000003</v>
          </cell>
          <cell r="Y13">
            <v>32.799999999999997</v>
          </cell>
          <cell r="Z13">
            <v>91.2</v>
          </cell>
          <cell r="AA13">
            <v>48.4</v>
          </cell>
          <cell r="AB13">
            <v>68.5</v>
          </cell>
          <cell r="AC13">
            <v>99.166666666666671</v>
          </cell>
          <cell r="AD13">
            <v>33</v>
          </cell>
          <cell r="AE13">
            <v>59.2</v>
          </cell>
          <cell r="AF13">
            <v>46</v>
          </cell>
          <cell r="AG13" t="str">
            <v>нужно увеличить продажи</v>
          </cell>
          <cell r="AH13">
            <v>260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83</v>
          </cell>
          <cell r="P14">
            <v>16.600000000000001</v>
          </cell>
          <cell r="Q14">
            <v>100</v>
          </cell>
          <cell r="R14">
            <v>101.99999999999999</v>
          </cell>
          <cell r="U14">
            <v>29.096385542168672</v>
          </cell>
          <cell r="V14">
            <v>23.072289156626503</v>
          </cell>
          <cell r="W14">
            <v>7.8</v>
          </cell>
          <cell r="X14">
            <v>9</v>
          </cell>
          <cell r="Y14">
            <v>19.8</v>
          </cell>
          <cell r="Z14">
            <v>31.2</v>
          </cell>
          <cell r="AA14">
            <v>22.2</v>
          </cell>
          <cell r="AB14">
            <v>32.25</v>
          </cell>
          <cell r="AC14">
            <v>40.166666666666657</v>
          </cell>
          <cell r="AD14">
            <v>9</v>
          </cell>
          <cell r="AE14">
            <v>33.6</v>
          </cell>
          <cell r="AF14">
            <v>19.399999999999999</v>
          </cell>
          <cell r="AG14" t="str">
            <v>нужно увеличить продажи!!!</v>
          </cell>
          <cell r="AH14">
            <v>40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172</v>
          </cell>
          <cell r="P15">
            <v>34.4</v>
          </cell>
          <cell r="R15">
            <v>0</v>
          </cell>
          <cell r="S15">
            <v>462.6</v>
          </cell>
          <cell r="U15">
            <v>5.5523255813953494</v>
          </cell>
          <cell r="V15">
            <v>5.5523255813953494</v>
          </cell>
          <cell r="W15">
            <v>8.4</v>
          </cell>
          <cell r="X15">
            <v>9.8000000000000007</v>
          </cell>
          <cell r="Y15">
            <v>6.2</v>
          </cell>
          <cell r="Z15">
            <v>31</v>
          </cell>
          <cell r="AA15">
            <v>-0.4</v>
          </cell>
          <cell r="AB15">
            <v>0</v>
          </cell>
          <cell r="AC15">
            <v>0</v>
          </cell>
          <cell r="AD15">
            <v>10.6</v>
          </cell>
          <cell r="AE15">
            <v>39.6</v>
          </cell>
          <cell r="AF15">
            <v>6</v>
          </cell>
          <cell r="AH15">
            <v>0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83</v>
          </cell>
          <cell r="P16">
            <v>16.600000000000001</v>
          </cell>
          <cell r="Q16">
            <v>200</v>
          </cell>
          <cell r="R16">
            <v>200</v>
          </cell>
          <cell r="S16">
            <v>214.60000000000002</v>
          </cell>
          <cell r="U16">
            <v>20.120481927710841</v>
          </cell>
          <cell r="V16">
            <v>8.0722891566265051</v>
          </cell>
          <cell r="W16">
            <v>14.6</v>
          </cell>
          <cell r="X16">
            <v>21.4</v>
          </cell>
          <cell r="Y16">
            <v>18.8</v>
          </cell>
          <cell r="Z16">
            <v>39.799999999999997</v>
          </cell>
          <cell r="AA16">
            <v>-0.2</v>
          </cell>
          <cell r="AB16">
            <v>0</v>
          </cell>
          <cell r="AC16">
            <v>15.66666666666667</v>
          </cell>
          <cell r="AD16">
            <v>2.2000000000000002</v>
          </cell>
          <cell r="AE16">
            <v>28.2</v>
          </cell>
          <cell r="AF16">
            <v>13.6</v>
          </cell>
          <cell r="AH16">
            <v>100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167</v>
          </cell>
          <cell r="O17">
            <v>400</v>
          </cell>
          <cell r="P17">
            <v>33.4</v>
          </cell>
          <cell r="Q17">
            <v>300</v>
          </cell>
          <cell r="R17">
            <v>300</v>
          </cell>
          <cell r="U17">
            <v>34.520958083832333</v>
          </cell>
          <cell r="V17">
            <v>25.538922155688624</v>
          </cell>
          <cell r="W17">
            <v>25</v>
          </cell>
          <cell r="X17">
            <v>37.4</v>
          </cell>
          <cell r="Y17">
            <v>31</v>
          </cell>
          <cell r="Z17">
            <v>90.6</v>
          </cell>
          <cell r="AA17">
            <v>43.2</v>
          </cell>
          <cell r="AB17">
            <v>50.75</v>
          </cell>
          <cell r="AC17">
            <v>80.166666666666671</v>
          </cell>
          <cell r="AD17">
            <v>11.6</v>
          </cell>
          <cell r="AE17">
            <v>72.2</v>
          </cell>
          <cell r="AF17">
            <v>57.2</v>
          </cell>
          <cell r="AG17" t="str">
            <v>нужно увеличить продажи</v>
          </cell>
          <cell r="AH17">
            <v>54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-7</v>
          </cell>
          <cell r="P18">
            <v>-1.4</v>
          </cell>
          <cell r="R18">
            <v>0</v>
          </cell>
          <cell r="U18">
            <v>0</v>
          </cell>
          <cell r="V18">
            <v>0</v>
          </cell>
          <cell r="W18">
            <v>-1.2</v>
          </cell>
          <cell r="X18">
            <v>-3.6</v>
          </cell>
          <cell r="Y18">
            <v>6.8</v>
          </cell>
          <cell r="Z18">
            <v>11.6</v>
          </cell>
          <cell r="AA18">
            <v>0.6</v>
          </cell>
          <cell r="AB18">
            <v>4.5</v>
          </cell>
          <cell r="AC18">
            <v>4.5</v>
          </cell>
          <cell r="AD18">
            <v>5.2</v>
          </cell>
          <cell r="AE18">
            <v>8.6</v>
          </cell>
          <cell r="AF18">
            <v>3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25</v>
          </cell>
          <cell r="P19">
            <v>5</v>
          </cell>
          <cell r="R19">
            <v>0</v>
          </cell>
          <cell r="S19">
            <v>40</v>
          </cell>
          <cell r="U19">
            <v>15</v>
          </cell>
          <cell r="V19">
            <v>15</v>
          </cell>
          <cell r="W19">
            <v>5.8</v>
          </cell>
          <cell r="X19">
            <v>11</v>
          </cell>
          <cell r="Y19">
            <v>1.8</v>
          </cell>
          <cell r="Z19">
            <v>22.8</v>
          </cell>
          <cell r="AA19">
            <v>11</v>
          </cell>
          <cell r="AB19">
            <v>14.75</v>
          </cell>
          <cell r="AC19">
            <v>14.66666666666667</v>
          </cell>
          <cell r="AD19">
            <v>15.4</v>
          </cell>
          <cell r="AE19">
            <v>20.6</v>
          </cell>
          <cell r="AF19">
            <v>23.6</v>
          </cell>
          <cell r="AG19" t="str">
            <v>нужно увеличить продажи</v>
          </cell>
          <cell r="AH19">
            <v>0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157</v>
          </cell>
          <cell r="P20">
            <v>31.4</v>
          </cell>
          <cell r="Q20">
            <v>300</v>
          </cell>
          <cell r="R20">
            <v>300</v>
          </cell>
          <cell r="U20">
            <v>36.210191082802552</v>
          </cell>
          <cell r="V20">
            <v>26.656050955414013</v>
          </cell>
          <cell r="W20">
            <v>25.6</v>
          </cell>
          <cell r="X20">
            <v>34</v>
          </cell>
          <cell r="Y20">
            <v>25.6</v>
          </cell>
          <cell r="Z20">
            <v>62.6</v>
          </cell>
          <cell r="AA20">
            <v>44.4</v>
          </cell>
          <cell r="AB20">
            <v>58.5</v>
          </cell>
          <cell r="AC20">
            <v>61.833333333333343</v>
          </cell>
          <cell r="AD20">
            <v>43</v>
          </cell>
          <cell r="AE20">
            <v>49.6</v>
          </cell>
          <cell r="AF20">
            <v>52.2</v>
          </cell>
          <cell r="AG20" t="str">
            <v>нужно увеличить продажи!!!</v>
          </cell>
          <cell r="AH20">
            <v>90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104</v>
          </cell>
          <cell r="P21">
            <v>20.8</v>
          </cell>
          <cell r="Q21">
            <v>200</v>
          </cell>
          <cell r="R21">
            <v>204.00000000000003</v>
          </cell>
          <cell r="S21">
            <v>49.400000000000034</v>
          </cell>
          <cell r="U21">
            <v>30.240384615384613</v>
          </cell>
          <cell r="V21">
            <v>20.625</v>
          </cell>
          <cell r="W21">
            <v>15.8</v>
          </cell>
          <cell r="X21">
            <v>22.2</v>
          </cell>
          <cell r="Y21">
            <v>14.4</v>
          </cell>
          <cell r="Z21">
            <v>39</v>
          </cell>
          <cell r="AA21">
            <v>26</v>
          </cell>
          <cell r="AB21">
            <v>29.75</v>
          </cell>
          <cell r="AC21">
            <v>33.833333333333343</v>
          </cell>
          <cell r="AD21">
            <v>25</v>
          </cell>
          <cell r="AE21">
            <v>24</v>
          </cell>
          <cell r="AF21">
            <v>44.6</v>
          </cell>
          <cell r="AG21" t="str">
            <v>нужно увеличить продажи</v>
          </cell>
          <cell r="AH21">
            <v>60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18</v>
          </cell>
          <cell r="P22">
            <v>3.6</v>
          </cell>
          <cell r="R22">
            <v>0</v>
          </cell>
          <cell r="U22">
            <v>68.333333333333329</v>
          </cell>
          <cell r="V22">
            <v>68.333333333333329</v>
          </cell>
          <cell r="W22">
            <v>9.4</v>
          </cell>
          <cell r="X22">
            <v>7.8</v>
          </cell>
          <cell r="Y22">
            <v>6.6</v>
          </cell>
          <cell r="Z22">
            <v>19</v>
          </cell>
          <cell r="AA22">
            <v>9.4</v>
          </cell>
          <cell r="AB22">
            <v>11.5</v>
          </cell>
          <cell r="AC22">
            <v>17.333333333333329</v>
          </cell>
          <cell r="AD22">
            <v>14</v>
          </cell>
          <cell r="AE22">
            <v>7.4</v>
          </cell>
          <cell r="AF22">
            <v>25</v>
          </cell>
          <cell r="AG22" t="str">
            <v>нужно увеличить продажи!!!</v>
          </cell>
          <cell r="AH22">
            <v>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28</v>
          </cell>
          <cell r="P23">
            <v>5.6</v>
          </cell>
          <cell r="R23">
            <v>0</v>
          </cell>
          <cell r="U23">
            <v>43.392857142857146</v>
          </cell>
          <cell r="V23">
            <v>43.392857142857146</v>
          </cell>
          <cell r="W23">
            <v>2.8</v>
          </cell>
          <cell r="X23">
            <v>8.4</v>
          </cell>
          <cell r="Y23">
            <v>11</v>
          </cell>
          <cell r="Z23">
            <v>9</v>
          </cell>
          <cell r="AA23">
            <v>1.8</v>
          </cell>
          <cell r="AB23">
            <v>0.5</v>
          </cell>
          <cell r="AC23">
            <v>19.5</v>
          </cell>
          <cell r="AD23">
            <v>0</v>
          </cell>
          <cell r="AE23">
            <v>0</v>
          </cell>
          <cell r="AF23">
            <v>0.6</v>
          </cell>
          <cell r="AG23" t="str">
            <v>нужно увеличить продажи!!!</v>
          </cell>
          <cell r="AH23">
            <v>0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0</v>
          </cell>
          <cell r="P24">
            <v>0</v>
          </cell>
          <cell r="R24">
            <v>0</v>
          </cell>
          <cell r="U24" t="e">
            <v>#DIV/0!</v>
          </cell>
          <cell r="V24" t="e">
            <v>#DIV/0!</v>
          </cell>
          <cell r="W24">
            <v>-0.4</v>
          </cell>
          <cell r="X24">
            <v>19.600000000000001</v>
          </cell>
          <cell r="Y24">
            <v>7.6</v>
          </cell>
          <cell r="Z24">
            <v>20.6</v>
          </cell>
          <cell r="AA24">
            <v>14.2</v>
          </cell>
          <cell r="AB24">
            <v>17.25</v>
          </cell>
          <cell r="AC24">
            <v>15.33333333333333</v>
          </cell>
          <cell r="AD24">
            <v>10.6</v>
          </cell>
          <cell r="AE24">
            <v>14.4</v>
          </cell>
          <cell r="AF24">
            <v>27.6</v>
          </cell>
          <cell r="AG24" t="str">
            <v>03,06,25 в уценку 98 шт.</v>
          </cell>
          <cell r="AH24">
            <v>0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34</v>
          </cell>
          <cell r="P25">
            <v>6.8</v>
          </cell>
          <cell r="Q25">
            <v>120</v>
          </cell>
          <cell r="R25">
            <v>120</v>
          </cell>
          <cell r="S25">
            <v>89.4</v>
          </cell>
          <cell r="U25">
            <v>27.5</v>
          </cell>
          <cell r="V25">
            <v>9.8529411764705888</v>
          </cell>
          <cell r="W25">
            <v>6.2</v>
          </cell>
          <cell r="X25">
            <v>3</v>
          </cell>
          <cell r="Y25">
            <v>5</v>
          </cell>
          <cell r="Z25">
            <v>16.8</v>
          </cell>
          <cell r="AA25">
            <v>10.6</v>
          </cell>
          <cell r="AB25">
            <v>13.25</v>
          </cell>
          <cell r="AC25">
            <v>16.666666666666671</v>
          </cell>
          <cell r="AD25">
            <v>8.4</v>
          </cell>
          <cell r="AE25">
            <v>12.8</v>
          </cell>
          <cell r="AF25">
            <v>9.6</v>
          </cell>
          <cell r="AH25">
            <v>36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-1</v>
          </cell>
          <cell r="P26">
            <v>-0.2</v>
          </cell>
          <cell r="R26">
            <v>0</v>
          </cell>
          <cell r="U26">
            <v>0</v>
          </cell>
          <cell r="V26">
            <v>0</v>
          </cell>
          <cell r="W26">
            <v>-0.8</v>
          </cell>
          <cell r="X26">
            <v>19.399999999999999</v>
          </cell>
          <cell r="Y26">
            <v>3.2</v>
          </cell>
          <cell r="Z26">
            <v>15.8</v>
          </cell>
          <cell r="AA26">
            <v>12</v>
          </cell>
          <cell r="AB26">
            <v>13.75</v>
          </cell>
          <cell r="AC26">
            <v>11.66666666666667</v>
          </cell>
          <cell r="AD26">
            <v>5.4</v>
          </cell>
          <cell r="AE26">
            <v>4.4000000000000004</v>
          </cell>
          <cell r="AF26">
            <v>8.8000000000000007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41</v>
          </cell>
          <cell r="P27">
            <v>8.1999999999999993</v>
          </cell>
          <cell r="Q27">
            <v>120</v>
          </cell>
          <cell r="R27">
            <v>120</v>
          </cell>
          <cell r="U27">
            <v>42.31707317073171</v>
          </cell>
          <cell r="V27">
            <v>27.682926829268297</v>
          </cell>
          <cell r="W27">
            <v>9</v>
          </cell>
          <cell r="X27">
            <v>9.6</v>
          </cell>
          <cell r="Y27">
            <v>11</v>
          </cell>
          <cell r="Z27">
            <v>19.8</v>
          </cell>
          <cell r="AA27">
            <v>12</v>
          </cell>
          <cell r="AB27">
            <v>9.5</v>
          </cell>
          <cell r="AC27">
            <v>19.666666666666671</v>
          </cell>
          <cell r="AD27">
            <v>4.8</v>
          </cell>
          <cell r="AE27">
            <v>0</v>
          </cell>
          <cell r="AF27">
            <v>1.2</v>
          </cell>
          <cell r="AG27" t="str">
            <v>нужно увеличить продажи!!!</v>
          </cell>
          <cell r="AH27">
            <v>36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89</v>
          </cell>
          <cell r="P28">
            <v>17.8</v>
          </cell>
          <cell r="R28">
            <v>0</v>
          </cell>
          <cell r="U28">
            <v>57.977528089887635</v>
          </cell>
          <cell r="V28">
            <v>57.977528089887635</v>
          </cell>
          <cell r="W28">
            <v>17.399999999999999</v>
          </cell>
          <cell r="X28">
            <v>22.8</v>
          </cell>
          <cell r="Y28">
            <v>20.2</v>
          </cell>
          <cell r="Z28">
            <v>27.6</v>
          </cell>
          <cell r="AA28">
            <v>28.8</v>
          </cell>
          <cell r="AB28">
            <v>36.5</v>
          </cell>
          <cell r="AC28">
            <v>54.666666666666657</v>
          </cell>
          <cell r="AD28">
            <v>31</v>
          </cell>
          <cell r="AE28">
            <v>52.8</v>
          </cell>
          <cell r="AF28">
            <v>51.2</v>
          </cell>
          <cell r="AG28" t="str">
            <v>нужно увеличить продажи!!!</v>
          </cell>
          <cell r="AH28">
            <v>0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52</v>
          </cell>
          <cell r="O29">
            <v>250</v>
          </cell>
          <cell r="P29">
            <v>10.4</v>
          </cell>
          <cell r="R29">
            <v>0</v>
          </cell>
          <cell r="U29">
            <v>46.92307692307692</v>
          </cell>
          <cell r="V29">
            <v>46.92307692307692</v>
          </cell>
          <cell r="W29">
            <v>11.4</v>
          </cell>
          <cell r="X29">
            <v>21.6</v>
          </cell>
          <cell r="Y29">
            <v>12.8</v>
          </cell>
          <cell r="Z29">
            <v>27.4</v>
          </cell>
          <cell r="AA29">
            <v>13.8</v>
          </cell>
          <cell r="AB29">
            <v>19.25</v>
          </cell>
          <cell r="AC29">
            <v>24</v>
          </cell>
          <cell r="AD29">
            <v>22.8</v>
          </cell>
          <cell r="AE29">
            <v>16</v>
          </cell>
          <cell r="AF29">
            <v>21.8</v>
          </cell>
          <cell r="AG29" t="str">
            <v>нужно увеличить продажи!!!</v>
          </cell>
          <cell r="AH29">
            <v>0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25.881</v>
          </cell>
          <cell r="O30">
            <v>70</v>
          </cell>
          <cell r="P30">
            <v>5.1761999999999997</v>
          </cell>
          <cell r="Q30">
            <v>100</v>
          </cell>
          <cell r="R30">
            <v>80</v>
          </cell>
          <cell r="S30">
            <v>47.769599999999997</v>
          </cell>
          <cell r="U30">
            <v>33.090491093852641</v>
          </cell>
          <cell r="V30">
            <v>13.771299408832736</v>
          </cell>
          <cell r="W30">
            <v>2.1848000000000001</v>
          </cell>
          <cell r="X30">
            <v>0.97019999999999995</v>
          </cell>
          <cell r="Y30">
            <v>1.4214</v>
          </cell>
          <cell r="Z30">
            <v>6.2067999999999994</v>
          </cell>
          <cell r="AA30">
            <v>0</v>
          </cell>
          <cell r="AB30">
            <v>0</v>
          </cell>
          <cell r="AC30">
            <v>11.6715</v>
          </cell>
          <cell r="AD30">
            <v>0</v>
          </cell>
          <cell r="AE30">
            <v>0</v>
          </cell>
          <cell r="AF30">
            <v>0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169</v>
          </cell>
          <cell r="O31">
            <v>400</v>
          </cell>
          <cell r="P31">
            <v>33.799999999999997</v>
          </cell>
          <cell r="Q31">
            <v>400</v>
          </cell>
          <cell r="R31">
            <v>400</v>
          </cell>
          <cell r="S31">
            <v>304.39999999999998</v>
          </cell>
          <cell r="U31">
            <v>25.828402366863909</v>
          </cell>
          <cell r="V31">
            <v>13.994082840236688</v>
          </cell>
          <cell r="W31">
            <v>11</v>
          </cell>
          <cell r="X31">
            <v>28.8</v>
          </cell>
          <cell r="Y31">
            <v>1.8</v>
          </cell>
          <cell r="Z31">
            <v>28</v>
          </cell>
          <cell r="AA31">
            <v>29</v>
          </cell>
          <cell r="AB31">
            <v>17</v>
          </cell>
          <cell r="AC31">
            <v>65.833333333333329</v>
          </cell>
          <cell r="AD31">
            <v>15</v>
          </cell>
          <cell r="AE31">
            <v>80</v>
          </cell>
          <cell r="AF31">
            <v>0.2</v>
          </cell>
          <cell r="AH31">
            <v>160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85</v>
          </cell>
          <cell r="O32">
            <v>260</v>
          </cell>
          <cell r="P32">
            <v>17</v>
          </cell>
          <cell r="Q32">
            <v>300</v>
          </cell>
          <cell r="R32">
            <v>300</v>
          </cell>
          <cell r="S32">
            <v>123</v>
          </cell>
          <cell r="U32">
            <v>33.411764705882355</v>
          </cell>
          <cell r="V32">
            <v>15.764705882352942</v>
          </cell>
          <cell r="W32">
            <v>11</v>
          </cell>
          <cell r="X32">
            <v>3.2</v>
          </cell>
          <cell r="Y32">
            <v>4.8</v>
          </cell>
          <cell r="Z32">
            <v>33.4</v>
          </cell>
          <cell r="AA32">
            <v>0</v>
          </cell>
          <cell r="AB32">
            <v>0</v>
          </cell>
          <cell r="AC32">
            <v>26.666666666666671</v>
          </cell>
          <cell r="AD32">
            <v>0</v>
          </cell>
          <cell r="AE32">
            <v>0</v>
          </cell>
          <cell r="AF32">
            <v>0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155</v>
          </cell>
          <cell r="O33">
            <v>280</v>
          </cell>
          <cell r="P33">
            <v>31</v>
          </cell>
          <cell r="Q33">
            <v>150</v>
          </cell>
          <cell r="R33">
            <v>152</v>
          </cell>
          <cell r="S33">
            <v>414</v>
          </cell>
          <cell r="U33">
            <v>14.483870967741936</v>
          </cell>
          <cell r="V33">
            <v>9.6451612903225801</v>
          </cell>
          <cell r="W33">
            <v>13</v>
          </cell>
          <cell r="X33">
            <v>0</v>
          </cell>
          <cell r="Y33">
            <v>-0.8</v>
          </cell>
          <cell r="Z33">
            <v>15</v>
          </cell>
          <cell r="AA33">
            <v>-0.2</v>
          </cell>
          <cell r="AB33">
            <v>0</v>
          </cell>
          <cell r="AC33">
            <v>26.666666666666671</v>
          </cell>
          <cell r="AD33">
            <v>0</v>
          </cell>
          <cell r="AE33">
            <v>0</v>
          </cell>
          <cell r="AF33">
            <v>0</v>
          </cell>
          <cell r="AH33">
            <v>67.5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-3.5960000000000001</v>
          </cell>
          <cell r="P34">
            <v>-0.71920000000000006</v>
          </cell>
          <cell r="U34">
            <v>-4.3937708565072304</v>
          </cell>
          <cell r="V34">
            <v>-4.3937708565072304</v>
          </cell>
          <cell r="W34">
            <v>-0.7198</v>
          </cell>
          <cell r="X34">
            <v>20.583600000000001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I35" t="str">
            <v>уценка</v>
          </cell>
          <cell r="L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0.96920000000000006</v>
          </cell>
          <cell r="X35">
            <v>13.605600000000001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I36" t="str">
            <v>уценка</v>
          </cell>
          <cell r="L36">
            <v>2</v>
          </cell>
          <cell r="P36">
            <v>0.4</v>
          </cell>
          <cell r="U36">
            <v>22.5</v>
          </cell>
          <cell r="V36">
            <v>22.5</v>
          </cell>
          <cell r="W36">
            <v>2.2000000000000002</v>
          </cell>
          <cell r="X36">
            <v>12.4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I37" t="str">
            <v>уценка</v>
          </cell>
          <cell r="L37">
            <v>70</v>
          </cell>
          <cell r="P37">
            <v>14</v>
          </cell>
          <cell r="U37">
            <v>7.7142857142857144</v>
          </cell>
          <cell r="V37">
            <v>7.7142857142857144</v>
          </cell>
          <cell r="W37">
            <v>0.4</v>
          </cell>
          <cell r="X37">
            <v>7.4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7" width="7" customWidth="1"/>
    <col min="18" max="18" width="20.85546875" customWidth="1"/>
    <col min="19" max="19" width="7" customWidth="1"/>
    <col min="20" max="20" width="5.5703125" customWidth="1"/>
    <col min="21" max="22" width="5" customWidth="1"/>
    <col min="23" max="32" width="6" customWidth="1"/>
    <col min="33" max="33" width="18.7109375" customWidth="1"/>
    <col min="34" max="34" width="7" customWidth="1"/>
    <col min="35" max="35" width="12.28515625" style="23" bestFit="1" customWidth="1"/>
    <col min="36" max="36" width="10.28515625" style="23" bestFit="1" customWidth="1"/>
    <col min="37" max="37" width="22.140625" bestFit="1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1"/>
      <c r="AJ1" s="2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1"/>
      <c r="AJ2" s="2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76</v>
      </c>
      <c r="R3" s="20" t="s">
        <v>77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2" t="s">
        <v>78</v>
      </c>
      <c r="AJ3" s="22" t="s">
        <v>79</v>
      </c>
      <c r="AK3" s="22" t="s">
        <v>80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75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21"/>
      <c r="AJ4" s="2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2113.337</v>
      </c>
      <c r="F5" s="4">
        <f>SUM(F6:F498)</f>
        <v>5154.5339999999997</v>
      </c>
      <c r="G5" s="8"/>
      <c r="H5" s="1"/>
      <c r="I5" s="1"/>
      <c r="J5" s="1"/>
      <c r="K5" s="4">
        <f t="shared" ref="K5:S5" si="0">SUM(K6:K498)</f>
        <v>0</v>
      </c>
      <c r="L5" s="4">
        <f t="shared" si="0"/>
        <v>2113.337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422.66739999999999</v>
      </c>
      <c r="Q5" s="4">
        <f t="shared" si="0"/>
        <v>4085</v>
      </c>
      <c r="R5" s="4">
        <f t="shared" ref="R5" si="1">SUM(R6:R499)</f>
        <v>4012</v>
      </c>
      <c r="S5" s="4">
        <f t="shared" si="0"/>
        <v>2927.2946000000006</v>
      </c>
      <c r="T5" s="1"/>
      <c r="U5" s="1"/>
      <c r="V5" s="1"/>
      <c r="W5" s="4">
        <f t="shared" ref="W5:AF5" si="2">SUM(W6:W498)</f>
        <v>364.28919999999999</v>
      </c>
      <c r="X5" s="4">
        <f t="shared" si="2"/>
        <v>234.76139999999998</v>
      </c>
      <c r="Y5" s="4">
        <f t="shared" si="2"/>
        <v>380.68759999999997</v>
      </c>
      <c r="Z5" s="4">
        <f t="shared" si="2"/>
        <v>244.75719999999998</v>
      </c>
      <c r="AA5" s="4">
        <f t="shared" si="2"/>
        <v>710.28319999999985</v>
      </c>
      <c r="AB5" s="4">
        <f t="shared" si="2"/>
        <v>327.75700000000001</v>
      </c>
      <c r="AC5" s="4">
        <f t="shared" si="2"/>
        <v>397.5</v>
      </c>
      <c r="AD5" s="4">
        <f t="shared" si="2"/>
        <v>694.39900000000011</v>
      </c>
      <c r="AE5" s="4">
        <f t="shared" si="2"/>
        <v>285.21300000000002</v>
      </c>
      <c r="AF5" s="4">
        <f t="shared" si="2"/>
        <v>547.197</v>
      </c>
      <c r="AG5" s="1"/>
      <c r="AH5" s="4">
        <f>SUM(AH6:AH498)</f>
        <v>1714</v>
      </c>
      <c r="AI5" s="21"/>
      <c r="AJ5" s="21"/>
      <c r="AK5" s="4">
        <f>SUM(AK6:AK500)</f>
        <v>1714.5999999999997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0" t="s">
        <v>36</v>
      </c>
      <c r="C6" s="10">
        <v>-4.1829999999999998</v>
      </c>
      <c r="D6" s="10"/>
      <c r="E6" s="18">
        <v>8.1509999999999998</v>
      </c>
      <c r="F6" s="18">
        <v>-13.382999999999999</v>
      </c>
      <c r="G6" s="11">
        <v>0</v>
      </c>
      <c r="H6" s="10"/>
      <c r="I6" s="10" t="s">
        <v>37</v>
      </c>
      <c r="J6" s="10" t="s">
        <v>38</v>
      </c>
      <c r="K6" s="10"/>
      <c r="L6" s="10">
        <f t="shared" ref="L6:L35" si="3">E6-K6</f>
        <v>8.1509999999999998</v>
      </c>
      <c r="M6" s="10"/>
      <c r="N6" s="10"/>
      <c r="O6" s="10"/>
      <c r="P6" s="10">
        <f t="shared" ref="P6:P35" si="4">E6/5</f>
        <v>1.6301999999999999</v>
      </c>
      <c r="Q6" s="12"/>
      <c r="R6" s="5"/>
      <c r="S6" s="12"/>
      <c r="T6" s="10"/>
      <c r="U6" s="10">
        <f t="shared" ref="U6:U35" si="5">(F6+O6+Q6)/P6</f>
        <v>-8.2094221567905787</v>
      </c>
      <c r="V6" s="10">
        <f t="shared" ref="V6:V9" si="6">(F6+O6)/P6</f>
        <v>-8.2094221567905787</v>
      </c>
      <c r="W6" s="10">
        <v>1.0464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21"/>
      <c r="AJ6" s="2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7" t="s">
        <v>39</v>
      </c>
      <c r="B7" s="10" t="s">
        <v>40</v>
      </c>
      <c r="C7" s="10">
        <v>-3</v>
      </c>
      <c r="D7" s="10"/>
      <c r="E7" s="18">
        <v>9</v>
      </c>
      <c r="F7" s="18">
        <v>-12</v>
      </c>
      <c r="G7" s="11">
        <v>0</v>
      </c>
      <c r="H7" s="10"/>
      <c r="I7" s="10" t="s">
        <v>37</v>
      </c>
      <c r="J7" s="10" t="s">
        <v>41</v>
      </c>
      <c r="K7" s="10"/>
      <c r="L7" s="10">
        <f t="shared" si="3"/>
        <v>9</v>
      </c>
      <c r="M7" s="10"/>
      <c r="N7" s="10"/>
      <c r="O7" s="10"/>
      <c r="P7" s="10">
        <f t="shared" si="4"/>
        <v>1.8</v>
      </c>
      <c r="Q7" s="12"/>
      <c r="R7" s="5"/>
      <c r="S7" s="12"/>
      <c r="T7" s="10"/>
      <c r="U7" s="10">
        <f t="shared" si="5"/>
        <v>-6.6666666666666661</v>
      </c>
      <c r="V7" s="10">
        <f t="shared" si="6"/>
        <v>-6.6666666666666661</v>
      </c>
      <c r="W7" s="10">
        <v>0.6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21"/>
      <c r="AJ7" s="2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7" t="s">
        <v>42</v>
      </c>
      <c r="B8" s="10" t="s">
        <v>40</v>
      </c>
      <c r="C8" s="10">
        <v>-8</v>
      </c>
      <c r="D8" s="10"/>
      <c r="E8" s="18">
        <v>8</v>
      </c>
      <c r="F8" s="18">
        <v>-16</v>
      </c>
      <c r="G8" s="11">
        <v>0</v>
      </c>
      <c r="H8" s="10"/>
      <c r="I8" s="10" t="s">
        <v>37</v>
      </c>
      <c r="J8" s="10" t="s">
        <v>43</v>
      </c>
      <c r="K8" s="10"/>
      <c r="L8" s="10">
        <f t="shared" si="3"/>
        <v>8</v>
      </c>
      <c r="M8" s="10"/>
      <c r="N8" s="10"/>
      <c r="O8" s="10"/>
      <c r="P8" s="10">
        <f t="shared" si="4"/>
        <v>1.6</v>
      </c>
      <c r="Q8" s="12"/>
      <c r="R8" s="5"/>
      <c r="S8" s="12"/>
      <c r="T8" s="10"/>
      <c r="U8" s="10">
        <f t="shared" si="5"/>
        <v>-10</v>
      </c>
      <c r="V8" s="10">
        <f t="shared" si="6"/>
        <v>-10</v>
      </c>
      <c r="W8" s="10">
        <v>1.6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21"/>
      <c r="AJ8" s="2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44</v>
      </c>
      <c r="B9" s="10" t="s">
        <v>40</v>
      </c>
      <c r="C9" s="10">
        <v>-12</v>
      </c>
      <c r="D9" s="10"/>
      <c r="E9" s="18">
        <v>13</v>
      </c>
      <c r="F9" s="18">
        <v>-27</v>
      </c>
      <c r="G9" s="11">
        <v>0</v>
      </c>
      <c r="H9" s="10"/>
      <c r="I9" s="10" t="s">
        <v>37</v>
      </c>
      <c r="J9" s="10" t="s">
        <v>45</v>
      </c>
      <c r="K9" s="10"/>
      <c r="L9" s="10">
        <f t="shared" si="3"/>
        <v>13</v>
      </c>
      <c r="M9" s="10"/>
      <c r="N9" s="10"/>
      <c r="O9" s="10"/>
      <c r="P9" s="10">
        <f t="shared" si="4"/>
        <v>2.6</v>
      </c>
      <c r="Q9" s="12"/>
      <c r="R9" s="5"/>
      <c r="S9" s="12"/>
      <c r="T9" s="10"/>
      <c r="U9" s="10">
        <f t="shared" si="5"/>
        <v>-10.384615384615385</v>
      </c>
      <c r="V9" s="10">
        <f t="shared" si="6"/>
        <v>-10.384615384615385</v>
      </c>
      <c r="W9" s="10">
        <v>2.8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21"/>
      <c r="AJ9" s="2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/>
      <c r="D10" s="1">
        <v>121.97</v>
      </c>
      <c r="E10" s="1">
        <v>12.285</v>
      </c>
      <c r="F10" s="1">
        <v>89.972999999999999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12.285</v>
      </c>
      <c r="M10" s="1"/>
      <c r="N10" s="1"/>
      <c r="O10" s="1">
        <v>30</v>
      </c>
      <c r="P10" s="1">
        <f t="shared" si="4"/>
        <v>2.4569999999999999</v>
      </c>
      <c r="Q10" s="12">
        <v>80</v>
      </c>
      <c r="R10" s="5">
        <f>MROUND(Q10*G10,AJ10)/AI10</f>
        <v>50</v>
      </c>
      <c r="S10" s="5"/>
      <c r="T10" s="1"/>
      <c r="U10" s="1">
        <f>(F10+O10+Q10)/P10</f>
        <v>81.389092389092397</v>
      </c>
      <c r="V10" s="1">
        <f>(F10+O10)/P10</f>
        <v>48.82905982905983</v>
      </c>
      <c r="W10" s="1">
        <v>-9.2103999999999999</v>
      </c>
      <c r="X10" s="1">
        <v>-2.9460000000000002</v>
      </c>
      <c r="Y10" s="1">
        <v>12.409000000000001</v>
      </c>
      <c r="Z10" s="1">
        <v>0</v>
      </c>
      <c r="AA10" s="1">
        <v>9.1620000000000008</v>
      </c>
      <c r="AB10" s="1">
        <v>0</v>
      </c>
      <c r="AC10" s="1">
        <v>0</v>
      </c>
      <c r="AD10" s="1">
        <v>11.885</v>
      </c>
      <c r="AE10" s="1">
        <v>0</v>
      </c>
      <c r="AF10" s="1">
        <v>0</v>
      </c>
      <c r="AG10" s="1" t="s">
        <v>47</v>
      </c>
      <c r="AH10" s="1">
        <f t="shared" ref="AH10:AH33" si="7">G10*Q10</f>
        <v>80</v>
      </c>
      <c r="AI10" s="21">
        <f>VLOOKUP(I10,[1]Sheet!$I:$AJ,27,0)</f>
        <v>1.6</v>
      </c>
      <c r="AJ10" s="21">
        <f>VLOOKUP(I10,[1]Sheet!$I:$AJ,28,0)</f>
        <v>3.2</v>
      </c>
      <c r="AK10" s="1">
        <f>AI10*R10</f>
        <v>80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-2.052</v>
      </c>
      <c r="D11" s="1">
        <v>132.24799999999999</v>
      </c>
      <c r="E11" s="1">
        <v>32.512999999999998</v>
      </c>
      <c r="F11" s="1">
        <v>91.433000000000007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32.512999999999998</v>
      </c>
      <c r="M11" s="1"/>
      <c r="N11" s="1"/>
      <c r="O11" s="1">
        <v>130</v>
      </c>
      <c r="P11" s="1">
        <f t="shared" si="4"/>
        <v>6.5025999999999993</v>
      </c>
      <c r="Q11" s="12">
        <v>100</v>
      </c>
      <c r="R11" s="5">
        <f t="shared" ref="R11:R33" si="8">MROUND(Q11*G11,AJ11)/AI11</f>
        <v>62</v>
      </c>
      <c r="S11" s="5"/>
      <c r="T11" s="1"/>
      <c r="U11" s="1">
        <f t="shared" si="5"/>
        <v>49.431458185956394</v>
      </c>
      <c r="V11" s="1">
        <f t="shared" ref="V11:V35" si="9">(F11+O11)/P11</f>
        <v>34.052994186940609</v>
      </c>
      <c r="W11" s="1">
        <v>-3.9506000000000001</v>
      </c>
      <c r="X11" s="1">
        <v>-1.9432</v>
      </c>
      <c r="Y11" s="1">
        <v>12.659800000000001</v>
      </c>
      <c r="Z11" s="1">
        <v>-0.17560000000000001</v>
      </c>
      <c r="AA11" s="1">
        <v>14.7384</v>
      </c>
      <c r="AB11" s="1">
        <v>-0.64640000000000009</v>
      </c>
      <c r="AC11" s="1"/>
      <c r="AD11" s="1">
        <v>11.622833333333331</v>
      </c>
      <c r="AE11" s="1">
        <v>0</v>
      </c>
      <c r="AF11" s="1">
        <v>0</v>
      </c>
      <c r="AG11" s="1" t="s">
        <v>49</v>
      </c>
      <c r="AH11" s="1">
        <f t="shared" si="7"/>
        <v>100</v>
      </c>
      <c r="AI11" s="21">
        <f>VLOOKUP(I11,[1]Sheet!$I:$AJ,27,0)</f>
        <v>1.6</v>
      </c>
      <c r="AJ11" s="21">
        <f>VLOOKUP(I11,[1]Sheet!$I:$AJ,28,0)</f>
        <v>3.2</v>
      </c>
      <c r="AK11" s="1">
        <f t="shared" ref="AK11:AK33" si="10">AI11*R11</f>
        <v>99.2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278.02800000000002</v>
      </c>
      <c r="D12" s="1">
        <v>154.03399999999999</v>
      </c>
      <c r="E12" s="18">
        <f>138.8+E6</f>
        <v>146.95100000000002</v>
      </c>
      <c r="F12" s="18">
        <f>273.063+F6</f>
        <v>259.68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146.95100000000002</v>
      </c>
      <c r="M12" s="1"/>
      <c r="N12" s="1"/>
      <c r="O12" s="1">
        <v>100</v>
      </c>
      <c r="P12" s="1">
        <f t="shared" si="4"/>
        <v>29.390200000000004</v>
      </c>
      <c r="Q12" s="12">
        <v>300</v>
      </c>
      <c r="R12" s="5">
        <f t="shared" si="8"/>
        <v>300</v>
      </c>
      <c r="S12" s="5">
        <v>316.29460000000012</v>
      </c>
      <c r="T12" s="1"/>
      <c r="U12" s="1">
        <f t="shared" si="5"/>
        <v>22.445577097127615</v>
      </c>
      <c r="V12" s="1">
        <f t="shared" si="9"/>
        <v>12.238092969765431</v>
      </c>
      <c r="W12" s="1">
        <v>15.627599999999999</v>
      </c>
      <c r="X12" s="1">
        <v>12.2658</v>
      </c>
      <c r="Y12" s="1">
        <v>15.2486</v>
      </c>
      <c r="Z12" s="1">
        <v>3.1114000000000002</v>
      </c>
      <c r="AA12" s="1">
        <v>27.975999999999999</v>
      </c>
      <c r="AB12" s="1">
        <v>1.8033999999999999</v>
      </c>
      <c r="AC12" s="1">
        <v>0</v>
      </c>
      <c r="AD12" s="1">
        <v>11.21966666666667</v>
      </c>
      <c r="AE12" s="1">
        <v>18.213000000000001</v>
      </c>
      <c r="AF12" s="1">
        <v>23.797000000000001</v>
      </c>
      <c r="AG12" s="1"/>
      <c r="AH12" s="1">
        <f t="shared" si="7"/>
        <v>300</v>
      </c>
      <c r="AI12" s="21">
        <f>VLOOKUP(I12,[1]Sheet!$I:$AJ,27,0)</f>
        <v>1</v>
      </c>
      <c r="AJ12" s="21">
        <f>VLOOKUP(I12,[1]Sheet!$I:$AJ,28,0)</f>
        <v>3</v>
      </c>
      <c r="AK12" s="1">
        <f t="shared" si="10"/>
        <v>300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40</v>
      </c>
      <c r="C13" s="1">
        <v>539</v>
      </c>
      <c r="D13" s="1">
        <v>120</v>
      </c>
      <c r="E13" s="1">
        <v>361</v>
      </c>
      <c r="F13" s="1">
        <v>288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361</v>
      </c>
      <c r="M13" s="1"/>
      <c r="N13" s="1"/>
      <c r="O13" s="1">
        <v>650</v>
      </c>
      <c r="P13" s="1">
        <f t="shared" si="4"/>
        <v>72.2</v>
      </c>
      <c r="Q13" s="12">
        <v>700</v>
      </c>
      <c r="R13" s="5">
        <f t="shared" si="8"/>
        <v>702</v>
      </c>
      <c r="S13" s="5">
        <v>722.60000000000014</v>
      </c>
      <c r="T13" s="1"/>
      <c r="U13" s="1">
        <f t="shared" si="5"/>
        <v>22.686980609418281</v>
      </c>
      <c r="V13" s="1">
        <f t="shared" si="9"/>
        <v>12.991689750692521</v>
      </c>
      <c r="W13" s="1">
        <v>45.4</v>
      </c>
      <c r="X13" s="1">
        <v>30.8</v>
      </c>
      <c r="Y13" s="1">
        <v>34.200000000000003</v>
      </c>
      <c r="Z13" s="1">
        <v>32.799999999999997</v>
      </c>
      <c r="AA13" s="1">
        <v>91.2</v>
      </c>
      <c r="AB13" s="1">
        <v>48.4</v>
      </c>
      <c r="AC13" s="1">
        <v>68.5</v>
      </c>
      <c r="AD13" s="1">
        <v>99.166666666666671</v>
      </c>
      <c r="AE13" s="1">
        <v>33</v>
      </c>
      <c r="AF13" s="1">
        <v>59.2</v>
      </c>
      <c r="AG13" s="1"/>
      <c r="AH13" s="1">
        <f t="shared" si="7"/>
        <v>280</v>
      </c>
      <c r="AI13" s="21">
        <f>VLOOKUP(I13,[1]Sheet!$I:$AJ,27,0)</f>
        <v>0.4</v>
      </c>
      <c r="AJ13" s="21">
        <f>VLOOKUP(I13,[1]Sheet!$I:$AJ,28,0)</f>
        <v>2.4</v>
      </c>
      <c r="AK13" s="1">
        <f t="shared" si="10"/>
        <v>280.8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40</v>
      </c>
      <c r="C14" s="1">
        <v>386</v>
      </c>
      <c r="D14" s="1"/>
      <c r="E14" s="18">
        <f>111+E7</f>
        <v>120</v>
      </c>
      <c r="F14" s="18">
        <f>267+F7</f>
        <v>255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120</v>
      </c>
      <c r="M14" s="1"/>
      <c r="N14" s="1"/>
      <c r="O14" s="1">
        <v>100</v>
      </c>
      <c r="P14" s="1">
        <f t="shared" si="4"/>
        <v>24</v>
      </c>
      <c r="Q14" s="12">
        <v>250</v>
      </c>
      <c r="R14" s="5">
        <f t="shared" si="8"/>
        <v>251.99999999999997</v>
      </c>
      <c r="S14" s="5">
        <v>197</v>
      </c>
      <c r="T14" s="1"/>
      <c r="U14" s="1">
        <f t="shared" si="5"/>
        <v>25.208333333333332</v>
      </c>
      <c r="V14" s="1">
        <f t="shared" si="9"/>
        <v>14.791666666666666</v>
      </c>
      <c r="W14" s="1">
        <v>16.600000000000001</v>
      </c>
      <c r="X14" s="1">
        <v>7.8</v>
      </c>
      <c r="Y14" s="1">
        <v>9</v>
      </c>
      <c r="Z14" s="1">
        <v>19.8</v>
      </c>
      <c r="AA14" s="1">
        <v>31.2</v>
      </c>
      <c r="AB14" s="1">
        <v>22.2</v>
      </c>
      <c r="AC14" s="1">
        <v>32.25</v>
      </c>
      <c r="AD14" s="1">
        <v>40.166666666666657</v>
      </c>
      <c r="AE14" s="1">
        <v>9</v>
      </c>
      <c r="AF14" s="1">
        <v>33.6</v>
      </c>
      <c r="AG14" s="1"/>
      <c r="AH14" s="1">
        <f t="shared" si="7"/>
        <v>100</v>
      </c>
      <c r="AI14" s="21">
        <f>VLOOKUP(I14,[1]Sheet!$I:$AJ,27,0)</f>
        <v>0.4</v>
      </c>
      <c r="AJ14" s="21">
        <f>VLOOKUP(I14,[1]Sheet!$I:$AJ,28,0)</f>
        <v>2.4</v>
      </c>
      <c r="AK14" s="1">
        <f t="shared" si="10"/>
        <v>100.8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40</v>
      </c>
      <c r="C15" s="1">
        <v>191</v>
      </c>
      <c r="D15" s="1"/>
      <c r="E15" s="1">
        <v>2</v>
      </c>
      <c r="F15" s="1">
        <v>112</v>
      </c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2</v>
      </c>
      <c r="M15" s="1"/>
      <c r="N15" s="1"/>
      <c r="O15" s="1"/>
      <c r="P15" s="1">
        <f t="shared" si="4"/>
        <v>0.4</v>
      </c>
      <c r="Q15" s="12"/>
      <c r="R15" s="5">
        <f t="shared" si="8"/>
        <v>0</v>
      </c>
      <c r="S15" s="5"/>
      <c r="T15" s="1"/>
      <c r="U15" s="1">
        <f t="shared" si="5"/>
        <v>280</v>
      </c>
      <c r="V15" s="1">
        <f t="shared" si="9"/>
        <v>280</v>
      </c>
      <c r="W15" s="1">
        <v>34.4</v>
      </c>
      <c r="X15" s="1">
        <v>8.4</v>
      </c>
      <c r="Y15" s="1">
        <v>9.8000000000000007</v>
      </c>
      <c r="Z15" s="1">
        <v>6.2</v>
      </c>
      <c r="AA15" s="1">
        <v>31</v>
      </c>
      <c r="AB15" s="1">
        <v>-0.4</v>
      </c>
      <c r="AC15" s="1">
        <v>0</v>
      </c>
      <c r="AD15" s="1">
        <v>0</v>
      </c>
      <c r="AE15" s="1">
        <v>10.6</v>
      </c>
      <c r="AF15" s="1">
        <v>39.6</v>
      </c>
      <c r="AG15" s="19" t="s">
        <v>50</v>
      </c>
      <c r="AH15" s="1">
        <f t="shared" si="7"/>
        <v>0</v>
      </c>
      <c r="AI15" s="21">
        <f>VLOOKUP(I15,[1]Sheet!$I:$AJ,27,0)</f>
        <v>0.3</v>
      </c>
      <c r="AJ15" s="21">
        <f>VLOOKUP(I15,[1]Sheet!$I:$AJ,28,0)</f>
        <v>1.8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130</v>
      </c>
      <c r="D16" s="1"/>
      <c r="E16" s="1">
        <v>68</v>
      </c>
      <c r="F16" s="1">
        <v>55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68</v>
      </c>
      <c r="M16" s="1"/>
      <c r="N16" s="1"/>
      <c r="O16" s="1">
        <v>200</v>
      </c>
      <c r="P16" s="1">
        <f t="shared" si="4"/>
        <v>13.6</v>
      </c>
      <c r="Q16" s="12">
        <v>100</v>
      </c>
      <c r="R16" s="5">
        <f t="shared" si="8"/>
        <v>100</v>
      </c>
      <c r="S16" s="5">
        <v>57.800000000000011</v>
      </c>
      <c r="T16" s="1"/>
      <c r="U16" s="1">
        <f t="shared" si="5"/>
        <v>26.102941176470591</v>
      </c>
      <c r="V16" s="1">
        <f t="shared" si="9"/>
        <v>18.75</v>
      </c>
      <c r="W16" s="1">
        <v>16.600000000000001</v>
      </c>
      <c r="X16" s="1">
        <v>14.6</v>
      </c>
      <c r="Y16" s="1">
        <v>21.4</v>
      </c>
      <c r="Z16" s="1">
        <v>18.8</v>
      </c>
      <c r="AA16" s="1">
        <v>39.799999999999997</v>
      </c>
      <c r="AB16" s="1">
        <v>-0.2</v>
      </c>
      <c r="AC16" s="1">
        <v>0</v>
      </c>
      <c r="AD16" s="1">
        <v>15.66666666666667</v>
      </c>
      <c r="AE16" s="1">
        <v>2.2000000000000002</v>
      </c>
      <c r="AF16" s="1">
        <v>28.2</v>
      </c>
      <c r="AG16" s="1"/>
      <c r="AH16" s="1">
        <f t="shared" si="7"/>
        <v>50</v>
      </c>
      <c r="AI16" s="21">
        <f>VLOOKUP(I16,[1]Sheet!$I:$AJ,27,0)</f>
        <v>0.5</v>
      </c>
      <c r="AJ16" s="21">
        <f>VLOOKUP(I16,[1]Sheet!$I:$AJ,28,0)</f>
        <v>2</v>
      </c>
      <c r="AK16" s="1">
        <f t="shared" si="10"/>
        <v>50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40</v>
      </c>
      <c r="C17" s="1">
        <v>461</v>
      </c>
      <c r="D17" s="1">
        <v>400</v>
      </c>
      <c r="E17" s="18">
        <f>312+E8</f>
        <v>320</v>
      </c>
      <c r="F17" s="18">
        <f>541+F8</f>
        <v>525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320</v>
      </c>
      <c r="M17" s="1"/>
      <c r="N17" s="1"/>
      <c r="O17" s="1">
        <v>300</v>
      </c>
      <c r="P17" s="1">
        <f t="shared" si="4"/>
        <v>64</v>
      </c>
      <c r="Q17" s="12">
        <v>450</v>
      </c>
      <c r="R17" s="5">
        <f t="shared" si="8"/>
        <v>450</v>
      </c>
      <c r="S17" s="5">
        <v>647</v>
      </c>
      <c r="T17" s="1"/>
      <c r="U17" s="1">
        <f t="shared" si="5"/>
        <v>19.921875</v>
      </c>
      <c r="V17" s="1">
        <f t="shared" si="9"/>
        <v>12.890625</v>
      </c>
      <c r="W17" s="1">
        <v>33.4</v>
      </c>
      <c r="X17" s="1">
        <v>25</v>
      </c>
      <c r="Y17" s="1">
        <v>37.4</v>
      </c>
      <c r="Z17" s="1">
        <v>31</v>
      </c>
      <c r="AA17" s="1">
        <v>90.6</v>
      </c>
      <c r="AB17" s="1">
        <v>43.2</v>
      </c>
      <c r="AC17" s="1">
        <v>50.75</v>
      </c>
      <c r="AD17" s="1">
        <v>80.166666666666671</v>
      </c>
      <c r="AE17" s="1">
        <v>11.6</v>
      </c>
      <c r="AF17" s="1">
        <v>72.2</v>
      </c>
      <c r="AG17" s="1"/>
      <c r="AH17" s="1">
        <f t="shared" si="7"/>
        <v>81</v>
      </c>
      <c r="AI17" s="21">
        <f>VLOOKUP(I17,[1]Sheet!$I:$AJ,27,0)</f>
        <v>0.18</v>
      </c>
      <c r="AJ17" s="21">
        <f>VLOOKUP(I17,[1]Sheet!$I:$AJ,28,0)</f>
        <v>1.8</v>
      </c>
      <c r="AK17" s="1">
        <f t="shared" si="10"/>
        <v>81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54</v>
      </c>
      <c r="B18" s="1" t="s">
        <v>40</v>
      </c>
      <c r="C18" s="1"/>
      <c r="D18" s="1"/>
      <c r="E18" s="1">
        <v>-2</v>
      </c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-2</v>
      </c>
      <c r="M18" s="1"/>
      <c r="N18" s="1"/>
      <c r="O18" s="1"/>
      <c r="P18" s="1">
        <f t="shared" si="4"/>
        <v>-0.4</v>
      </c>
      <c r="Q18" s="12"/>
      <c r="R18" s="5">
        <f t="shared" si="8"/>
        <v>0</v>
      </c>
      <c r="S18" s="5"/>
      <c r="T18" s="1"/>
      <c r="U18" s="1">
        <f t="shared" si="5"/>
        <v>0</v>
      </c>
      <c r="V18" s="1">
        <f t="shared" si="9"/>
        <v>0</v>
      </c>
      <c r="W18" s="1">
        <v>-1.4</v>
      </c>
      <c r="X18" s="1">
        <v>-1.2</v>
      </c>
      <c r="Y18" s="1">
        <v>-3.6</v>
      </c>
      <c r="Z18" s="1">
        <v>6.8</v>
      </c>
      <c r="AA18" s="1">
        <v>11.6</v>
      </c>
      <c r="AB18" s="1">
        <v>0.6</v>
      </c>
      <c r="AC18" s="1">
        <v>4.5</v>
      </c>
      <c r="AD18" s="1">
        <v>4.5</v>
      </c>
      <c r="AE18" s="1">
        <v>5.2</v>
      </c>
      <c r="AF18" s="1">
        <v>8.6</v>
      </c>
      <c r="AG18" s="1" t="s">
        <v>55</v>
      </c>
      <c r="AH18" s="1">
        <f t="shared" si="7"/>
        <v>0</v>
      </c>
      <c r="AI18" s="21">
        <f>VLOOKUP(I18,[1]Sheet!$I:$AJ,27,0)</f>
        <v>0.3</v>
      </c>
      <c r="AJ18" s="21">
        <f>VLOOKUP(I18,[1]Sheet!$I:$AJ,28,0)</f>
        <v>1.8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56</v>
      </c>
      <c r="B19" s="1" t="s">
        <v>40</v>
      </c>
      <c r="C19" s="1">
        <v>75</v>
      </c>
      <c r="D19" s="1"/>
      <c r="E19" s="1">
        <v>40</v>
      </c>
      <c r="F19" s="1">
        <v>17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40</v>
      </c>
      <c r="M19" s="1"/>
      <c r="N19" s="1"/>
      <c r="O19" s="1"/>
      <c r="P19" s="1">
        <f t="shared" si="4"/>
        <v>8</v>
      </c>
      <c r="Q19" s="12">
        <v>100</v>
      </c>
      <c r="R19" s="5">
        <f t="shared" si="8"/>
        <v>102.00000000000001</v>
      </c>
      <c r="S19" s="5">
        <v>103</v>
      </c>
      <c r="T19" s="1"/>
      <c r="U19" s="1">
        <f t="shared" si="5"/>
        <v>14.625</v>
      </c>
      <c r="V19" s="1">
        <f t="shared" si="9"/>
        <v>2.125</v>
      </c>
      <c r="W19" s="1">
        <v>5</v>
      </c>
      <c r="X19" s="1">
        <v>5.8</v>
      </c>
      <c r="Y19" s="1">
        <v>11</v>
      </c>
      <c r="Z19" s="1">
        <v>1.8</v>
      </c>
      <c r="AA19" s="1">
        <v>22.8</v>
      </c>
      <c r="AB19" s="1">
        <v>11</v>
      </c>
      <c r="AC19" s="1">
        <v>14.75</v>
      </c>
      <c r="AD19" s="1">
        <v>14.66666666666667</v>
      </c>
      <c r="AE19" s="1">
        <v>15.4</v>
      </c>
      <c r="AF19" s="1">
        <v>20.6</v>
      </c>
      <c r="AG19" s="1"/>
      <c r="AH19" s="1">
        <f t="shared" si="7"/>
        <v>15</v>
      </c>
      <c r="AI19" s="21">
        <f>VLOOKUP(I19,[1]Sheet!$I:$AJ,27,0)</f>
        <v>0.15</v>
      </c>
      <c r="AJ19" s="21">
        <f>VLOOKUP(I19,[1]Sheet!$I:$AJ,28,0)</f>
        <v>0.9</v>
      </c>
      <c r="AK19" s="1">
        <f t="shared" si="10"/>
        <v>15.3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45</v>
      </c>
      <c r="B20" s="1" t="s">
        <v>40</v>
      </c>
      <c r="C20" s="1">
        <v>858</v>
      </c>
      <c r="D20" s="1"/>
      <c r="E20" s="18">
        <f>221+E9</f>
        <v>234</v>
      </c>
      <c r="F20" s="18">
        <f>610+F9</f>
        <v>583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234</v>
      </c>
      <c r="M20" s="1"/>
      <c r="N20" s="1"/>
      <c r="O20" s="1">
        <v>300</v>
      </c>
      <c r="P20" s="1">
        <f t="shared" si="4"/>
        <v>46.8</v>
      </c>
      <c r="Q20" s="12">
        <v>400</v>
      </c>
      <c r="R20" s="5">
        <f t="shared" si="8"/>
        <v>396</v>
      </c>
      <c r="S20" s="5">
        <v>193.39999999999986</v>
      </c>
      <c r="T20" s="1"/>
      <c r="U20" s="1">
        <f t="shared" si="5"/>
        <v>27.414529914529915</v>
      </c>
      <c r="V20" s="1">
        <f t="shared" si="9"/>
        <v>18.86752136752137</v>
      </c>
      <c r="W20" s="1">
        <v>31.4</v>
      </c>
      <c r="X20" s="1">
        <v>25.6</v>
      </c>
      <c r="Y20" s="1">
        <v>34</v>
      </c>
      <c r="Z20" s="1">
        <v>25.6</v>
      </c>
      <c r="AA20" s="1">
        <v>62.6</v>
      </c>
      <c r="AB20" s="1">
        <v>44.4</v>
      </c>
      <c r="AC20" s="1">
        <v>58.5</v>
      </c>
      <c r="AD20" s="1">
        <v>61.833333333333343</v>
      </c>
      <c r="AE20" s="1">
        <v>43</v>
      </c>
      <c r="AF20" s="1">
        <v>49.6</v>
      </c>
      <c r="AG20" s="1"/>
      <c r="AH20" s="1">
        <f t="shared" si="7"/>
        <v>120</v>
      </c>
      <c r="AI20" s="21">
        <f>VLOOKUP(I20,[1]Sheet!$I:$AJ,27,0)</f>
        <v>0.3</v>
      </c>
      <c r="AJ20" s="21">
        <f>VLOOKUP(I20,[1]Sheet!$I:$AJ,28,0)</f>
        <v>3.6</v>
      </c>
      <c r="AK20" s="1">
        <f t="shared" si="10"/>
        <v>118.8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57</v>
      </c>
      <c r="B21" s="1" t="s">
        <v>40</v>
      </c>
      <c r="C21" s="1">
        <v>429</v>
      </c>
      <c r="D21" s="1"/>
      <c r="E21" s="1">
        <v>146</v>
      </c>
      <c r="F21" s="1">
        <v>278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146</v>
      </c>
      <c r="M21" s="1"/>
      <c r="N21" s="1"/>
      <c r="O21" s="1">
        <v>200</v>
      </c>
      <c r="P21" s="1">
        <f t="shared" si="4"/>
        <v>29.2</v>
      </c>
      <c r="Q21" s="12">
        <v>300</v>
      </c>
      <c r="R21" s="5">
        <f t="shared" si="8"/>
        <v>300</v>
      </c>
      <c r="S21" s="5">
        <v>193.60000000000002</v>
      </c>
      <c r="T21" s="1"/>
      <c r="U21" s="1">
        <f t="shared" si="5"/>
        <v>26.643835616438356</v>
      </c>
      <c r="V21" s="1">
        <f t="shared" si="9"/>
        <v>16.36986301369863</v>
      </c>
      <c r="W21" s="1">
        <v>20.8</v>
      </c>
      <c r="X21" s="1">
        <v>15.8</v>
      </c>
      <c r="Y21" s="1">
        <v>22.2</v>
      </c>
      <c r="Z21" s="1">
        <v>14.4</v>
      </c>
      <c r="AA21" s="1">
        <v>39</v>
      </c>
      <c r="AB21" s="1">
        <v>26</v>
      </c>
      <c r="AC21" s="1">
        <v>29.75</v>
      </c>
      <c r="AD21" s="1">
        <v>33.833333333333343</v>
      </c>
      <c r="AE21" s="1">
        <v>25</v>
      </c>
      <c r="AF21" s="1">
        <v>24</v>
      </c>
      <c r="AG21" s="1"/>
      <c r="AH21" s="1">
        <f t="shared" si="7"/>
        <v>90</v>
      </c>
      <c r="AI21" s="21">
        <f>VLOOKUP(I21,[1]Sheet!$I:$AJ,27,0)</f>
        <v>0.3</v>
      </c>
      <c r="AJ21" s="21">
        <f>VLOOKUP(I21,[1]Sheet!$I:$AJ,28,0)</f>
        <v>3.6</v>
      </c>
      <c r="AK21" s="1">
        <f t="shared" si="10"/>
        <v>90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58</v>
      </c>
      <c r="B22" s="1" t="s">
        <v>40</v>
      </c>
      <c r="C22" s="1">
        <v>243</v>
      </c>
      <c r="D22" s="1"/>
      <c r="E22" s="1">
        <v>92</v>
      </c>
      <c r="F22" s="1">
        <v>144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92</v>
      </c>
      <c r="M22" s="1"/>
      <c r="N22" s="1"/>
      <c r="O22" s="1"/>
      <c r="P22" s="1">
        <f t="shared" si="4"/>
        <v>18.399999999999999</v>
      </c>
      <c r="Q22" s="12">
        <v>200</v>
      </c>
      <c r="R22" s="5">
        <f t="shared" si="8"/>
        <v>198</v>
      </c>
      <c r="S22" s="5">
        <v>242.39999999999998</v>
      </c>
      <c r="T22" s="1"/>
      <c r="U22" s="1">
        <f t="shared" si="5"/>
        <v>18.695652173913047</v>
      </c>
      <c r="V22" s="1">
        <f t="shared" si="9"/>
        <v>7.8260869565217401</v>
      </c>
      <c r="W22" s="1">
        <v>3.6</v>
      </c>
      <c r="X22" s="1">
        <v>9.4</v>
      </c>
      <c r="Y22" s="1">
        <v>7.8</v>
      </c>
      <c r="Z22" s="1">
        <v>6.6</v>
      </c>
      <c r="AA22" s="1">
        <v>19</v>
      </c>
      <c r="AB22" s="1">
        <v>9.4</v>
      </c>
      <c r="AC22" s="1">
        <v>11.5</v>
      </c>
      <c r="AD22" s="1">
        <v>17.333333333333329</v>
      </c>
      <c r="AE22" s="1">
        <v>14</v>
      </c>
      <c r="AF22" s="1">
        <v>7.4</v>
      </c>
      <c r="AG22" s="1"/>
      <c r="AH22" s="1">
        <f t="shared" si="7"/>
        <v>40</v>
      </c>
      <c r="AI22" s="21">
        <f>VLOOKUP(I22,[1]Sheet!$I:$AJ,27,0)</f>
        <v>0.2</v>
      </c>
      <c r="AJ22" s="21">
        <f>VLOOKUP(I22,[1]Sheet!$I:$AJ,28,0)</f>
        <v>1.2</v>
      </c>
      <c r="AK22" s="1">
        <f t="shared" si="10"/>
        <v>39.6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59</v>
      </c>
      <c r="B23" s="1" t="s">
        <v>40</v>
      </c>
      <c r="C23" s="1">
        <v>243</v>
      </c>
      <c r="D23" s="1"/>
      <c r="E23" s="1">
        <v>34</v>
      </c>
      <c r="F23" s="1">
        <v>208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34</v>
      </c>
      <c r="M23" s="1"/>
      <c r="N23" s="1"/>
      <c r="O23" s="1"/>
      <c r="P23" s="1">
        <f t="shared" si="4"/>
        <v>6.8</v>
      </c>
      <c r="Q23" s="12"/>
      <c r="R23" s="5">
        <f t="shared" si="8"/>
        <v>0</v>
      </c>
      <c r="S23" s="5"/>
      <c r="T23" s="1"/>
      <c r="U23" s="1">
        <f t="shared" si="5"/>
        <v>30.588235294117649</v>
      </c>
      <c r="V23" s="1">
        <f t="shared" si="9"/>
        <v>30.588235294117649</v>
      </c>
      <c r="W23" s="1">
        <v>5.6</v>
      </c>
      <c r="X23" s="1">
        <v>2.8</v>
      </c>
      <c r="Y23" s="1">
        <v>8.4</v>
      </c>
      <c r="Z23" s="1">
        <v>11</v>
      </c>
      <c r="AA23" s="1">
        <v>9</v>
      </c>
      <c r="AB23" s="1">
        <v>1.8</v>
      </c>
      <c r="AC23" s="1">
        <v>0.5</v>
      </c>
      <c r="AD23" s="1">
        <v>19.5</v>
      </c>
      <c r="AE23" s="1">
        <v>0</v>
      </c>
      <c r="AF23" s="1">
        <v>0</v>
      </c>
      <c r="AG23" s="19" t="s">
        <v>50</v>
      </c>
      <c r="AH23" s="1">
        <f t="shared" si="7"/>
        <v>0</v>
      </c>
      <c r="AI23" s="21">
        <f>VLOOKUP(I23,[1]Sheet!$I:$AJ,27,0)</f>
        <v>0.3</v>
      </c>
      <c r="AJ23" s="21">
        <f>VLOOKUP(I23,[1]Sheet!$I:$AJ,28,0)</f>
        <v>1.8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60</v>
      </c>
      <c r="B24" s="1" t="s">
        <v>40</v>
      </c>
      <c r="C24" s="1"/>
      <c r="D24" s="1"/>
      <c r="E24" s="1">
        <v>-23</v>
      </c>
      <c r="F24" s="1"/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-23</v>
      </c>
      <c r="M24" s="1"/>
      <c r="N24" s="1"/>
      <c r="O24" s="1"/>
      <c r="P24" s="1">
        <f t="shared" si="4"/>
        <v>-4.5999999999999996</v>
      </c>
      <c r="Q24" s="12"/>
      <c r="R24" s="5">
        <f t="shared" si="8"/>
        <v>0</v>
      </c>
      <c r="S24" s="5"/>
      <c r="T24" s="1"/>
      <c r="U24" s="1">
        <f t="shared" si="5"/>
        <v>0</v>
      </c>
      <c r="V24" s="1">
        <f t="shared" si="9"/>
        <v>0</v>
      </c>
      <c r="W24" s="1">
        <v>0</v>
      </c>
      <c r="X24" s="1">
        <v>-0.4</v>
      </c>
      <c r="Y24" s="1">
        <v>19.600000000000001</v>
      </c>
      <c r="Z24" s="1">
        <v>7.6</v>
      </c>
      <c r="AA24" s="1">
        <v>20.6</v>
      </c>
      <c r="AB24" s="1">
        <v>14.2</v>
      </c>
      <c r="AC24" s="1">
        <v>17.25</v>
      </c>
      <c r="AD24" s="1">
        <v>15.33333333333333</v>
      </c>
      <c r="AE24" s="1">
        <v>10.6</v>
      </c>
      <c r="AF24" s="1">
        <v>14.4</v>
      </c>
      <c r="AG24" s="1" t="s">
        <v>61</v>
      </c>
      <c r="AH24" s="1">
        <f t="shared" si="7"/>
        <v>0</v>
      </c>
      <c r="AI24" s="21">
        <f>VLOOKUP(I24,[1]Sheet!$I:$AJ,27,0)</f>
        <v>0.1</v>
      </c>
      <c r="AJ24" s="21">
        <f>VLOOKUP(I24,[1]Sheet!$I:$AJ,28,0)</f>
        <v>1.2000000000000002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62</v>
      </c>
      <c r="B25" s="1" t="s">
        <v>40</v>
      </c>
      <c r="C25" s="1">
        <v>67</v>
      </c>
      <c r="D25" s="1"/>
      <c r="E25" s="1">
        <v>29</v>
      </c>
      <c r="F25" s="1">
        <v>37</v>
      </c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29</v>
      </c>
      <c r="M25" s="1"/>
      <c r="N25" s="1"/>
      <c r="O25" s="1">
        <v>120</v>
      </c>
      <c r="P25" s="1">
        <f t="shared" si="4"/>
        <v>5.8</v>
      </c>
      <c r="Q25" s="12">
        <v>40</v>
      </c>
      <c r="R25" s="5">
        <f t="shared" si="8"/>
        <v>42</v>
      </c>
      <c r="S25" s="5"/>
      <c r="T25" s="1"/>
      <c r="U25" s="1">
        <f t="shared" si="5"/>
        <v>33.96551724137931</v>
      </c>
      <c r="V25" s="1">
        <f t="shared" si="9"/>
        <v>27.068965517241381</v>
      </c>
      <c r="W25" s="1">
        <v>6.8</v>
      </c>
      <c r="X25" s="1">
        <v>6.2</v>
      </c>
      <c r="Y25" s="1">
        <v>3</v>
      </c>
      <c r="Z25" s="1">
        <v>5</v>
      </c>
      <c r="AA25" s="1">
        <v>16.8</v>
      </c>
      <c r="AB25" s="1">
        <v>10.6</v>
      </c>
      <c r="AC25" s="1">
        <v>13.25</v>
      </c>
      <c r="AD25" s="1">
        <v>16.666666666666671</v>
      </c>
      <c r="AE25" s="1">
        <v>8.4</v>
      </c>
      <c r="AF25" s="1">
        <v>12.8</v>
      </c>
      <c r="AG25" s="1"/>
      <c r="AH25" s="1">
        <f t="shared" si="7"/>
        <v>12</v>
      </c>
      <c r="AI25" s="21">
        <f>VLOOKUP(I25,[1]Sheet!$I:$AJ,27,0)</f>
        <v>0.3</v>
      </c>
      <c r="AJ25" s="21">
        <f>VLOOKUP(I25,[1]Sheet!$I:$AJ,28,0)</f>
        <v>1.8</v>
      </c>
      <c r="AK25" s="1">
        <f t="shared" si="10"/>
        <v>12.6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63</v>
      </c>
      <c r="B26" s="1" t="s">
        <v>40</v>
      </c>
      <c r="C26" s="1"/>
      <c r="D26" s="1"/>
      <c r="E26" s="1">
        <v>-149</v>
      </c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-149</v>
      </c>
      <c r="M26" s="1"/>
      <c r="N26" s="1"/>
      <c r="O26" s="1"/>
      <c r="P26" s="1">
        <f t="shared" si="4"/>
        <v>-29.8</v>
      </c>
      <c r="Q26" s="12"/>
      <c r="R26" s="5">
        <f t="shared" si="8"/>
        <v>0</v>
      </c>
      <c r="S26" s="5"/>
      <c r="T26" s="1"/>
      <c r="U26" s="1">
        <f t="shared" si="5"/>
        <v>0</v>
      </c>
      <c r="V26" s="1">
        <f t="shared" si="9"/>
        <v>0</v>
      </c>
      <c r="W26" s="1">
        <v>-0.2</v>
      </c>
      <c r="X26" s="1">
        <v>-0.8</v>
      </c>
      <c r="Y26" s="1">
        <v>19.399999999999999</v>
      </c>
      <c r="Z26" s="1">
        <v>3.2</v>
      </c>
      <c r="AA26" s="1">
        <v>15.8</v>
      </c>
      <c r="AB26" s="1">
        <v>12</v>
      </c>
      <c r="AC26" s="1">
        <v>13.75</v>
      </c>
      <c r="AD26" s="1">
        <v>11.66666666666667</v>
      </c>
      <c r="AE26" s="1">
        <v>5.4</v>
      </c>
      <c r="AF26" s="1">
        <v>4.4000000000000004</v>
      </c>
      <c r="AG26" s="1" t="s">
        <v>64</v>
      </c>
      <c r="AH26" s="1">
        <f t="shared" si="7"/>
        <v>0</v>
      </c>
      <c r="AI26" s="21">
        <f>VLOOKUP(I26,[1]Sheet!$I:$AJ,27,0)</f>
        <v>8.5000000000000006E-2</v>
      </c>
      <c r="AJ26" s="21">
        <f>VLOOKUP(I26,[1]Sheet!$I:$AJ,28,0)</f>
        <v>1.02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218</v>
      </c>
      <c r="D27" s="1"/>
      <c r="E27" s="1">
        <v>71</v>
      </c>
      <c r="F27" s="1">
        <v>146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71</v>
      </c>
      <c r="M27" s="1"/>
      <c r="N27" s="1"/>
      <c r="O27" s="1">
        <v>120</v>
      </c>
      <c r="P27" s="1">
        <f t="shared" si="4"/>
        <v>14.2</v>
      </c>
      <c r="Q27" s="12">
        <v>120</v>
      </c>
      <c r="R27" s="5">
        <f t="shared" si="8"/>
        <v>120</v>
      </c>
      <c r="S27" s="5">
        <v>60.599999999999966</v>
      </c>
      <c r="T27" s="1"/>
      <c r="U27" s="1">
        <f t="shared" si="5"/>
        <v>27.183098591549296</v>
      </c>
      <c r="V27" s="1">
        <f t="shared" si="9"/>
        <v>18.732394366197184</v>
      </c>
      <c r="W27" s="1">
        <v>8.1999999999999993</v>
      </c>
      <c r="X27" s="1">
        <v>9</v>
      </c>
      <c r="Y27" s="1">
        <v>9.6</v>
      </c>
      <c r="Z27" s="1">
        <v>11</v>
      </c>
      <c r="AA27" s="1">
        <v>19.8</v>
      </c>
      <c r="AB27" s="1">
        <v>12</v>
      </c>
      <c r="AC27" s="1">
        <v>9.5</v>
      </c>
      <c r="AD27" s="1">
        <v>19.666666666666671</v>
      </c>
      <c r="AE27" s="1">
        <v>4.8</v>
      </c>
      <c r="AF27" s="1">
        <v>0</v>
      </c>
      <c r="AG27" s="1"/>
      <c r="AH27" s="1">
        <f t="shared" si="7"/>
        <v>36</v>
      </c>
      <c r="AI27" s="21">
        <f>VLOOKUP(I27,[1]Sheet!$I:$AJ,27,0)</f>
        <v>0.3</v>
      </c>
      <c r="AJ27" s="21">
        <f>VLOOKUP(I27,[1]Sheet!$I:$AJ,28,0)</f>
        <v>1.8</v>
      </c>
      <c r="AK27" s="1">
        <f t="shared" si="10"/>
        <v>36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40</v>
      </c>
      <c r="C28" s="1">
        <v>1036</v>
      </c>
      <c r="D28" s="1"/>
      <c r="E28" s="1">
        <v>157</v>
      </c>
      <c r="F28" s="1">
        <v>872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157</v>
      </c>
      <c r="M28" s="1"/>
      <c r="N28" s="1"/>
      <c r="O28" s="1"/>
      <c r="P28" s="1">
        <f t="shared" si="4"/>
        <v>31.4</v>
      </c>
      <c r="Q28" s="12"/>
      <c r="R28" s="5">
        <f t="shared" si="8"/>
        <v>0</v>
      </c>
      <c r="S28" s="5"/>
      <c r="T28" s="1"/>
      <c r="U28" s="1">
        <f t="shared" si="5"/>
        <v>27.770700636942678</v>
      </c>
      <c r="V28" s="1">
        <f t="shared" si="9"/>
        <v>27.770700636942678</v>
      </c>
      <c r="W28" s="1">
        <v>17.8</v>
      </c>
      <c r="X28" s="1">
        <v>17.399999999999999</v>
      </c>
      <c r="Y28" s="1">
        <v>22.8</v>
      </c>
      <c r="Z28" s="1">
        <v>20.2</v>
      </c>
      <c r="AA28" s="1">
        <v>27.6</v>
      </c>
      <c r="AB28" s="1">
        <v>28.8</v>
      </c>
      <c r="AC28" s="1">
        <v>36.5</v>
      </c>
      <c r="AD28" s="1">
        <v>54.666666666666657</v>
      </c>
      <c r="AE28" s="1">
        <v>31</v>
      </c>
      <c r="AF28" s="1">
        <v>52.8</v>
      </c>
      <c r="AG28" s="19" t="s">
        <v>50</v>
      </c>
      <c r="AH28" s="1">
        <f t="shared" si="7"/>
        <v>0</v>
      </c>
      <c r="AI28" s="21">
        <f>VLOOKUP(I28,[1]Sheet!$I:$AJ,27,0)</f>
        <v>0.18</v>
      </c>
      <c r="AJ28" s="21">
        <f>VLOOKUP(I28,[1]Sheet!$I:$AJ,28,0)</f>
        <v>1.08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40</v>
      </c>
      <c r="C29" s="1">
        <v>239</v>
      </c>
      <c r="D29" s="1">
        <v>252</v>
      </c>
      <c r="E29" s="1">
        <v>79</v>
      </c>
      <c r="F29" s="1">
        <v>406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79</v>
      </c>
      <c r="M29" s="1"/>
      <c r="N29" s="1"/>
      <c r="O29" s="1"/>
      <c r="P29" s="1">
        <f t="shared" si="4"/>
        <v>15.8</v>
      </c>
      <c r="Q29" s="12">
        <v>100</v>
      </c>
      <c r="R29" s="5">
        <f t="shared" si="8"/>
        <v>102</v>
      </c>
      <c r="S29" s="5"/>
      <c r="T29" s="1"/>
      <c r="U29" s="1">
        <f t="shared" si="5"/>
        <v>32.025316455696199</v>
      </c>
      <c r="V29" s="1">
        <f t="shared" si="9"/>
        <v>25.696202531645568</v>
      </c>
      <c r="W29" s="1">
        <v>10.4</v>
      </c>
      <c r="X29" s="1">
        <v>11.4</v>
      </c>
      <c r="Y29" s="1">
        <v>21.6</v>
      </c>
      <c r="Z29" s="1">
        <v>12.8</v>
      </c>
      <c r="AA29" s="1">
        <v>27.4</v>
      </c>
      <c r="AB29" s="1">
        <v>13.8</v>
      </c>
      <c r="AC29" s="1">
        <v>19.25</v>
      </c>
      <c r="AD29" s="1">
        <v>24</v>
      </c>
      <c r="AE29" s="1">
        <v>22.8</v>
      </c>
      <c r="AF29" s="1">
        <v>16</v>
      </c>
      <c r="AG29" s="19" t="s">
        <v>50</v>
      </c>
      <c r="AH29" s="1">
        <f t="shared" si="7"/>
        <v>25</v>
      </c>
      <c r="AI29" s="21">
        <f>VLOOKUP(I29,[1]Sheet!$I:$AJ,27,0)</f>
        <v>0.25</v>
      </c>
      <c r="AJ29" s="21">
        <f>VLOOKUP(I29,[1]Sheet!$I:$AJ,28,0)</f>
        <v>1.5</v>
      </c>
      <c r="AK29" s="1">
        <f t="shared" si="10"/>
        <v>25.5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/>
      <c r="D30" s="1">
        <v>69.513000000000005</v>
      </c>
      <c r="E30" s="1">
        <v>2.4369999999999998</v>
      </c>
      <c r="F30" s="1">
        <v>65.831000000000003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2.4369999999999998</v>
      </c>
      <c r="M30" s="1"/>
      <c r="N30" s="1"/>
      <c r="O30" s="1">
        <v>100</v>
      </c>
      <c r="P30" s="1">
        <f t="shared" si="4"/>
        <v>0.48739999999999994</v>
      </c>
      <c r="Q30" s="12">
        <v>45</v>
      </c>
      <c r="R30" s="5">
        <f t="shared" si="8"/>
        <v>36</v>
      </c>
      <c r="S30" s="5"/>
      <c r="T30" s="1"/>
      <c r="U30" s="1">
        <f t="shared" si="5"/>
        <v>432.56257693885937</v>
      </c>
      <c r="V30" s="1">
        <f t="shared" si="9"/>
        <v>340.23594583504314</v>
      </c>
      <c r="W30" s="1">
        <v>5.1761999999999997</v>
      </c>
      <c r="X30" s="1">
        <v>2.1848000000000001</v>
      </c>
      <c r="Y30" s="1">
        <v>0.97019999999999995</v>
      </c>
      <c r="Z30" s="1">
        <v>1.4214</v>
      </c>
      <c r="AA30" s="1">
        <v>6.2067999999999994</v>
      </c>
      <c r="AB30" s="1">
        <v>0</v>
      </c>
      <c r="AC30" s="1">
        <v>0</v>
      </c>
      <c r="AD30" s="1">
        <v>11.6715</v>
      </c>
      <c r="AE30" s="1">
        <v>0</v>
      </c>
      <c r="AF30" s="1">
        <v>0</v>
      </c>
      <c r="AG30" s="1"/>
      <c r="AH30" s="1">
        <f t="shared" si="7"/>
        <v>45</v>
      </c>
      <c r="AI30" s="21">
        <f>VLOOKUP(I30,[1]Sheet!$I:$AJ,27,0)</f>
        <v>1.25</v>
      </c>
      <c r="AJ30" s="21">
        <f>VLOOKUP(I30,[1]Sheet!$I:$AJ,28,0)</f>
        <v>5</v>
      </c>
      <c r="AK30" s="1">
        <f t="shared" si="10"/>
        <v>45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40</v>
      </c>
      <c r="C31" s="1">
        <v>87</v>
      </c>
      <c r="D31" s="1">
        <v>400</v>
      </c>
      <c r="E31" s="1">
        <v>158</v>
      </c>
      <c r="F31" s="1">
        <v>310</v>
      </c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158</v>
      </c>
      <c r="M31" s="1"/>
      <c r="N31" s="1"/>
      <c r="O31" s="1">
        <v>400</v>
      </c>
      <c r="P31" s="1">
        <f t="shared" si="4"/>
        <v>31.6</v>
      </c>
      <c r="Q31" s="12">
        <v>400</v>
      </c>
      <c r="R31" s="5">
        <f t="shared" si="8"/>
        <v>400</v>
      </c>
      <c r="S31" s="5">
        <v>16.800000000000068</v>
      </c>
      <c r="T31" s="1"/>
      <c r="U31" s="1">
        <f t="shared" si="5"/>
        <v>35.12658227848101</v>
      </c>
      <c r="V31" s="1">
        <f t="shared" si="9"/>
        <v>22.468354430379748</v>
      </c>
      <c r="W31" s="1">
        <v>33.799999999999997</v>
      </c>
      <c r="X31" s="1">
        <v>11</v>
      </c>
      <c r="Y31" s="1">
        <v>28.8</v>
      </c>
      <c r="Z31" s="1">
        <v>1.8</v>
      </c>
      <c r="AA31" s="1">
        <v>28</v>
      </c>
      <c r="AB31" s="1">
        <v>29</v>
      </c>
      <c r="AC31" s="1">
        <v>17</v>
      </c>
      <c r="AD31" s="1">
        <v>65.833333333333329</v>
      </c>
      <c r="AE31" s="1">
        <v>15</v>
      </c>
      <c r="AF31" s="1">
        <v>80</v>
      </c>
      <c r="AG31" s="1"/>
      <c r="AH31" s="1">
        <f t="shared" si="7"/>
        <v>160</v>
      </c>
      <c r="AI31" s="21">
        <f>VLOOKUP(I31,[1]Sheet!$I:$AJ,27,0)</f>
        <v>0.4</v>
      </c>
      <c r="AJ31" s="21">
        <f>VLOOKUP(I31,[1]Sheet!$I:$AJ,28,0)</f>
        <v>1.6</v>
      </c>
      <c r="AK31" s="1">
        <f t="shared" si="10"/>
        <v>160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40</v>
      </c>
      <c r="C32" s="1"/>
      <c r="D32" s="1">
        <v>260</v>
      </c>
      <c r="E32" s="1">
        <v>59</v>
      </c>
      <c r="F32" s="1">
        <v>198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59</v>
      </c>
      <c r="M32" s="1"/>
      <c r="N32" s="1"/>
      <c r="O32" s="1">
        <v>300</v>
      </c>
      <c r="P32" s="1">
        <f t="shared" si="4"/>
        <v>11.8</v>
      </c>
      <c r="Q32" s="12">
        <v>200</v>
      </c>
      <c r="R32" s="5">
        <f t="shared" si="8"/>
        <v>200</v>
      </c>
      <c r="S32" s="5"/>
      <c r="T32" s="1"/>
      <c r="U32" s="1">
        <f t="shared" si="5"/>
        <v>59.152542372881349</v>
      </c>
      <c r="V32" s="1">
        <f t="shared" si="9"/>
        <v>42.20338983050847</v>
      </c>
      <c r="W32" s="1">
        <v>17</v>
      </c>
      <c r="X32" s="1">
        <v>11</v>
      </c>
      <c r="Y32" s="1">
        <v>3.2</v>
      </c>
      <c r="Z32" s="1">
        <v>4.8</v>
      </c>
      <c r="AA32" s="1">
        <v>33.4</v>
      </c>
      <c r="AB32" s="1">
        <v>0</v>
      </c>
      <c r="AC32" s="1">
        <v>0</v>
      </c>
      <c r="AD32" s="1">
        <v>26.666666666666671</v>
      </c>
      <c r="AE32" s="1">
        <v>0</v>
      </c>
      <c r="AF32" s="1">
        <v>0</v>
      </c>
      <c r="AG32" s="1"/>
      <c r="AH32" s="1">
        <f t="shared" si="7"/>
        <v>90</v>
      </c>
      <c r="AI32" s="21">
        <f>VLOOKUP(I32,[1]Sheet!$I:$AJ,27,0)</f>
        <v>0.45</v>
      </c>
      <c r="AJ32" s="21">
        <f>VLOOKUP(I32,[1]Sheet!$I:$AJ,28,0)</f>
        <v>1.8</v>
      </c>
      <c r="AK32" s="1">
        <f t="shared" si="10"/>
        <v>90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40</v>
      </c>
      <c r="C33" s="1">
        <v>8</v>
      </c>
      <c r="D33" s="1">
        <v>280</v>
      </c>
      <c r="E33" s="1">
        <v>108</v>
      </c>
      <c r="F33" s="1">
        <v>170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108</v>
      </c>
      <c r="M33" s="1"/>
      <c r="N33" s="1"/>
      <c r="O33" s="1">
        <v>150</v>
      </c>
      <c r="P33" s="1">
        <f t="shared" si="4"/>
        <v>21.6</v>
      </c>
      <c r="Q33" s="12">
        <v>200</v>
      </c>
      <c r="R33" s="5">
        <f t="shared" si="8"/>
        <v>200</v>
      </c>
      <c r="S33" s="5">
        <v>176.8</v>
      </c>
      <c r="T33" s="1"/>
      <c r="U33" s="1">
        <f t="shared" si="5"/>
        <v>24.074074074074073</v>
      </c>
      <c r="V33" s="1">
        <f t="shared" si="9"/>
        <v>14.814814814814813</v>
      </c>
      <c r="W33" s="1">
        <v>31</v>
      </c>
      <c r="X33" s="1">
        <v>13</v>
      </c>
      <c r="Y33" s="1">
        <v>0</v>
      </c>
      <c r="Z33" s="1">
        <v>-0.8</v>
      </c>
      <c r="AA33" s="1">
        <v>15</v>
      </c>
      <c r="AB33" s="1">
        <v>-0.2</v>
      </c>
      <c r="AC33" s="1">
        <v>0</v>
      </c>
      <c r="AD33" s="1">
        <v>26.666666666666671</v>
      </c>
      <c r="AE33" s="1">
        <v>0</v>
      </c>
      <c r="AF33" s="1">
        <v>0</v>
      </c>
      <c r="AG33" s="1"/>
      <c r="AH33" s="1">
        <f t="shared" si="7"/>
        <v>90</v>
      </c>
      <c r="AI33" s="21">
        <f>VLOOKUP(I33,[1]Sheet!$I:$AJ,27,0)</f>
        <v>0.45</v>
      </c>
      <c r="AJ33" s="21">
        <f>VLOOKUP(I33,[1]Sheet!$I:$AJ,28,0)</f>
        <v>1.8</v>
      </c>
      <c r="AK33" s="1">
        <f t="shared" si="10"/>
        <v>90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73</v>
      </c>
      <c r="B34" s="14" t="s">
        <v>40</v>
      </c>
      <c r="C34" s="14">
        <v>9</v>
      </c>
      <c r="D34" s="14"/>
      <c r="E34" s="14">
        <v>4</v>
      </c>
      <c r="F34" s="14">
        <v>4</v>
      </c>
      <c r="G34" s="15">
        <v>0</v>
      </c>
      <c r="H34" s="14" t="e">
        <v>#N/A</v>
      </c>
      <c r="I34" s="14" t="s">
        <v>72</v>
      </c>
      <c r="J34" s="14"/>
      <c r="K34" s="14"/>
      <c r="L34" s="14">
        <f t="shared" si="3"/>
        <v>4</v>
      </c>
      <c r="M34" s="14"/>
      <c r="N34" s="14"/>
      <c r="O34" s="14"/>
      <c r="P34" s="14">
        <f t="shared" si="4"/>
        <v>0.8</v>
      </c>
      <c r="Q34" s="12"/>
      <c r="R34" s="1"/>
      <c r="S34" s="16"/>
      <c r="T34" s="14"/>
      <c r="U34" s="14">
        <f t="shared" si="5"/>
        <v>5</v>
      </c>
      <c r="V34" s="14">
        <f t="shared" si="9"/>
        <v>5</v>
      </c>
      <c r="W34" s="14">
        <v>0.4</v>
      </c>
      <c r="X34" s="14">
        <v>2.2000000000000002</v>
      </c>
      <c r="Y34" s="14">
        <v>12.4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/>
      <c r="AH34" s="14"/>
      <c r="AI34" s="21"/>
      <c r="AJ34" s="2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74</v>
      </c>
      <c r="B35" s="14"/>
      <c r="C35" s="14">
        <v>108</v>
      </c>
      <c r="D35" s="14"/>
      <c r="E35" s="14">
        <v>-27</v>
      </c>
      <c r="F35" s="14">
        <v>108</v>
      </c>
      <c r="G35" s="15">
        <v>0</v>
      </c>
      <c r="H35" s="14" t="e">
        <v>#N/A</v>
      </c>
      <c r="I35" s="14" t="s">
        <v>72</v>
      </c>
      <c r="J35" s="14"/>
      <c r="K35" s="14"/>
      <c r="L35" s="14">
        <f t="shared" si="3"/>
        <v>-27</v>
      </c>
      <c r="M35" s="14"/>
      <c r="N35" s="14"/>
      <c r="O35" s="14"/>
      <c r="P35" s="14">
        <f t="shared" si="4"/>
        <v>-5.4</v>
      </c>
      <c r="Q35" s="12"/>
      <c r="R35" s="1"/>
      <c r="S35" s="16"/>
      <c r="T35" s="14"/>
      <c r="U35" s="14">
        <f t="shared" si="5"/>
        <v>-20</v>
      </c>
      <c r="V35" s="14">
        <f t="shared" si="9"/>
        <v>-20</v>
      </c>
      <c r="W35" s="14">
        <v>14</v>
      </c>
      <c r="X35" s="14">
        <v>0.4</v>
      </c>
      <c r="Y35" s="14">
        <v>7.4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/>
      <c r="AH35" s="14"/>
      <c r="AI35" s="21"/>
      <c r="AJ35" s="2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1"/>
      <c r="AJ36" s="2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1"/>
      <c r="AJ37" s="2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1"/>
      <c r="AJ38" s="2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1"/>
      <c r="AJ39" s="2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1"/>
      <c r="AJ40" s="2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1"/>
      <c r="AJ41" s="2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1"/>
      <c r="AJ42" s="2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1"/>
      <c r="AJ43" s="2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1"/>
      <c r="AJ44" s="2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1"/>
      <c r="AJ45" s="2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1"/>
      <c r="AJ46" s="2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1"/>
      <c r="AJ47" s="2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1"/>
      <c r="AJ48" s="2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1"/>
      <c r="AJ49" s="2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1"/>
      <c r="AJ50" s="2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1"/>
      <c r="AJ51" s="2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1"/>
      <c r="AJ52" s="2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1"/>
      <c r="AJ53" s="2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1"/>
      <c r="AJ54" s="2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1"/>
      <c r="AJ55" s="2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1"/>
      <c r="AJ56" s="2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1"/>
      <c r="AJ57" s="2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1"/>
      <c r="AJ58" s="2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1"/>
      <c r="AJ59" s="2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1"/>
      <c r="AJ60" s="2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1"/>
      <c r="AJ61" s="2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1"/>
      <c r="AJ62" s="2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1"/>
      <c r="AJ63" s="2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1"/>
      <c r="AJ64" s="2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1"/>
      <c r="AJ65" s="2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1"/>
      <c r="AJ66" s="2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1"/>
      <c r="AJ67" s="2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1"/>
      <c r="AJ68" s="2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1"/>
      <c r="AJ69" s="2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1"/>
      <c r="AJ70" s="2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1"/>
      <c r="AJ71" s="2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1"/>
      <c r="AJ72" s="2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1"/>
      <c r="AJ73" s="2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1"/>
      <c r="AJ74" s="2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1"/>
      <c r="AJ75" s="2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1"/>
      <c r="AJ76" s="2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1"/>
      <c r="AJ77" s="2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1"/>
      <c r="AJ78" s="2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1"/>
      <c r="AJ79" s="2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1"/>
      <c r="AJ80" s="2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1"/>
      <c r="AJ81" s="2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1"/>
      <c r="AJ82" s="2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1"/>
      <c r="AJ83" s="2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1"/>
      <c r="AJ84" s="2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1"/>
      <c r="AJ85" s="2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1"/>
      <c r="AJ86" s="2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1"/>
      <c r="AJ87" s="2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1"/>
      <c r="AJ88" s="2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1"/>
      <c r="AJ89" s="2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1"/>
      <c r="AJ90" s="2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1"/>
      <c r="AJ91" s="2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1"/>
      <c r="AJ92" s="2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1"/>
      <c r="AJ93" s="2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1"/>
      <c r="AJ94" s="2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1"/>
      <c r="AJ95" s="2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1"/>
      <c r="AJ96" s="2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1"/>
      <c r="AJ97" s="2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1"/>
      <c r="AJ98" s="2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1"/>
      <c r="AJ99" s="2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1"/>
      <c r="AJ100" s="2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1"/>
      <c r="AJ101" s="2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1"/>
      <c r="AJ102" s="2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1"/>
      <c r="AJ103" s="2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1"/>
      <c r="AJ104" s="2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1"/>
      <c r="AJ105" s="2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1"/>
      <c r="AJ106" s="2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1"/>
      <c r="AJ107" s="2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1"/>
      <c r="AJ108" s="2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1"/>
      <c r="AJ109" s="2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1"/>
      <c r="AJ110" s="2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1"/>
      <c r="AJ111" s="2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1"/>
      <c r="AJ112" s="2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1"/>
      <c r="AJ113" s="2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1"/>
      <c r="AJ114" s="2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1"/>
      <c r="AJ115" s="2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1"/>
      <c r="AJ116" s="2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1"/>
      <c r="AJ117" s="2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1"/>
      <c r="AJ118" s="2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1"/>
      <c r="AJ119" s="2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1"/>
      <c r="AJ120" s="2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1"/>
      <c r="AJ121" s="2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1"/>
      <c r="AJ122" s="2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1"/>
      <c r="AJ123" s="2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1"/>
      <c r="AJ124" s="2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1"/>
      <c r="AJ125" s="2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1"/>
      <c r="AJ126" s="2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1"/>
      <c r="AJ127" s="2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1"/>
      <c r="AJ128" s="2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1"/>
      <c r="AJ129" s="2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1"/>
      <c r="AJ130" s="2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1"/>
      <c r="AJ131" s="2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1"/>
      <c r="AJ132" s="2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1"/>
      <c r="AJ133" s="2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1"/>
      <c r="AJ134" s="2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1"/>
      <c r="AJ135" s="2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1"/>
      <c r="AJ136" s="2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1"/>
      <c r="AJ137" s="2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1"/>
      <c r="AJ138" s="2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1"/>
      <c r="AJ139" s="2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1"/>
      <c r="AJ140" s="2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1"/>
      <c r="AJ141" s="2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1"/>
      <c r="AJ142" s="2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1"/>
      <c r="AJ143" s="2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1"/>
      <c r="AJ144" s="2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1"/>
      <c r="AJ145" s="2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1"/>
      <c r="AJ146" s="2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1"/>
      <c r="AJ147" s="2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1"/>
      <c r="AJ148" s="2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1"/>
      <c r="AJ149" s="2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1"/>
      <c r="AJ150" s="2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1"/>
      <c r="AJ151" s="2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1"/>
      <c r="AJ152" s="2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1"/>
      <c r="AJ153" s="2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1"/>
      <c r="AJ154" s="2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1"/>
      <c r="AJ155" s="2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1"/>
      <c r="AJ156" s="2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1"/>
      <c r="AJ157" s="2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1"/>
      <c r="AJ158" s="2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1"/>
      <c r="AJ159" s="2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1"/>
      <c r="AJ160" s="2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1"/>
      <c r="AJ161" s="2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1"/>
      <c r="AJ162" s="2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1"/>
      <c r="AJ163" s="2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1"/>
      <c r="AJ164" s="2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1"/>
      <c r="AJ165" s="2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1"/>
      <c r="AJ166" s="2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1"/>
      <c r="AJ167" s="2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1"/>
      <c r="AJ168" s="2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1"/>
      <c r="AJ169" s="2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1"/>
      <c r="AJ170" s="2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1"/>
      <c r="AJ171" s="2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1"/>
      <c r="AJ172" s="2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1"/>
      <c r="AJ173" s="2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1"/>
      <c r="AJ174" s="2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1"/>
      <c r="AJ175" s="2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1"/>
      <c r="AJ176" s="2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1"/>
      <c r="AJ177" s="2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1"/>
      <c r="AJ178" s="2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1"/>
      <c r="AJ179" s="2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1"/>
      <c r="AJ180" s="2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1"/>
      <c r="AJ181" s="2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1"/>
      <c r="AJ182" s="2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1"/>
      <c r="AJ183" s="2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1"/>
      <c r="AJ184" s="2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1"/>
      <c r="AJ185" s="2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1"/>
      <c r="AJ186" s="2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1"/>
      <c r="AJ187" s="2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1"/>
      <c r="AJ188" s="2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1"/>
      <c r="AJ189" s="2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1"/>
      <c r="AJ190" s="2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1"/>
      <c r="AJ191" s="2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1"/>
      <c r="AJ192" s="2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1"/>
      <c r="AJ193" s="2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1"/>
      <c r="AJ194" s="2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1"/>
      <c r="AJ195" s="2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1"/>
      <c r="AJ196" s="2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1"/>
      <c r="AJ197" s="2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1"/>
      <c r="AJ198" s="2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1"/>
      <c r="AJ199" s="2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1"/>
      <c r="AJ200" s="2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1"/>
      <c r="AJ201" s="2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1"/>
      <c r="AJ202" s="2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1"/>
      <c r="AJ203" s="2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1"/>
      <c r="AJ204" s="2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1"/>
      <c r="AJ205" s="2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1"/>
      <c r="AJ206" s="2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1"/>
      <c r="AJ207" s="2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1"/>
      <c r="AJ208" s="2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1"/>
      <c r="AJ209" s="2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1"/>
      <c r="AJ210" s="2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1"/>
      <c r="AJ211" s="2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1"/>
      <c r="AJ212" s="2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1"/>
      <c r="AJ213" s="2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1"/>
      <c r="AJ214" s="2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1"/>
      <c r="AJ215" s="2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1"/>
      <c r="AJ216" s="2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1"/>
      <c r="AJ217" s="2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1"/>
      <c r="AJ218" s="2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1"/>
      <c r="AJ219" s="2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1"/>
      <c r="AJ220" s="2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1"/>
      <c r="AJ221" s="2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1"/>
      <c r="AJ222" s="2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1"/>
      <c r="AJ223" s="2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1"/>
      <c r="AJ224" s="2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1"/>
      <c r="AJ225" s="2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1"/>
      <c r="AJ226" s="2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1"/>
      <c r="AJ227" s="2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1"/>
      <c r="AJ228" s="2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1"/>
      <c r="AJ229" s="2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1"/>
      <c r="AJ230" s="2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1"/>
      <c r="AJ231" s="2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1"/>
      <c r="AJ232" s="2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1"/>
      <c r="AJ233" s="2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1"/>
      <c r="AJ234" s="2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1"/>
      <c r="AJ235" s="2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1"/>
      <c r="AJ236" s="2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1"/>
      <c r="AJ237" s="2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1"/>
      <c r="AJ238" s="2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1"/>
      <c r="AJ239" s="2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21"/>
      <c r="AJ240" s="2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21"/>
      <c r="AJ241" s="2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21"/>
      <c r="AJ242" s="2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21"/>
      <c r="AJ243" s="2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21"/>
      <c r="AJ244" s="2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21"/>
      <c r="AJ245" s="2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21"/>
      <c r="AJ246" s="2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21"/>
      <c r="AJ247" s="2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21"/>
      <c r="AJ248" s="2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21"/>
      <c r="AJ249" s="2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21"/>
      <c r="AJ250" s="2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21"/>
      <c r="AJ251" s="2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21"/>
      <c r="AJ252" s="2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21"/>
      <c r="AJ253" s="2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21"/>
      <c r="AJ254" s="2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21"/>
      <c r="AJ255" s="2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21"/>
      <c r="AJ256" s="2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21"/>
      <c r="AJ257" s="2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21"/>
      <c r="AJ258" s="2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21"/>
      <c r="AJ259" s="2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21"/>
      <c r="AJ260" s="2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21"/>
      <c r="AJ261" s="2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21"/>
      <c r="AJ262" s="2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21"/>
      <c r="AJ263" s="2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21"/>
      <c r="AJ264" s="2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21"/>
      <c r="AJ265" s="2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21"/>
      <c r="AJ266" s="2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21"/>
      <c r="AJ267" s="2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21"/>
      <c r="AJ268" s="2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21"/>
      <c r="AJ269" s="2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21"/>
      <c r="AJ270" s="2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21"/>
      <c r="AJ271" s="2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21"/>
      <c r="AJ272" s="2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21"/>
      <c r="AJ273" s="2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21"/>
      <c r="AJ274" s="2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21"/>
      <c r="AJ275" s="2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21"/>
      <c r="AJ276" s="2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21"/>
      <c r="AJ277" s="2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21"/>
      <c r="AJ278" s="2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21"/>
      <c r="AJ279" s="2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21"/>
      <c r="AJ280" s="2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21"/>
      <c r="AJ281" s="2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21"/>
      <c r="AJ282" s="2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21"/>
      <c r="AJ283" s="2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21"/>
      <c r="AJ284" s="2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21"/>
      <c r="AJ285" s="2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21"/>
      <c r="AJ286" s="2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21"/>
      <c r="AJ287" s="2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21"/>
      <c r="AJ288" s="2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21"/>
      <c r="AJ289" s="2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21"/>
      <c r="AJ290" s="2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21"/>
      <c r="AJ291" s="2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21"/>
      <c r="AJ292" s="2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21"/>
      <c r="AJ293" s="2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21"/>
      <c r="AJ294" s="2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21"/>
      <c r="AJ295" s="2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21"/>
      <c r="AJ296" s="2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21"/>
      <c r="AJ297" s="2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21"/>
      <c r="AJ298" s="2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21"/>
      <c r="AJ299" s="2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21"/>
      <c r="AJ300" s="2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21"/>
      <c r="AJ301" s="2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21"/>
      <c r="AJ302" s="2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21"/>
      <c r="AJ303" s="2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21"/>
      <c r="AJ304" s="2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21"/>
      <c r="AJ305" s="2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21"/>
      <c r="AJ306" s="2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21"/>
      <c r="AJ307" s="2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21"/>
      <c r="AJ308" s="2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21"/>
      <c r="AJ309" s="2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21"/>
      <c r="AJ310" s="2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21"/>
      <c r="AJ311" s="2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21"/>
      <c r="AJ312" s="2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21"/>
      <c r="AJ313" s="2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21"/>
      <c r="AJ314" s="2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21"/>
      <c r="AJ315" s="2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21"/>
      <c r="AJ316" s="2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21"/>
      <c r="AJ317" s="2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21"/>
      <c r="AJ318" s="2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21"/>
      <c r="AJ319" s="2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21"/>
      <c r="AJ320" s="2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21"/>
      <c r="AJ321" s="2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21"/>
      <c r="AJ322" s="2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21"/>
      <c r="AJ323" s="2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21"/>
      <c r="AJ324" s="2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21"/>
      <c r="AJ325" s="2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21"/>
      <c r="AJ326" s="2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21"/>
      <c r="AJ327" s="2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21"/>
      <c r="AJ328" s="2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21"/>
      <c r="AJ329" s="2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21"/>
      <c r="AJ330" s="2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21"/>
      <c r="AJ331" s="2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21"/>
      <c r="AJ332" s="2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21"/>
      <c r="AJ333" s="2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21"/>
      <c r="AJ334" s="2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21"/>
      <c r="AJ335" s="2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21"/>
      <c r="AJ336" s="2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21"/>
      <c r="AJ337" s="2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21"/>
      <c r="AJ338" s="2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21"/>
      <c r="AJ339" s="2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21"/>
      <c r="AJ340" s="2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21"/>
      <c r="AJ341" s="2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21"/>
      <c r="AJ342" s="2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21"/>
      <c r="AJ343" s="2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21"/>
      <c r="AJ344" s="2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21"/>
      <c r="AJ345" s="2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21"/>
      <c r="AJ346" s="2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21"/>
      <c r="AJ347" s="2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21"/>
      <c r="AJ348" s="2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21"/>
      <c r="AJ349" s="2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21"/>
      <c r="AJ350" s="2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21"/>
      <c r="AJ351" s="2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21"/>
      <c r="AJ352" s="2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21"/>
      <c r="AJ353" s="2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21"/>
      <c r="AJ354" s="2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21"/>
      <c r="AJ355" s="2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21"/>
      <c r="AJ356" s="2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21"/>
      <c r="AJ357" s="2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21"/>
      <c r="AJ358" s="2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21"/>
      <c r="AJ359" s="2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21"/>
      <c r="AJ360" s="2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21"/>
      <c r="AJ361" s="2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21"/>
      <c r="AJ362" s="2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21"/>
      <c r="AJ363" s="2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21"/>
      <c r="AJ364" s="2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21"/>
      <c r="AJ365" s="2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21"/>
      <c r="AJ366" s="2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21"/>
      <c r="AJ367" s="2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21"/>
      <c r="AJ368" s="2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21"/>
      <c r="AJ369" s="2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21"/>
      <c r="AJ370" s="2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21"/>
      <c r="AJ371" s="2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21"/>
      <c r="AJ372" s="2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21"/>
      <c r="AJ373" s="2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21"/>
      <c r="AJ374" s="2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21"/>
      <c r="AJ375" s="2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21"/>
      <c r="AJ376" s="2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21"/>
      <c r="AJ377" s="2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21"/>
      <c r="AJ378" s="2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21"/>
      <c r="AJ379" s="2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21"/>
      <c r="AJ380" s="2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21"/>
      <c r="AJ381" s="2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21"/>
      <c r="AJ382" s="2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21"/>
      <c r="AJ383" s="2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21"/>
      <c r="AJ384" s="2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21"/>
      <c r="AJ385" s="2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21"/>
      <c r="AJ386" s="2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21"/>
      <c r="AJ387" s="2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21"/>
      <c r="AJ388" s="2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21"/>
      <c r="AJ389" s="2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21"/>
      <c r="AJ390" s="2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21"/>
      <c r="AJ391" s="2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21"/>
      <c r="AJ392" s="2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21"/>
      <c r="AJ393" s="2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21"/>
      <c r="AJ394" s="2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21"/>
      <c r="AJ395" s="2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21"/>
      <c r="AJ396" s="2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21"/>
      <c r="AJ397" s="2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21"/>
      <c r="AJ398" s="2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21"/>
      <c r="AJ399" s="2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21"/>
      <c r="AJ400" s="2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21"/>
      <c r="AJ401" s="2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21"/>
      <c r="AJ402" s="2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21"/>
      <c r="AJ403" s="2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21"/>
      <c r="AJ404" s="2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21"/>
      <c r="AJ405" s="2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21"/>
      <c r="AJ406" s="2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21"/>
      <c r="AJ407" s="2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21"/>
      <c r="AJ408" s="2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21"/>
      <c r="AJ409" s="2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21"/>
      <c r="AJ410" s="2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21"/>
      <c r="AJ411" s="2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21"/>
      <c r="AJ412" s="2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21"/>
      <c r="AJ413" s="2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21"/>
      <c r="AJ414" s="2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21"/>
      <c r="AJ415" s="2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21"/>
      <c r="AJ416" s="2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21"/>
      <c r="AJ417" s="2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21"/>
      <c r="AJ418" s="2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21"/>
      <c r="AJ419" s="2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21"/>
      <c r="AJ420" s="2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21"/>
      <c r="AJ421" s="2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21"/>
      <c r="AJ422" s="2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21"/>
      <c r="AJ423" s="2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21"/>
      <c r="AJ424" s="2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21"/>
      <c r="AJ425" s="2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21"/>
      <c r="AJ426" s="2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21"/>
      <c r="AJ427" s="2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21"/>
      <c r="AJ428" s="2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21"/>
      <c r="AJ429" s="2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21"/>
      <c r="AJ430" s="2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21"/>
      <c r="AJ431" s="2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21"/>
      <c r="AJ432" s="2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21"/>
      <c r="AJ433" s="2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21"/>
      <c r="AJ434" s="2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21"/>
      <c r="AJ435" s="2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21"/>
      <c r="AJ436" s="2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21"/>
      <c r="AJ437" s="2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21"/>
      <c r="AJ438" s="2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21"/>
      <c r="AJ439" s="2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21"/>
      <c r="AJ440" s="2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21"/>
      <c r="AJ441" s="2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21"/>
      <c r="AJ442" s="2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21"/>
      <c r="AJ443" s="2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21"/>
      <c r="AJ444" s="2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21"/>
      <c r="AJ445" s="2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21"/>
      <c r="AJ446" s="2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21"/>
      <c r="AJ447" s="2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21"/>
      <c r="AJ448" s="2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21"/>
      <c r="AJ449" s="2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21"/>
      <c r="AJ450" s="2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21"/>
      <c r="AJ451" s="2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21"/>
      <c r="AJ452" s="2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21"/>
      <c r="AJ453" s="2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21"/>
      <c r="AJ454" s="2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21"/>
      <c r="AJ455" s="2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21"/>
      <c r="AJ456" s="2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21"/>
      <c r="AJ457" s="2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21"/>
      <c r="AJ458" s="2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21"/>
      <c r="AJ459" s="2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21"/>
      <c r="AJ460" s="2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21"/>
      <c r="AJ461" s="2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21"/>
      <c r="AJ462" s="2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21"/>
      <c r="AJ463" s="2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21"/>
      <c r="AJ464" s="2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21"/>
      <c r="AJ465" s="2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21"/>
      <c r="AJ466" s="2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21"/>
      <c r="AJ467" s="2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21"/>
      <c r="AJ468" s="2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21"/>
      <c r="AJ469" s="2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21"/>
      <c r="AJ470" s="2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21"/>
      <c r="AJ471" s="2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21"/>
      <c r="AJ472" s="2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21"/>
      <c r="AJ473" s="2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21"/>
      <c r="AJ474" s="2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21"/>
      <c r="AJ475" s="2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21"/>
      <c r="AJ476" s="2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21"/>
      <c r="AJ477" s="2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21"/>
      <c r="AJ478" s="2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21"/>
      <c r="AJ479" s="2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21"/>
      <c r="AJ480" s="2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21"/>
      <c r="AJ481" s="2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21"/>
      <c r="AJ482" s="2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21"/>
      <c r="AJ483" s="2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21"/>
      <c r="AJ484" s="2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21"/>
      <c r="AJ485" s="2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21"/>
      <c r="AJ486" s="2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21"/>
      <c r="AJ487" s="2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21"/>
      <c r="AJ488" s="2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21"/>
      <c r="AJ489" s="2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21"/>
      <c r="AJ490" s="2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21"/>
      <c r="AJ491" s="2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21"/>
      <c r="AJ492" s="2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21"/>
      <c r="AJ493" s="2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21"/>
      <c r="AJ494" s="2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21"/>
      <c r="AJ495" s="2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21"/>
      <c r="AJ496" s="2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21"/>
      <c r="AJ497" s="2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21"/>
      <c r="AJ498" s="2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R499" s="1"/>
      <c r="AI499" s="21"/>
      <c r="AJ499" s="21"/>
      <c r="AK499" s="1"/>
    </row>
  </sheetData>
  <autoFilter ref="A3:AH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2025-07-03T12:52:56Z</dcterms:created>
  <dcterms:modified xsi:type="dcterms:W3CDTF">2025-07-07T10:14:23Z</dcterms:modified>
</cp:coreProperties>
</file>