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7,25 Горняк КИ (Луганск_Горловка) доставка на 15,07,25\"/>
    </mc:Choice>
  </mc:AlternateContent>
  <xr:revisionPtr revIDLastSave="0" documentId="13_ncr:1_{BD300463-B796-459E-8CE2-CEECA554E9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X502" i="2"/>
  <c r="X501" i="2"/>
  <c r="BO500" i="2"/>
  <c r="BM500" i="2"/>
  <c r="Y500" i="2"/>
  <c r="BO499" i="2"/>
  <c r="BM499" i="2"/>
  <c r="Y499" i="2"/>
  <c r="BP499" i="2" s="1"/>
  <c r="X497" i="2"/>
  <c r="X496" i="2"/>
  <c r="BO495" i="2"/>
  <c r="BM495" i="2"/>
  <c r="Y495" i="2"/>
  <c r="BO494" i="2"/>
  <c r="BM494" i="2"/>
  <c r="Y494" i="2"/>
  <c r="BP494" i="2" s="1"/>
  <c r="X492" i="2"/>
  <c r="X491" i="2"/>
  <c r="BO490" i="2"/>
  <c r="BM490" i="2"/>
  <c r="Y490" i="2"/>
  <c r="Z490" i="2" s="1"/>
  <c r="BO489" i="2"/>
  <c r="BM489" i="2"/>
  <c r="Y489" i="2"/>
  <c r="Z489" i="2" s="1"/>
  <c r="BO488" i="2"/>
  <c r="BM488" i="2"/>
  <c r="Y488" i="2"/>
  <c r="BP488" i="2" s="1"/>
  <c r="BO487" i="2"/>
  <c r="BM487" i="2"/>
  <c r="Y487" i="2"/>
  <c r="Z487" i="2" s="1"/>
  <c r="X485" i="2"/>
  <c r="X484" i="2"/>
  <c r="BO483" i="2"/>
  <c r="BM483" i="2"/>
  <c r="Y483" i="2"/>
  <c r="BP483" i="2" s="1"/>
  <c r="BO482" i="2"/>
  <c r="BM482" i="2"/>
  <c r="Y482" i="2"/>
  <c r="Z482" i="2" s="1"/>
  <c r="BO481" i="2"/>
  <c r="BM481" i="2"/>
  <c r="Y481" i="2"/>
  <c r="Z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X470" i="2"/>
  <c r="X469" i="2"/>
  <c r="BO468" i="2"/>
  <c r="BM468" i="2"/>
  <c r="Y468" i="2"/>
  <c r="BP468" i="2" s="1"/>
  <c r="P468" i="2"/>
  <c r="BO467" i="2"/>
  <c r="BM467" i="2"/>
  <c r="Y467" i="2"/>
  <c r="BN467" i="2" s="1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P464" i="2"/>
  <c r="BO463" i="2"/>
  <c r="BM463" i="2"/>
  <c r="Y463" i="2"/>
  <c r="P463" i="2"/>
  <c r="BO462" i="2"/>
  <c r="BM462" i="2"/>
  <c r="Y462" i="2"/>
  <c r="Z462" i="2" s="1"/>
  <c r="P462" i="2"/>
  <c r="X460" i="2"/>
  <c r="X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X454" i="2"/>
  <c r="X453" i="2"/>
  <c r="BO452" i="2"/>
  <c r="BM452" i="2"/>
  <c r="Y452" i="2"/>
  <c r="BN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BP448" i="2" s="1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O440" i="2"/>
  <c r="BM440" i="2"/>
  <c r="Y440" i="2"/>
  <c r="BP440" i="2" s="1"/>
  <c r="P440" i="2"/>
  <c r="BO439" i="2"/>
  <c r="BM439" i="2"/>
  <c r="Y439" i="2"/>
  <c r="BN439" i="2" s="1"/>
  <c r="P439" i="2"/>
  <c r="BO438" i="2"/>
  <c r="BM438" i="2"/>
  <c r="Y438" i="2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BP422" i="2" s="1"/>
  <c r="P422" i="2"/>
  <c r="BO421" i="2"/>
  <c r="BM421" i="2"/>
  <c r="Y421" i="2"/>
  <c r="Z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X411" i="2"/>
  <c r="X410" i="2"/>
  <c r="BP409" i="2"/>
  <c r="BO409" i="2"/>
  <c r="BN409" i="2"/>
  <c r="BM409" i="2"/>
  <c r="Z409" i="2"/>
  <c r="Y409" i="2"/>
  <c r="P409" i="2"/>
  <c r="BO408" i="2"/>
  <c r="BM408" i="2"/>
  <c r="Y408" i="2"/>
  <c r="Y410" i="2" s="1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Z402" i="2" s="1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BN397" i="2" s="1"/>
  <c r="P397" i="2"/>
  <c r="BO396" i="2"/>
  <c r="BM396" i="2"/>
  <c r="Y396" i="2"/>
  <c r="P396" i="2"/>
  <c r="BO395" i="2"/>
  <c r="BM395" i="2"/>
  <c r="Y395" i="2"/>
  <c r="BN395" i="2" s="1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BP384" i="2" s="1"/>
  <c r="P384" i="2"/>
  <c r="X382" i="2"/>
  <c r="X381" i="2"/>
  <c r="BO380" i="2"/>
  <c r="BM380" i="2"/>
  <c r="Y380" i="2"/>
  <c r="Z380" i="2" s="1"/>
  <c r="Z381" i="2" s="1"/>
  <c r="P380" i="2"/>
  <c r="X378" i="2"/>
  <c r="X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N373" i="2" s="1"/>
  <c r="P373" i="2"/>
  <c r="X370" i="2"/>
  <c r="X369" i="2"/>
  <c r="BO368" i="2"/>
  <c r="BM368" i="2"/>
  <c r="Y368" i="2"/>
  <c r="P368" i="2"/>
  <c r="X366" i="2"/>
  <c r="X365" i="2"/>
  <c r="BO364" i="2"/>
  <c r="BM364" i="2"/>
  <c r="Y364" i="2"/>
  <c r="BP364" i="2" s="1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Y361" i="2" s="1"/>
  <c r="P358" i="2"/>
  <c r="X356" i="2"/>
  <c r="X355" i="2"/>
  <c r="BO354" i="2"/>
  <c r="BM354" i="2"/>
  <c r="Y354" i="2"/>
  <c r="BP354" i="2" s="1"/>
  <c r="P354" i="2"/>
  <c r="BO353" i="2"/>
  <c r="BM353" i="2"/>
  <c r="Y353" i="2"/>
  <c r="P353" i="2"/>
  <c r="BP352" i="2"/>
  <c r="BO352" i="2"/>
  <c r="BN352" i="2"/>
  <c r="BM352" i="2"/>
  <c r="Z352" i="2"/>
  <c r="Y352" i="2"/>
  <c r="P352" i="2"/>
  <c r="BO351" i="2"/>
  <c r="BM351" i="2"/>
  <c r="Y351" i="2"/>
  <c r="Z351" i="2" s="1"/>
  <c r="P351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BN348" i="2" s="1"/>
  <c r="P348" i="2"/>
  <c r="X344" i="2"/>
  <c r="X343" i="2"/>
  <c r="BO342" i="2"/>
  <c r="BM342" i="2"/>
  <c r="Y342" i="2"/>
  <c r="P342" i="2"/>
  <c r="BO341" i="2"/>
  <c r="BM341" i="2"/>
  <c r="Y341" i="2"/>
  <c r="BP341" i="2" s="1"/>
  <c r="P341" i="2"/>
  <c r="BO340" i="2"/>
  <c r="BM340" i="2"/>
  <c r="Y340" i="2"/>
  <c r="P340" i="2"/>
  <c r="X337" i="2"/>
  <c r="X336" i="2"/>
  <c r="BO335" i="2"/>
  <c r="BM335" i="2"/>
  <c r="Y335" i="2"/>
  <c r="Z335" i="2" s="1"/>
  <c r="P335" i="2"/>
  <c r="BO334" i="2"/>
  <c r="BM334" i="2"/>
  <c r="Y334" i="2"/>
  <c r="BN334" i="2" s="1"/>
  <c r="P334" i="2"/>
  <c r="BO333" i="2"/>
  <c r="BM333" i="2"/>
  <c r="Y333" i="2"/>
  <c r="P333" i="2"/>
  <c r="X331" i="2"/>
  <c r="X330" i="2"/>
  <c r="BO329" i="2"/>
  <c r="BM329" i="2"/>
  <c r="Y329" i="2"/>
  <c r="P329" i="2"/>
  <c r="BO328" i="2"/>
  <c r="BM328" i="2"/>
  <c r="Y328" i="2"/>
  <c r="BP328" i="2" s="1"/>
  <c r="P328" i="2"/>
  <c r="BO327" i="2"/>
  <c r="BM327" i="2"/>
  <c r="Y327" i="2"/>
  <c r="BP327" i="2" s="1"/>
  <c r="BO326" i="2"/>
  <c r="BM326" i="2"/>
  <c r="Y326" i="2"/>
  <c r="Z326" i="2" s="1"/>
  <c r="BO325" i="2"/>
  <c r="BM325" i="2"/>
  <c r="Y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Y323" i="2" s="1"/>
  <c r="P319" i="2"/>
  <c r="X317" i="2"/>
  <c r="X316" i="2"/>
  <c r="BO315" i="2"/>
  <c r="BM315" i="2"/>
  <c r="Y315" i="2"/>
  <c r="P315" i="2"/>
  <c r="BO314" i="2"/>
  <c r="BM314" i="2"/>
  <c r="Y314" i="2"/>
  <c r="BP314" i="2" s="1"/>
  <c r="P314" i="2"/>
  <c r="BO313" i="2"/>
  <c r="BM313" i="2"/>
  <c r="Y313" i="2"/>
  <c r="Z313" i="2" s="1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N292" i="2" s="1"/>
  <c r="P292" i="2"/>
  <c r="X289" i="2"/>
  <c r="X288" i="2"/>
  <c r="BO287" i="2"/>
  <c r="BM287" i="2"/>
  <c r="Y287" i="2"/>
  <c r="P287" i="2"/>
  <c r="X284" i="2"/>
  <c r="X283" i="2"/>
  <c r="BO282" i="2"/>
  <c r="BM282" i="2"/>
  <c r="Y282" i="2"/>
  <c r="Y283" i="2" s="1"/>
  <c r="P282" i="2"/>
  <c r="X280" i="2"/>
  <c r="X279" i="2"/>
  <c r="BO278" i="2"/>
  <c r="BM278" i="2"/>
  <c r="Y278" i="2"/>
  <c r="BN278" i="2" s="1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Z271" i="2" s="1"/>
  <c r="P271" i="2"/>
  <c r="X268" i="2"/>
  <c r="X267" i="2"/>
  <c r="BO266" i="2"/>
  <c r="BM266" i="2"/>
  <c r="Y266" i="2"/>
  <c r="BP266" i="2" s="1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X260" i="2"/>
  <c r="X259" i="2"/>
  <c r="BO258" i="2"/>
  <c r="BM258" i="2"/>
  <c r="Y258" i="2"/>
  <c r="Z258" i="2" s="1"/>
  <c r="P258" i="2"/>
  <c r="BO257" i="2"/>
  <c r="BM257" i="2"/>
  <c r="Y257" i="2"/>
  <c r="BN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BN246" i="2" s="1"/>
  <c r="P246" i="2"/>
  <c r="BO245" i="2"/>
  <c r="BM245" i="2"/>
  <c r="Y245" i="2"/>
  <c r="BO244" i="2"/>
  <c r="BM244" i="2"/>
  <c r="Y244" i="2"/>
  <c r="BN244" i="2" s="1"/>
  <c r="P244" i="2"/>
  <c r="X242" i="2"/>
  <c r="X241" i="2"/>
  <c r="BO240" i="2"/>
  <c r="BM240" i="2"/>
  <c r="Y240" i="2"/>
  <c r="X238" i="2"/>
  <c r="X237" i="2"/>
  <c r="BO236" i="2"/>
  <c r="BM236" i="2"/>
  <c r="Y236" i="2"/>
  <c r="BN236" i="2" s="1"/>
  <c r="P236" i="2"/>
  <c r="BO235" i="2"/>
  <c r="BM235" i="2"/>
  <c r="Y235" i="2"/>
  <c r="Y238" i="2" s="1"/>
  <c r="P235" i="2"/>
  <c r="X233" i="2"/>
  <c r="X232" i="2"/>
  <c r="BO231" i="2"/>
  <c r="BM231" i="2"/>
  <c r="Y231" i="2"/>
  <c r="BN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N226" i="2" s="1"/>
  <c r="P226" i="2"/>
  <c r="BO225" i="2"/>
  <c r="BM225" i="2"/>
  <c r="Y225" i="2"/>
  <c r="P225" i="2"/>
  <c r="X222" i="2"/>
  <c r="X221" i="2"/>
  <c r="BO220" i="2"/>
  <c r="BM220" i="2"/>
  <c r="Y220" i="2"/>
  <c r="BN220" i="2" s="1"/>
  <c r="P220" i="2"/>
  <c r="BO219" i="2"/>
  <c r="BM219" i="2"/>
  <c r="Y219" i="2"/>
  <c r="P219" i="2"/>
  <c r="X217" i="2"/>
  <c r="X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Z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P207" i="2"/>
  <c r="X205" i="2"/>
  <c r="X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P199" i="2"/>
  <c r="BO198" i="2"/>
  <c r="BM198" i="2"/>
  <c r="Z198" i="2"/>
  <c r="Y198" i="2"/>
  <c r="BP198" i="2" s="1"/>
  <c r="P198" i="2"/>
  <c r="BO197" i="2"/>
  <c r="BN197" i="2"/>
  <c r="BM197" i="2"/>
  <c r="Z197" i="2"/>
  <c r="Y197" i="2"/>
  <c r="BP197" i="2" s="1"/>
  <c r="P197" i="2"/>
  <c r="BO196" i="2"/>
  <c r="BM196" i="2"/>
  <c r="Y196" i="2"/>
  <c r="Z196" i="2" s="1"/>
  <c r="P196" i="2"/>
  <c r="X194" i="2"/>
  <c r="X193" i="2"/>
  <c r="BO192" i="2"/>
  <c r="BM192" i="2"/>
  <c r="Y192" i="2"/>
  <c r="P192" i="2"/>
  <c r="BO191" i="2"/>
  <c r="BM191" i="2"/>
  <c r="Y191" i="2"/>
  <c r="Z191" i="2" s="1"/>
  <c r="P191" i="2"/>
  <c r="X189" i="2"/>
  <c r="X188" i="2"/>
  <c r="BO187" i="2"/>
  <c r="BM187" i="2"/>
  <c r="Y187" i="2"/>
  <c r="BN187" i="2" s="1"/>
  <c r="P187" i="2"/>
  <c r="BO186" i="2"/>
  <c r="BM186" i="2"/>
  <c r="Y186" i="2"/>
  <c r="BN186" i="2" s="1"/>
  <c r="P186" i="2"/>
  <c r="X183" i="2"/>
  <c r="X182" i="2"/>
  <c r="BO181" i="2"/>
  <c r="BM181" i="2"/>
  <c r="Y181" i="2"/>
  <c r="P181" i="2"/>
  <c r="X179" i="2"/>
  <c r="X178" i="2"/>
  <c r="BO177" i="2"/>
  <c r="BM177" i="2"/>
  <c r="Y177" i="2"/>
  <c r="BN177" i="2" s="1"/>
  <c r="P177" i="2"/>
  <c r="BO176" i="2"/>
  <c r="BM176" i="2"/>
  <c r="Y176" i="2"/>
  <c r="P176" i="2"/>
  <c r="BO175" i="2"/>
  <c r="BM175" i="2"/>
  <c r="Y175" i="2"/>
  <c r="BP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Z168" i="2" s="1"/>
  <c r="P168" i="2"/>
  <c r="BO167" i="2"/>
  <c r="BM167" i="2"/>
  <c r="Y167" i="2"/>
  <c r="BN167" i="2" s="1"/>
  <c r="P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Y152" i="2"/>
  <c r="Z152" i="2" s="1"/>
  <c r="P152" i="2"/>
  <c r="BO151" i="2"/>
  <c r="BM151" i="2"/>
  <c r="Y151" i="2"/>
  <c r="Y154" i="2" s="1"/>
  <c r="P151" i="2"/>
  <c r="X149" i="2"/>
  <c r="X148" i="2"/>
  <c r="BO147" i="2"/>
  <c r="BM147" i="2"/>
  <c r="Y147" i="2"/>
  <c r="P147" i="2"/>
  <c r="X144" i="2"/>
  <c r="X143" i="2"/>
  <c r="BO142" i="2"/>
  <c r="BM142" i="2"/>
  <c r="Y142" i="2"/>
  <c r="BN142" i="2" s="1"/>
  <c r="P142" i="2"/>
  <c r="BO141" i="2"/>
  <c r="BM141" i="2"/>
  <c r="Y141" i="2"/>
  <c r="P141" i="2"/>
  <c r="X139" i="2"/>
  <c r="X138" i="2"/>
  <c r="BO137" i="2"/>
  <c r="BM137" i="2"/>
  <c r="Y137" i="2"/>
  <c r="P137" i="2"/>
  <c r="BO136" i="2"/>
  <c r="BM136" i="2"/>
  <c r="Y136" i="2"/>
  <c r="Y139" i="2" s="1"/>
  <c r="P136" i="2"/>
  <c r="X134" i="2"/>
  <c r="X133" i="2"/>
  <c r="BO132" i="2"/>
  <c r="BM132" i="2"/>
  <c r="Y132" i="2"/>
  <c r="P132" i="2"/>
  <c r="BO131" i="2"/>
  <c r="BM131" i="2"/>
  <c r="Y131" i="2"/>
  <c r="BP131" i="2" s="1"/>
  <c r="P131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Y119" i="2"/>
  <c r="BN119" i="2" s="1"/>
  <c r="P119" i="2"/>
  <c r="BO118" i="2"/>
  <c r="BM118" i="2"/>
  <c r="Y118" i="2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P106" i="2"/>
  <c r="BO105" i="2"/>
  <c r="BM105" i="2"/>
  <c r="Y105" i="2"/>
  <c r="BN105" i="2" s="1"/>
  <c r="P105" i="2"/>
  <c r="X102" i="2"/>
  <c r="X101" i="2"/>
  <c r="BO100" i="2"/>
  <c r="BM100" i="2"/>
  <c r="Y100" i="2"/>
  <c r="P100" i="2"/>
  <c r="BO99" i="2"/>
  <c r="BM99" i="2"/>
  <c r="Y99" i="2"/>
  <c r="BN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BP89" i="2" s="1"/>
  <c r="P89" i="2"/>
  <c r="X86" i="2"/>
  <c r="X85" i="2"/>
  <c r="BO84" i="2"/>
  <c r="BM84" i="2"/>
  <c r="Y84" i="2"/>
  <c r="P84" i="2"/>
  <c r="BO83" i="2"/>
  <c r="BM83" i="2"/>
  <c r="Y83" i="2"/>
  <c r="Y85" i="2" s="1"/>
  <c r="P83" i="2"/>
  <c r="X81" i="2"/>
  <c r="X80" i="2"/>
  <c r="BO79" i="2"/>
  <c r="BM79" i="2"/>
  <c r="Y79" i="2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Z75" i="2" s="1"/>
  <c r="P75" i="2"/>
  <c r="BO74" i="2"/>
  <c r="BM74" i="2"/>
  <c r="Y74" i="2"/>
  <c r="P74" i="2"/>
  <c r="X72" i="2"/>
  <c r="X71" i="2"/>
  <c r="BO70" i="2"/>
  <c r="BM70" i="2"/>
  <c r="Y70" i="2"/>
  <c r="BN70" i="2" s="1"/>
  <c r="P70" i="2"/>
  <c r="BO69" i="2"/>
  <c r="BM69" i="2"/>
  <c r="Y69" i="2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Z61" i="2" s="1"/>
  <c r="P61" i="2"/>
  <c r="X59" i="2"/>
  <c r="X58" i="2"/>
  <c r="BO57" i="2"/>
  <c r="BM57" i="2"/>
  <c r="Y57" i="2"/>
  <c r="Z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Z43" i="2" s="1"/>
  <c r="P43" i="2"/>
  <c r="BO42" i="2"/>
  <c r="BM42" i="2"/>
  <c r="Y42" i="2"/>
  <c r="Z42" i="2" s="1"/>
  <c r="P42" i="2"/>
  <c r="BO41" i="2"/>
  <c r="BM41" i="2"/>
  <c r="Y41" i="2"/>
  <c r="P41" i="2"/>
  <c r="X37" i="2"/>
  <c r="X36" i="2"/>
  <c r="BO35" i="2"/>
  <c r="BM35" i="2"/>
  <c r="Y35" i="2"/>
  <c r="BN35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P27" i="2"/>
  <c r="BO26" i="2"/>
  <c r="BM26" i="2"/>
  <c r="Y26" i="2"/>
  <c r="BN26" i="2" s="1"/>
  <c r="P26" i="2"/>
  <c r="X24" i="2"/>
  <c r="X23" i="2"/>
  <c r="BO22" i="2"/>
  <c r="BM22" i="2"/>
  <c r="Y22" i="2"/>
  <c r="H10" i="2"/>
  <c r="A9" i="2"/>
  <c r="H9" i="2" s="1"/>
  <c r="D7" i="2"/>
  <c r="Q6" i="2"/>
  <c r="P2" i="2"/>
  <c r="BP56" i="2" l="1"/>
  <c r="BP119" i="2"/>
  <c r="BN198" i="2"/>
  <c r="BP200" i="2"/>
  <c r="Z320" i="2"/>
  <c r="BN320" i="2"/>
  <c r="Z327" i="2"/>
  <c r="BN327" i="2"/>
  <c r="Z328" i="2"/>
  <c r="Y382" i="2"/>
  <c r="Z164" i="2"/>
  <c r="BN164" i="2"/>
  <c r="Z165" i="2"/>
  <c r="BN165" i="2"/>
  <c r="Z228" i="2"/>
  <c r="BN228" i="2"/>
  <c r="Z229" i="2"/>
  <c r="BN229" i="2"/>
  <c r="BP231" i="2"/>
  <c r="BP244" i="2"/>
  <c r="BP246" i="2"/>
  <c r="Z296" i="2"/>
  <c r="F10" i="2"/>
  <c r="BP31" i="2"/>
  <c r="BP70" i="2"/>
  <c r="Z107" i="2"/>
  <c r="BN107" i="2"/>
  <c r="BP142" i="2"/>
  <c r="Z171" i="2"/>
  <c r="BN171" i="2"/>
  <c r="BP211" i="2"/>
  <c r="Z263" i="2"/>
  <c r="BN263" i="2"/>
  <c r="BP292" i="2"/>
  <c r="Z305" i="2"/>
  <c r="BN305" i="2"/>
  <c r="Z341" i="2"/>
  <c r="BN341" i="2"/>
  <c r="Z373" i="2"/>
  <c r="Z399" i="2"/>
  <c r="BN399" i="2"/>
  <c r="Z419" i="2"/>
  <c r="BN419" i="2"/>
  <c r="Z420" i="2"/>
  <c r="BN420" i="2"/>
  <c r="Z473" i="2"/>
  <c r="BN473" i="2"/>
  <c r="Z474" i="2"/>
  <c r="BN474" i="2"/>
  <c r="Z483" i="2"/>
  <c r="BN483" i="2"/>
  <c r="BP26" i="2"/>
  <c r="Y33" i="2"/>
  <c r="BP35" i="2"/>
  <c r="Y36" i="2"/>
  <c r="Z47" i="2"/>
  <c r="Z48" i="2" s="1"/>
  <c r="BN47" i="2"/>
  <c r="BP47" i="2"/>
  <c r="Y48" i="2"/>
  <c r="Z63" i="2"/>
  <c r="BN63" i="2"/>
  <c r="Z96" i="2"/>
  <c r="BN96" i="2"/>
  <c r="Z112" i="2"/>
  <c r="BN112" i="2"/>
  <c r="Z126" i="2"/>
  <c r="BN126" i="2"/>
  <c r="Z131" i="2"/>
  <c r="BN131" i="2"/>
  <c r="Y133" i="2"/>
  <c r="Z153" i="2"/>
  <c r="BN153" i="2"/>
  <c r="BP168" i="2"/>
  <c r="BP186" i="2"/>
  <c r="Z203" i="2"/>
  <c r="BN203" i="2"/>
  <c r="Y217" i="2"/>
  <c r="Z214" i="2"/>
  <c r="BN214" i="2"/>
  <c r="BP220" i="2"/>
  <c r="Z254" i="2"/>
  <c r="Z265" i="2"/>
  <c r="Z266" i="2"/>
  <c r="BN266" i="2"/>
  <c r="BP278" i="2"/>
  <c r="Y279" i="2"/>
  <c r="Y280" i="2"/>
  <c r="BP302" i="2"/>
  <c r="Z314" i="2"/>
  <c r="BN314" i="2"/>
  <c r="BP334" i="2"/>
  <c r="Z348" i="2"/>
  <c r="Z350" i="2"/>
  <c r="Z354" i="2"/>
  <c r="Z375" i="2"/>
  <c r="BN375" i="2"/>
  <c r="Z395" i="2"/>
  <c r="Z397" i="2"/>
  <c r="Z401" i="2"/>
  <c r="Z415" i="2"/>
  <c r="BN415" i="2"/>
  <c r="Z439" i="2"/>
  <c r="Z443" i="2"/>
  <c r="Z450" i="2"/>
  <c r="BN450" i="2"/>
  <c r="BP452" i="2"/>
  <c r="Z467" i="2"/>
  <c r="Z510" i="2"/>
  <c r="Z511" i="2" s="1"/>
  <c r="Y32" i="2"/>
  <c r="BN75" i="2"/>
  <c r="BP75" i="2"/>
  <c r="BN76" i="2"/>
  <c r="BP76" i="2"/>
  <c r="Y93" i="2"/>
  <c r="BN247" i="2"/>
  <c r="BP247" i="2"/>
  <c r="Y250" i="2"/>
  <c r="Y268" i="2"/>
  <c r="BP306" i="2"/>
  <c r="Z306" i="2"/>
  <c r="BN312" i="2"/>
  <c r="BP312" i="2"/>
  <c r="BP325" i="2"/>
  <c r="BN325" i="2"/>
  <c r="Z325" i="2"/>
  <c r="BN329" i="2"/>
  <c r="BP329" i="2"/>
  <c r="Y344" i="2"/>
  <c r="Z342" i="2"/>
  <c r="BP353" i="2"/>
  <c r="BN353" i="2"/>
  <c r="Z353" i="2"/>
  <c r="BP385" i="2"/>
  <c r="BN385" i="2"/>
  <c r="Z385" i="2"/>
  <c r="Y391" i="2"/>
  <c r="Z389" i="2"/>
  <c r="Z390" i="2" s="1"/>
  <c r="BP400" i="2"/>
  <c r="BN400" i="2"/>
  <c r="Z400" i="2"/>
  <c r="BN444" i="2"/>
  <c r="BP449" i="2"/>
  <c r="BN449" i="2"/>
  <c r="Z449" i="2"/>
  <c r="BP463" i="2"/>
  <c r="BN463" i="2"/>
  <c r="Z463" i="2"/>
  <c r="BP464" i="2"/>
  <c r="BN464" i="2"/>
  <c r="Z464" i="2"/>
  <c r="BP465" i="2"/>
  <c r="Z465" i="2"/>
  <c r="AA523" i="2"/>
  <c r="BN480" i="2"/>
  <c r="Z480" i="2"/>
  <c r="Z484" i="2" s="1"/>
  <c r="BN482" i="2"/>
  <c r="BP482" i="2"/>
  <c r="Y485" i="2"/>
  <c r="BN490" i="2"/>
  <c r="BP490" i="2"/>
  <c r="BN495" i="2"/>
  <c r="Z495" i="2"/>
  <c r="BP504" i="2"/>
  <c r="Y506" i="2"/>
  <c r="Z28" i="2"/>
  <c r="BN28" i="2"/>
  <c r="Z29" i="2"/>
  <c r="BN29" i="2"/>
  <c r="BN42" i="2"/>
  <c r="BP42" i="2"/>
  <c r="BN43" i="2"/>
  <c r="BP43" i="2"/>
  <c r="Z54" i="2"/>
  <c r="BN54" i="2"/>
  <c r="BP61" i="2"/>
  <c r="Z64" i="2"/>
  <c r="BN64" i="2"/>
  <c r="Z77" i="2"/>
  <c r="Y92" i="2"/>
  <c r="Z91" i="2"/>
  <c r="BN91" i="2"/>
  <c r="Z97" i="2"/>
  <c r="BN97" i="2"/>
  <c r="Z108" i="2"/>
  <c r="BN108" i="2"/>
  <c r="Y116" i="2"/>
  <c r="Z113" i="2"/>
  <c r="BN113" i="2"/>
  <c r="BP120" i="2"/>
  <c r="Z127" i="2"/>
  <c r="BN125" i="2"/>
  <c r="BP125" i="2"/>
  <c r="Y127" i="2"/>
  <c r="Y128" i="2"/>
  <c r="G523" i="2"/>
  <c r="Z136" i="2"/>
  <c r="BN136" i="2"/>
  <c r="BP136" i="2"/>
  <c r="Y138" i="2"/>
  <c r="BP151" i="2"/>
  <c r="Y155" i="2"/>
  <c r="BN163" i="2"/>
  <c r="BP163" i="2"/>
  <c r="BP167" i="2"/>
  <c r="Z170" i="2"/>
  <c r="BN170" i="2"/>
  <c r="Z175" i="2"/>
  <c r="BN175" i="2"/>
  <c r="BP177" i="2"/>
  <c r="BP191" i="2"/>
  <c r="Y194" i="2"/>
  <c r="BN196" i="2"/>
  <c r="BP196" i="2"/>
  <c r="BP201" i="2"/>
  <c r="Z208" i="2"/>
  <c r="BN208" i="2"/>
  <c r="BP210" i="2"/>
  <c r="Z213" i="2"/>
  <c r="BN213" i="2"/>
  <c r="BP226" i="2"/>
  <c r="BN227" i="2"/>
  <c r="BP227" i="2"/>
  <c r="BP236" i="2"/>
  <c r="Z248" i="2"/>
  <c r="BN248" i="2"/>
  <c r="Z249" i="2"/>
  <c r="BN249" i="2"/>
  <c r="BP257" i="2"/>
  <c r="BN258" i="2"/>
  <c r="BP258" i="2"/>
  <c r="M523" i="2"/>
  <c r="Z264" i="2"/>
  <c r="BN264" i="2"/>
  <c r="Y267" i="2"/>
  <c r="BP282" i="2"/>
  <c r="Z294" i="2"/>
  <c r="BN294" i="2"/>
  <c r="BP295" i="2"/>
  <c r="BN295" i="2"/>
  <c r="Y298" i="2"/>
  <c r="BP304" i="2"/>
  <c r="BN304" i="2"/>
  <c r="Z304" i="2"/>
  <c r="BP315" i="2"/>
  <c r="BN315" i="2"/>
  <c r="Z315" i="2"/>
  <c r="BN335" i="2"/>
  <c r="BP335" i="2"/>
  <c r="BP340" i="2"/>
  <c r="BN340" i="2"/>
  <c r="Z340" i="2"/>
  <c r="Y365" i="2"/>
  <c r="Z363" i="2"/>
  <c r="BP376" i="2"/>
  <c r="BN376" i="2"/>
  <c r="Z376" i="2"/>
  <c r="BN402" i="2"/>
  <c r="BN432" i="2"/>
  <c r="Y434" i="2"/>
  <c r="Y433" i="2"/>
  <c r="BP432" i="2"/>
  <c r="BP441" i="2"/>
  <c r="BN441" i="2"/>
  <c r="Z441" i="2"/>
  <c r="Y460" i="2"/>
  <c r="BN457" i="2"/>
  <c r="Z457" i="2"/>
  <c r="BP495" i="2"/>
  <c r="Y496" i="2"/>
  <c r="Y497" i="2"/>
  <c r="BN500" i="2"/>
  <c r="BP500" i="2"/>
  <c r="Y308" i="2"/>
  <c r="BN319" i="2"/>
  <c r="BP319" i="2"/>
  <c r="Y330" i="2"/>
  <c r="Y356" i="2"/>
  <c r="BP350" i="2"/>
  <c r="BP373" i="2"/>
  <c r="Y378" i="2"/>
  <c r="BN380" i="2"/>
  <c r="BP380" i="2"/>
  <c r="V523" i="2"/>
  <c r="Y405" i="2"/>
  <c r="BP397" i="2"/>
  <c r="Y411" i="2"/>
  <c r="W523" i="2"/>
  <c r="Y417" i="2"/>
  <c r="Y423" i="2"/>
  <c r="BP439" i="2"/>
  <c r="BN447" i="2"/>
  <c r="BP447" i="2"/>
  <c r="BP467" i="2"/>
  <c r="Z475" i="2"/>
  <c r="BN472" i="2"/>
  <c r="BP472" i="2"/>
  <c r="Y475" i="2"/>
  <c r="Y476" i="2"/>
  <c r="BN481" i="2"/>
  <c r="BP481" i="2"/>
  <c r="BN487" i="2"/>
  <c r="BP487" i="2"/>
  <c r="BN489" i="2"/>
  <c r="BP489" i="2"/>
  <c r="Y501" i="2"/>
  <c r="Y502" i="2"/>
  <c r="BN462" i="2"/>
  <c r="BP462" i="2"/>
  <c r="Z442" i="2"/>
  <c r="BN442" i="2"/>
  <c r="Y386" i="2"/>
  <c r="Z384" i="2"/>
  <c r="BN384" i="2"/>
  <c r="Y387" i="2"/>
  <c r="Y360" i="2"/>
  <c r="Z358" i="2"/>
  <c r="BN358" i="2"/>
  <c r="Y322" i="2"/>
  <c r="X517" i="2"/>
  <c r="Z207" i="2"/>
  <c r="BN207" i="2"/>
  <c r="BP105" i="2"/>
  <c r="Y109" i="2"/>
  <c r="Y59" i="2"/>
  <c r="Z53" i="2"/>
  <c r="BN53" i="2"/>
  <c r="BN118" i="2"/>
  <c r="BP118" i="2"/>
  <c r="Y122" i="2"/>
  <c r="Y123" i="2"/>
  <c r="BP256" i="2"/>
  <c r="BN256" i="2"/>
  <c r="Z256" i="2"/>
  <c r="L523" i="2"/>
  <c r="Z22" i="2"/>
  <c r="Z23" i="2" s="1"/>
  <c r="Y24" i="2"/>
  <c r="B523" i="2"/>
  <c r="Y23" i="2"/>
  <c r="BP22" i="2"/>
  <c r="BN22" i="2"/>
  <c r="Z118" i="2"/>
  <c r="BN230" i="2"/>
  <c r="BP230" i="2"/>
  <c r="BP100" i="2"/>
  <c r="Z100" i="2"/>
  <c r="BN100" i="2"/>
  <c r="Z240" i="2"/>
  <c r="Z241" i="2" s="1"/>
  <c r="Y242" i="2"/>
  <c r="Y241" i="2"/>
  <c r="BP240" i="2"/>
  <c r="BN240" i="2"/>
  <c r="X514" i="2"/>
  <c r="Y289" i="2"/>
  <c r="Z287" i="2"/>
  <c r="Z288" i="2" s="1"/>
  <c r="Y288" i="2"/>
  <c r="BP287" i="2"/>
  <c r="Q523" i="2"/>
  <c r="BN287" i="2"/>
  <c r="H523" i="2"/>
  <c r="Y149" i="2"/>
  <c r="Y148" i="2"/>
  <c r="BP147" i="2"/>
  <c r="Z147" i="2"/>
  <c r="Z148" i="2" s="1"/>
  <c r="BN147" i="2"/>
  <c r="Y205" i="2"/>
  <c r="BN199" i="2"/>
  <c r="BP199" i="2"/>
  <c r="X515" i="2"/>
  <c r="Z199" i="2"/>
  <c r="Y232" i="2"/>
  <c r="Z225" i="2"/>
  <c r="BP225" i="2"/>
  <c r="BN225" i="2"/>
  <c r="K523" i="2"/>
  <c r="Y233" i="2"/>
  <c r="Y370" i="2"/>
  <c r="Z368" i="2"/>
  <c r="Z369" i="2" s="1"/>
  <c r="BP368" i="2"/>
  <c r="Y369" i="2"/>
  <c r="BN368" i="2"/>
  <c r="Z403" i="2"/>
  <c r="BP403" i="2"/>
  <c r="BN403" i="2"/>
  <c r="BP84" i="2"/>
  <c r="Y86" i="2"/>
  <c r="Z84" i="2"/>
  <c r="BN84" i="2"/>
  <c r="Y143" i="2"/>
  <c r="BP141" i="2"/>
  <c r="BN141" i="2"/>
  <c r="Y144" i="2"/>
  <c r="Z141" i="2"/>
  <c r="I523" i="2"/>
  <c r="Y275" i="2"/>
  <c r="Y237" i="2"/>
  <c r="Z235" i="2"/>
  <c r="BP235" i="2"/>
  <c r="BN235" i="2"/>
  <c r="Y178" i="2"/>
  <c r="BN176" i="2"/>
  <c r="BP176" i="2"/>
  <c r="Z41" i="2"/>
  <c r="Z44" i="2" s="1"/>
  <c r="BP41" i="2"/>
  <c r="C523" i="2"/>
  <c r="Y45" i="2"/>
  <c r="Y44" i="2"/>
  <c r="BN41" i="2"/>
  <c r="Y216" i="2"/>
  <c r="BP209" i="2"/>
  <c r="BN209" i="2"/>
  <c r="BP273" i="2"/>
  <c r="Z273" i="2"/>
  <c r="BN273" i="2"/>
  <c r="O523" i="2"/>
  <c r="BP69" i="2"/>
  <c r="BN69" i="2"/>
  <c r="Y102" i="2"/>
  <c r="Z523" i="2"/>
  <c r="X513" i="2"/>
  <c r="Z69" i="2"/>
  <c r="BP79" i="2"/>
  <c r="BN79" i="2"/>
  <c r="Y221" i="2"/>
  <c r="BN219" i="2"/>
  <c r="BP219" i="2"/>
  <c r="Y222" i="2"/>
  <c r="BP245" i="2"/>
  <c r="Y251" i="2"/>
  <c r="BN245" i="2"/>
  <c r="Z245" i="2"/>
  <c r="BP333" i="2"/>
  <c r="Z333" i="2"/>
  <c r="Y337" i="2"/>
  <c r="Y336" i="2"/>
  <c r="BN333" i="2"/>
  <c r="Z445" i="2"/>
  <c r="Y453" i="2"/>
  <c r="BP445" i="2"/>
  <c r="BN445" i="2"/>
  <c r="Z176" i="2"/>
  <c r="Y81" i="2"/>
  <c r="Y80" i="2"/>
  <c r="BP74" i="2"/>
  <c r="Z74" i="2"/>
  <c r="BN74" i="2"/>
  <c r="Z79" i="2"/>
  <c r="Z181" i="2"/>
  <c r="Z182" i="2" s="1"/>
  <c r="Y183" i="2"/>
  <c r="Y182" i="2"/>
  <c r="BP181" i="2"/>
  <c r="BN181" i="2"/>
  <c r="Z219" i="2"/>
  <c r="BP166" i="2"/>
  <c r="BN166" i="2"/>
  <c r="Y172" i="2"/>
  <c r="T523" i="2"/>
  <c r="Z427" i="2"/>
  <c r="Z428" i="2" s="1"/>
  <c r="X523" i="2"/>
  <c r="Y429" i="2"/>
  <c r="BP427" i="2"/>
  <c r="Y428" i="2"/>
  <c r="BN427" i="2"/>
  <c r="Y189" i="2"/>
  <c r="Z83" i="2"/>
  <c r="Y115" i="2"/>
  <c r="F9" i="2"/>
  <c r="Y71" i="2"/>
  <c r="Z89" i="2"/>
  <c r="Z26" i="2"/>
  <c r="BN83" i="2"/>
  <c r="Y134" i="2"/>
  <c r="J9" i="2"/>
  <c r="A10" i="2"/>
  <c r="Y37" i="2"/>
  <c r="BN61" i="2"/>
  <c r="Y72" i="2"/>
  <c r="BP83" i="2"/>
  <c r="BP99" i="2"/>
  <c r="BN120" i="2"/>
  <c r="BN168" i="2"/>
  <c r="Y179" i="2"/>
  <c r="BN191" i="2"/>
  <c r="BN201" i="2"/>
  <c r="Y204" i="2"/>
  <c r="BN211" i="2"/>
  <c r="BP255" i="2"/>
  <c r="BP272" i="2"/>
  <c r="Y284" i="2"/>
  <c r="BP297" i="2"/>
  <c r="BP307" i="2"/>
  <c r="Y331" i="2"/>
  <c r="Y366" i="2"/>
  <c r="Y381" i="2"/>
  <c r="BP402" i="2"/>
  <c r="Y416" i="2"/>
  <c r="Y424" i="2"/>
  <c r="BP444" i="2"/>
  <c r="BP505" i="2"/>
  <c r="J523" i="2"/>
  <c r="Y406" i="2"/>
  <c r="Z106" i="2"/>
  <c r="Z187" i="2"/>
  <c r="BN328" i="2"/>
  <c r="Z374" i="2"/>
  <c r="BN421" i="2"/>
  <c r="BN465" i="2"/>
  <c r="Z27" i="2"/>
  <c r="Z52" i="2"/>
  <c r="Z62" i="2"/>
  <c r="Z65" i="2" s="1"/>
  <c r="Z121" i="2"/>
  <c r="Z159" i="2"/>
  <c r="Z160" i="2" s="1"/>
  <c r="Z169" i="2"/>
  <c r="Z192" i="2"/>
  <c r="Z193" i="2" s="1"/>
  <c r="Z202" i="2"/>
  <c r="Z212" i="2"/>
  <c r="Y259" i="2"/>
  <c r="Y299" i="2"/>
  <c r="Y309" i="2"/>
  <c r="BP348" i="2"/>
  <c r="BP358" i="2"/>
  <c r="BP395" i="2"/>
  <c r="Z414" i="2"/>
  <c r="Z416" i="2" s="1"/>
  <c r="Z440" i="2"/>
  <c r="Z448" i="2"/>
  <c r="Z458" i="2"/>
  <c r="Z468" i="2"/>
  <c r="Z488" i="2"/>
  <c r="Z491" i="2" s="1"/>
  <c r="Y491" i="2"/>
  <c r="Y507" i="2"/>
  <c r="P523" i="2"/>
  <c r="Z90" i="2"/>
  <c r="BN293" i="2"/>
  <c r="BN303" i="2"/>
  <c r="BN313" i="2"/>
  <c r="Y316" i="2"/>
  <c r="BN351" i="2"/>
  <c r="BP363" i="2"/>
  <c r="BN374" i="2"/>
  <c r="Y377" i="2"/>
  <c r="BN398" i="2"/>
  <c r="BN408" i="2"/>
  <c r="BP421" i="2"/>
  <c r="Y454" i="2"/>
  <c r="BN468" i="2"/>
  <c r="BN488" i="2"/>
  <c r="R523" i="2"/>
  <c r="Z303" i="2"/>
  <c r="BN106" i="2"/>
  <c r="BN121" i="2"/>
  <c r="BN159" i="2"/>
  <c r="BN458" i="2"/>
  <c r="Z30" i="2"/>
  <c r="BP57" i="2"/>
  <c r="BP106" i="2"/>
  <c r="BP152" i="2"/>
  <c r="BP187" i="2"/>
  <c r="Z215" i="2"/>
  <c r="Y260" i="2"/>
  <c r="BP293" i="2"/>
  <c r="Z301" i="2"/>
  <c r="Z311" i="2"/>
  <c r="BP313" i="2"/>
  <c r="Z321" i="2"/>
  <c r="Z349" i="2"/>
  <c r="BP351" i="2"/>
  <c r="Z359" i="2"/>
  <c r="BP374" i="2"/>
  <c r="Z396" i="2"/>
  <c r="BP398" i="2"/>
  <c r="BP408" i="2"/>
  <c r="Z451" i="2"/>
  <c r="Y492" i="2"/>
  <c r="Z504" i="2"/>
  <c r="S523" i="2"/>
  <c r="BN363" i="2"/>
  <c r="Y65" i="2"/>
  <c r="BN440" i="2"/>
  <c r="BN448" i="2"/>
  <c r="BN77" i="2"/>
  <c r="BP90" i="2"/>
  <c r="BP95" i="2"/>
  <c r="Z114" i="2"/>
  <c r="Z137" i="2"/>
  <c r="Z138" i="2" s="1"/>
  <c r="BP27" i="2"/>
  <c r="Z35" i="2"/>
  <c r="Z36" i="2" s="1"/>
  <c r="BP52" i="2"/>
  <c r="BP62" i="2"/>
  <c r="Z70" i="2"/>
  <c r="BN98" i="2"/>
  <c r="Y101" i="2"/>
  <c r="Y110" i="2"/>
  <c r="Z119" i="2"/>
  <c r="BN132" i="2"/>
  <c r="Z142" i="2"/>
  <c r="BP159" i="2"/>
  <c r="Z167" i="2"/>
  <c r="BP169" i="2"/>
  <c r="Z177" i="2"/>
  <c r="BP192" i="2"/>
  <c r="Z200" i="2"/>
  <c r="BP202" i="2"/>
  <c r="Z210" i="2"/>
  <c r="BP212" i="2"/>
  <c r="Z220" i="2"/>
  <c r="Z231" i="2"/>
  <c r="BN254" i="2"/>
  <c r="BN265" i="2"/>
  <c r="BN271" i="2"/>
  <c r="Y274" i="2"/>
  <c r="Z282" i="2"/>
  <c r="Z283" i="2" s="1"/>
  <c r="BN296" i="2"/>
  <c r="BN306" i="2"/>
  <c r="Y317" i="2"/>
  <c r="BN326" i="2"/>
  <c r="Z329" i="2"/>
  <c r="BN342" i="2"/>
  <c r="BN354" i="2"/>
  <c r="Z364" i="2"/>
  <c r="BN389" i="2"/>
  <c r="BN401" i="2"/>
  <c r="BP414" i="2"/>
  <c r="Z422" i="2"/>
  <c r="Z423" i="2" s="1"/>
  <c r="Z438" i="2"/>
  <c r="BN443" i="2"/>
  <c r="Z456" i="2"/>
  <c r="Z466" i="2"/>
  <c r="Z499" i="2"/>
  <c r="BN510" i="2"/>
  <c r="Z55" i="2"/>
  <c r="BN30" i="2"/>
  <c r="BN55" i="2"/>
  <c r="Y58" i="2"/>
  <c r="Y66" i="2"/>
  <c r="BN114" i="2"/>
  <c r="BN137" i="2"/>
  <c r="Y173" i="2"/>
  <c r="Y188" i="2"/>
  <c r="BP207" i="2"/>
  <c r="BN215" i="2"/>
  <c r="Z226" i="2"/>
  <c r="Z236" i="2"/>
  <c r="Z246" i="2"/>
  <c r="Z257" i="2"/>
  <c r="BN301" i="2"/>
  <c r="BN311" i="2"/>
  <c r="BN321" i="2"/>
  <c r="Z334" i="2"/>
  <c r="BN349" i="2"/>
  <c r="BN359" i="2"/>
  <c r="BN396" i="2"/>
  <c r="Z404" i="2"/>
  <c r="Z446" i="2"/>
  <c r="BN451" i="2"/>
  <c r="BP480" i="2"/>
  <c r="Z494" i="2"/>
  <c r="Z496" i="2" s="1"/>
  <c r="BN504" i="2"/>
  <c r="U523" i="2"/>
  <c r="Z132" i="2"/>
  <c r="Z133" i="2" s="1"/>
  <c r="BN192" i="2"/>
  <c r="BN414" i="2"/>
  <c r="BP98" i="2"/>
  <c r="BP132" i="2"/>
  <c r="Y160" i="2"/>
  <c r="Y193" i="2"/>
  <c r="BP271" i="2"/>
  <c r="BN282" i="2"/>
  <c r="BP326" i="2"/>
  <c r="BP342" i="2"/>
  <c r="BN364" i="2"/>
  <c r="BP389" i="2"/>
  <c r="BN422" i="2"/>
  <c r="BN438" i="2"/>
  <c r="BN456" i="2"/>
  <c r="Y459" i="2"/>
  <c r="BN466" i="2"/>
  <c r="Y469" i="2"/>
  <c r="BN499" i="2"/>
  <c r="BP510" i="2"/>
  <c r="BN95" i="2"/>
  <c r="BN27" i="2"/>
  <c r="BN52" i="2"/>
  <c r="BP137" i="2"/>
  <c r="Z319" i="2"/>
  <c r="Z322" i="2" s="1"/>
  <c r="BP321" i="2"/>
  <c r="BP349" i="2"/>
  <c r="BP359" i="2"/>
  <c r="BP396" i="2"/>
  <c r="BN404" i="2"/>
  <c r="BN446" i="2"/>
  <c r="Y484" i="2"/>
  <c r="BN494" i="2"/>
  <c r="D523" i="2"/>
  <c r="Y343" i="2"/>
  <c r="Y355" i="2"/>
  <c r="Y390" i="2"/>
  <c r="BP438" i="2"/>
  <c r="BP456" i="2"/>
  <c r="Y511" i="2"/>
  <c r="E523" i="2"/>
  <c r="Y161" i="2"/>
  <c r="Z255" i="2"/>
  <c r="Z272" i="2"/>
  <c r="Z297" i="2"/>
  <c r="Z307" i="2"/>
  <c r="Y470" i="2"/>
  <c r="Z505" i="2"/>
  <c r="F523" i="2"/>
  <c r="Y523" i="2"/>
  <c r="Z95" i="2"/>
  <c r="Z408" i="2"/>
  <c r="Z410" i="2" s="1"/>
  <c r="BN57" i="2"/>
  <c r="BN152" i="2"/>
  <c r="Z151" i="2"/>
  <c r="Z154" i="2" s="1"/>
  <c r="Z186" i="2"/>
  <c r="Z244" i="2"/>
  <c r="Z278" i="2"/>
  <c r="Z279" i="2" s="1"/>
  <c r="Z292" i="2"/>
  <c r="Z302" i="2"/>
  <c r="Z312" i="2"/>
  <c r="Z432" i="2"/>
  <c r="Z433" i="2" s="1"/>
  <c r="Z452" i="2"/>
  <c r="Z500" i="2"/>
  <c r="Z99" i="2"/>
  <c r="Z31" i="2"/>
  <c r="Z56" i="2"/>
  <c r="BN68" i="2"/>
  <c r="BN78" i="2"/>
  <c r="Y512" i="2"/>
  <c r="Z68" i="2"/>
  <c r="Z78" i="2"/>
  <c r="Z105" i="2"/>
  <c r="BN89" i="2"/>
  <c r="BN151" i="2"/>
  <c r="Z216" i="2" l="1"/>
  <c r="Z330" i="2"/>
  <c r="Z469" i="2"/>
  <c r="Z365" i="2"/>
  <c r="Z178" i="2"/>
  <c r="Z172" i="2"/>
  <c r="Z115" i="2"/>
  <c r="Z405" i="2"/>
  <c r="Z355" i="2"/>
  <c r="Z377" i="2"/>
  <c r="Z92" i="2"/>
  <c r="Z267" i="2"/>
  <c r="Z221" i="2"/>
  <c r="Z232" i="2"/>
  <c r="Z204" i="2"/>
  <c r="Z343" i="2"/>
  <c r="Z250" i="2"/>
  <c r="Z101" i="2"/>
  <c r="Z259" i="2"/>
  <c r="Z459" i="2"/>
  <c r="Z506" i="2"/>
  <c r="Z32" i="2"/>
  <c r="Z386" i="2"/>
  <c r="Z360" i="2"/>
  <c r="Z274" i="2"/>
  <c r="X516" i="2"/>
  <c r="Z122" i="2"/>
  <c r="Y514" i="2"/>
  <c r="Y515" i="2"/>
  <c r="Y517" i="2"/>
  <c r="Z308" i="2"/>
  <c r="Z298" i="2"/>
  <c r="Y513" i="2"/>
  <c r="Z453" i="2"/>
  <c r="Z85" i="2"/>
  <c r="Z188" i="2"/>
  <c r="Z109" i="2"/>
  <c r="Z237" i="2"/>
  <c r="Z80" i="2"/>
  <c r="Z71" i="2"/>
  <c r="Z336" i="2"/>
  <c r="Z58" i="2"/>
  <c r="Z501" i="2"/>
  <c r="Z316" i="2"/>
  <c r="Z143" i="2"/>
  <c r="Z518" i="2" l="1"/>
  <c r="Y516" i="2"/>
</calcChain>
</file>

<file path=xl/sharedStrings.xml><?xml version="1.0" encoding="utf-8"?>
<sst xmlns="http://schemas.openxmlformats.org/spreadsheetml/2006/main" count="3853" uniqueCount="833">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</sst>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3" zoomScaleNormal="100" zoomScaleSheetLayoutView="100" workbookViewId="0">
      <selection activeCell="O5" sqref="O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/>
      <c r="R5" s="589"/>
      <c r="T5" s="590" t="s">
        <v>3</v>
      </c>
      <c r="U5" s="591"/>
      <c r="V5" s="592" t="s">
        <v>804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815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 xml:space="preserve"> 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4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/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/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>
        <v>45853</v>
      </c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>
        <v>0.54166666666666663</v>
      </c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 x14ac:dyDescent="0.2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 x14ac:dyDescent="0.2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customHeight="1" x14ac:dyDescent="0.2">
      <c r="A19" s="650" t="s">
        <v>75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customHeight="1" x14ac:dyDescent="0.25">
      <c r="A20" s="651" t="s">
        <v>75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customHeight="1" x14ac:dyDescent="0.25">
      <c r="A21" s="652" t="s">
        <v>76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54" t="s">
        <v>79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2" t="s">
        <v>83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2" t="s">
        <v>104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0" t="s">
        <v>110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customHeight="1" x14ac:dyDescent="0.25">
      <c r="A39" s="651" t="s">
        <v>111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customHeight="1" x14ac:dyDescent="0.25">
      <c r="A40" s="652" t="s">
        <v>112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86.4</v>
      </c>
      <c r="Y41" s="55">
        <f>IFERROR(IF(X41="",0,CEILING((X41/$H41),1)*$H41),"")</f>
        <v>86.4</v>
      </c>
      <c r="Z41" s="41">
        <f>IFERROR(IF(Y41=0,"",ROUNDUP(Y41/H41,0)*0.01898),"")</f>
        <v>0.15184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89.88</v>
      </c>
      <c r="BN41" s="78">
        <f>IFERROR(Y41*I41/H41,"0")</f>
        <v>89.88</v>
      </c>
      <c r="BO41" s="78">
        <f>IFERROR(1/J41*(X41/H41),"0")</f>
        <v>0.125</v>
      </c>
      <c r="BP41" s="78">
        <f>IFERROR(1/J41*(Y41/H41),"0")</f>
        <v>0.125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8</v>
      </c>
      <c r="Y44" s="43">
        <f>IFERROR(Y41/H41,"0")+IFERROR(Y42/H42,"0")+IFERROR(Y43/H43,"0")</f>
        <v>8</v>
      </c>
      <c r="Z44" s="43">
        <f>IFERROR(IF(Z41="",0,Z41),"0")+IFERROR(IF(Z42="",0,Z42),"0")+IFERROR(IF(Z43="",0,Z43),"0")</f>
        <v>0.15184</v>
      </c>
      <c r="AA44" s="67"/>
      <c r="AB44" s="67"/>
      <c r="AC44" s="67"/>
    </row>
    <row r="45" spans="1:68" x14ac:dyDescent="0.2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86.4</v>
      </c>
      <c r="Y45" s="43">
        <f>IFERROR(SUM(Y41:Y43),"0")</f>
        <v>86.4</v>
      </c>
      <c r="Z45" s="42"/>
      <c r="AA45" s="67"/>
      <c r="AB45" s="67"/>
      <c r="AC45" s="67"/>
    </row>
    <row r="46" spans="1:68" ht="14.25" customHeight="1" x14ac:dyDescent="0.25">
      <c r="A46" s="652" t="s">
        <v>83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1" t="s">
        <v>126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customHeight="1" x14ac:dyDescent="0.25">
      <c r="A51" s="652" t="s">
        <v>112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86.4</v>
      </c>
      <c r="Y53" s="55">
        <f t="shared" si="6"/>
        <v>86.4</v>
      </c>
      <c r="Z53" s="41">
        <f>IFERROR(IF(Y53=0,"",ROUNDUP(Y53/H53,0)*0.01898),"")</f>
        <v>0.15184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89.88</v>
      </c>
      <c r="BN53" s="78">
        <f t="shared" si="8"/>
        <v>89.88</v>
      </c>
      <c r="BO53" s="78">
        <f t="shared" si="9"/>
        <v>0.125</v>
      </c>
      <c r="BP53" s="78">
        <f t="shared" si="10"/>
        <v>0.125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8</v>
      </c>
      <c r="Y58" s="43">
        <f>IFERROR(Y52/H52,"0")+IFERROR(Y53/H53,"0")+IFERROR(Y54/H54,"0")+IFERROR(Y55/H55,"0")+IFERROR(Y56/H56,"0")+IFERROR(Y57/H57,"0")</f>
        <v>8</v>
      </c>
      <c r="Z58" s="43">
        <f>IFERROR(IF(Z52="",0,Z52),"0")+IFERROR(IF(Z53="",0,Z53),"0")+IFERROR(IF(Z54="",0,Z54),"0")+IFERROR(IF(Z55="",0,Z55),"0")+IFERROR(IF(Z56="",0,Z56),"0")+IFERROR(IF(Z57="",0,Z57),"0")</f>
        <v>0.15184</v>
      </c>
      <c r="AA58" s="67"/>
      <c r="AB58" s="67"/>
      <c r="AC58" s="67"/>
    </row>
    <row r="59" spans="1:68" x14ac:dyDescent="0.2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86.4</v>
      </c>
      <c r="Y59" s="43">
        <f>IFERROR(SUM(Y52:Y57),"0")</f>
        <v>86.4</v>
      </c>
      <c r="Z59" s="42"/>
      <c r="AA59" s="67"/>
      <c r="AB59" s="67"/>
      <c r="AC59" s="67"/>
    </row>
    <row r="60" spans="1:68" ht="14.25" customHeight="1" x14ac:dyDescent="0.25">
      <c r="A60" s="652" t="s">
        <v>144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2" t="s">
        <v>76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2" t="s">
        <v>83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2" t="s">
        <v>179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62.4</v>
      </c>
      <c r="Y83" s="55">
        <f>IFERROR(IF(X83="",0,CEILING((X83/$H83),1)*$H83),"")</f>
        <v>62.4</v>
      </c>
      <c r="Z83" s="41">
        <f>IFERROR(IF(Y83=0,"",ROUNDUP(Y83/H83,0)*0.01898),"")</f>
        <v>0.15184</v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65.88</v>
      </c>
      <c r="BN83" s="78">
        <f>IFERROR(Y83*I83/H83,"0")</f>
        <v>65.88</v>
      </c>
      <c r="BO83" s="78">
        <f>IFERROR(1/J83*(X83/H83),"0")</f>
        <v>0.125</v>
      </c>
      <c r="BP83" s="78">
        <f>IFERROR(1/J83*(Y83/H83),"0")</f>
        <v>0.125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8</v>
      </c>
      <c r="Y85" s="43">
        <f>IFERROR(Y83/H83,"0")+IFERROR(Y84/H84,"0")</f>
        <v>8</v>
      </c>
      <c r="Z85" s="43">
        <f>IFERROR(IF(Z83="",0,Z83),"0")+IFERROR(IF(Z84="",0,Z84),"0")</f>
        <v>0.15184</v>
      </c>
      <c r="AA85" s="67"/>
      <c r="AB85" s="67"/>
      <c r="AC85" s="67"/>
    </row>
    <row r="86" spans="1:68" x14ac:dyDescent="0.2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62.4</v>
      </c>
      <c r="Y86" s="43">
        <f>IFERROR(SUM(Y83:Y84),"0")</f>
        <v>62.4</v>
      </c>
      <c r="Z86" s="42"/>
      <c r="AA86" s="67"/>
      <c r="AB86" s="67"/>
      <c r="AC86" s="67"/>
    </row>
    <row r="87" spans="1:68" ht="16.5" customHeight="1" x14ac:dyDescent="0.25">
      <c r="A87" s="651" t="s">
        <v>186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customHeight="1" x14ac:dyDescent="0.25">
      <c r="A88" s="652" t="s">
        <v>112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190</v>
      </c>
      <c r="B90" s="63" t="s">
        <v>191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2" t="s">
        <v>83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97" t="s">
        <v>196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64.8</v>
      </c>
      <c r="Y95" s="55">
        <f t="shared" ref="Y95:Y100" si="16">IFERROR(IF(X95="",0,CEILING((X95/$H95),1)*$H95),"")</f>
        <v>64.8</v>
      </c>
      <c r="Z95" s="41">
        <f>IFERROR(IF(Y95=0,"",ROUNDUP(Y95/H95,0)*0.01898),"")</f>
        <v>0.15184</v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68.951999999999998</v>
      </c>
      <c r="BN95" s="78">
        <f t="shared" ref="BN95:BN100" si="18">IFERROR(Y95*I95/H95,"0")</f>
        <v>68.951999999999998</v>
      </c>
      <c r="BO95" s="78">
        <f t="shared" ref="BO95:BO100" si="19">IFERROR(1/J95*(X95/H95),"0")</f>
        <v>0.125</v>
      </c>
      <c r="BP95" s="78">
        <f t="shared" ref="BP95:BP100" si="20">IFERROR(1/J95*(Y95/H95),"0")</f>
        <v>0.125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103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197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204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205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8</v>
      </c>
      <c r="Y101" s="43">
        <f>IFERROR(Y95/H95,"0")+IFERROR(Y96/H96,"0")+IFERROR(Y97/H97,"0")+IFERROR(Y98/H98,"0")+IFERROR(Y99/H99,"0")+IFERROR(Y100/H100,"0")</f>
        <v>8</v>
      </c>
      <c r="Z101" s="43">
        <f>IFERROR(IF(Z95="",0,Z95),"0")+IFERROR(IF(Z96="",0,Z96),"0")+IFERROR(IF(Z97="",0,Z97),"0")+IFERROR(IF(Z98="",0,Z98),"0")+IFERROR(IF(Z99="",0,Z99),"0")+IFERROR(IF(Z100="",0,Z100),"0")</f>
        <v>0.15184</v>
      </c>
      <c r="AA101" s="67"/>
      <c r="AB101" s="67"/>
      <c r="AC101" s="67"/>
    </row>
    <row r="102" spans="1:68" x14ac:dyDescent="0.2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64.8</v>
      </c>
      <c r="Y102" s="43">
        <f>IFERROR(SUM(Y95:Y100),"0")</f>
        <v>64.8</v>
      </c>
      <c r="Z102" s="42"/>
      <c r="AA102" s="67"/>
      <c r="AB102" s="67"/>
      <c r="AC102" s="67"/>
    </row>
    <row r="103" spans="1:68" ht="16.5" customHeight="1" x14ac:dyDescent="0.25">
      <c r="A103" s="651" t="s">
        <v>209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customHeight="1" x14ac:dyDescent="0.25">
      <c r="A104" s="652" t="s">
        <v>112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86.4</v>
      </c>
      <c r="Y105" s="55">
        <f>IFERROR(IF(X105="",0,CEILING((X105/$H105),1)*$H105),"")</f>
        <v>86.4</v>
      </c>
      <c r="Z105" s="41">
        <f>IFERROR(IF(Y105=0,"",ROUNDUP(Y105/H105,0)*0.01898),"")</f>
        <v>0.15184</v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89.88</v>
      </c>
      <c r="BN105" s="78">
        <f>IFERROR(Y105*I105/H105,"0")</f>
        <v>89.88</v>
      </c>
      <c r="BO105" s="78">
        <f>IFERROR(1/J105*(X105/H105),"0")</f>
        <v>0.125</v>
      </c>
      <c r="BP105" s="78">
        <f>IFERROR(1/J105*(Y105/H105),"0")</f>
        <v>0.125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8</v>
      </c>
      <c r="Y109" s="43">
        <f>IFERROR(Y105/H105,"0")+IFERROR(Y106/H106,"0")+IFERROR(Y107/H107,"0")+IFERROR(Y108/H108,"0")</f>
        <v>8</v>
      </c>
      <c r="Z109" s="43">
        <f>IFERROR(IF(Z105="",0,Z105),"0")+IFERROR(IF(Z106="",0,Z106),"0")+IFERROR(IF(Z107="",0,Z107),"0")+IFERROR(IF(Z108="",0,Z108),"0")</f>
        <v>0.15184</v>
      </c>
      <c r="AA109" s="67"/>
      <c r="AB109" s="67"/>
      <c r="AC109" s="67"/>
    </row>
    <row r="110" spans="1:68" x14ac:dyDescent="0.2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86.4</v>
      </c>
      <c r="Y110" s="43">
        <f>IFERROR(SUM(Y105:Y108),"0")</f>
        <v>86.4</v>
      </c>
      <c r="Z110" s="42"/>
      <c r="AA110" s="67"/>
      <c r="AB110" s="67"/>
      <c r="AC110" s="67"/>
    </row>
    <row r="111" spans="1:68" ht="14.25" customHeight="1" x14ac:dyDescent="0.25">
      <c r="A111" s="652" t="s">
        <v>144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2" t="s">
        <v>83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customHeight="1" x14ac:dyDescent="0.25">
      <c r="A118" s="63" t="s">
        <v>226</v>
      </c>
      <c r="B118" s="63" t="s">
        <v>227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103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229</v>
      </c>
      <c r="B119" s="63" t="s">
        <v>230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228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228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233</v>
      </c>
      <c r="B121" s="63" t="s">
        <v>234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88</v>
      </c>
      <c r="L121" s="37" t="s">
        <v>45</v>
      </c>
      <c r="M121" s="38" t="s">
        <v>87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52" t="s">
        <v>179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customHeight="1" x14ac:dyDescent="0.25">
      <c r="A125" s="63" t="s">
        <v>236</v>
      </c>
      <c r="B125" s="63" t="s">
        <v>237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238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239</v>
      </c>
      <c r="B126" s="63" t="s">
        <v>240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241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51" t="s">
        <v>242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customHeight="1" x14ac:dyDescent="0.25">
      <c r="A130" s="652" t="s">
        <v>112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customHeight="1" x14ac:dyDescent="0.25">
      <c r="A131" s="63" t="s">
        <v>243</v>
      </c>
      <c r="B131" s="63" t="s">
        <v>244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245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243</v>
      </c>
      <c r="B132" s="63" t="s">
        <v>247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246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245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52" t="s">
        <v>76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customHeight="1" x14ac:dyDescent="0.25">
      <c r="A136" s="63" t="s">
        <v>248</v>
      </c>
      <c r="B136" s="63" t="s">
        <v>249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250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248</v>
      </c>
      <c r="B137" s="63" t="s">
        <v>251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250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52" t="s">
        <v>83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customHeight="1" x14ac:dyDescent="0.25">
      <c r="A141" s="63" t="s">
        <v>252</v>
      </c>
      <c r="B141" s="63" t="s">
        <v>253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245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252</v>
      </c>
      <c r="B142" s="63" t="s">
        <v>254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88</v>
      </c>
      <c r="L142" s="37" t="s">
        <v>45</v>
      </c>
      <c r="M142" s="38" t="s">
        <v>109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245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51" t="s">
        <v>110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customHeight="1" x14ac:dyDescent="0.25">
      <c r="A146" s="652" t="s">
        <v>112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customHeight="1" x14ac:dyDescent="0.25">
      <c r="A147" s="63" t="s">
        <v>255</v>
      </c>
      <c r="B147" s="63" t="s">
        <v>256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120</v>
      </c>
      <c r="L147" s="37" t="s">
        <v>45</v>
      </c>
      <c r="M147" s="38" t="s">
        <v>116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257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52" t="s">
        <v>76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customHeight="1" x14ac:dyDescent="0.25">
      <c r="A151" s="63" t="s">
        <v>258</v>
      </c>
      <c r="B151" s="63" t="s">
        <v>259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117</v>
      </c>
      <c r="L151" s="37" t="s">
        <v>45</v>
      </c>
      <c r="M151" s="38" t="s">
        <v>116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260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261</v>
      </c>
      <c r="B152" s="63" t="s">
        <v>262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88</v>
      </c>
      <c r="L152" s="37" t="s">
        <v>45</v>
      </c>
      <c r="M152" s="38" t="s">
        <v>81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263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264</v>
      </c>
      <c r="B153" s="63" t="s">
        <v>265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117</v>
      </c>
      <c r="L153" s="37" t="s">
        <v>45</v>
      </c>
      <c r="M153" s="38" t="s">
        <v>81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266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50" t="s">
        <v>267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customHeight="1" x14ac:dyDescent="0.25">
      <c r="A157" s="651" t="s">
        <v>268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customHeight="1" x14ac:dyDescent="0.25">
      <c r="A158" s="652" t="s">
        <v>144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82</v>
      </c>
      <c r="L159" s="37" t="s">
        <v>45</v>
      </c>
      <c r="M159" s="38" t="s">
        <v>81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271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52" t="s">
        <v>76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customHeight="1" x14ac:dyDescent="0.25">
      <c r="A163" s="63" t="s">
        <v>272</v>
      </c>
      <c r="B163" s="63" t="s">
        <v>273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81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275</v>
      </c>
      <c r="B164" s="63" t="s">
        <v>276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277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120</v>
      </c>
      <c r="L165" s="37" t="s">
        <v>45</v>
      </c>
      <c r="M165" s="38" t="s">
        <v>81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280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274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277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285</v>
      </c>
      <c r="B168" s="63" t="s">
        <v>286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287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288</v>
      </c>
      <c r="B169" s="63" t="s">
        <v>289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82</v>
      </c>
      <c r="L169" s="37" t="s">
        <v>45</v>
      </c>
      <c r="M169" s="38" t="s">
        <v>81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280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88</v>
      </c>
      <c r="L170" s="37" t="s">
        <v>45</v>
      </c>
      <c r="M170" s="38" t="s">
        <v>81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280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292</v>
      </c>
      <c r="B171" s="63" t="s">
        <v>293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294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52" t="s">
        <v>104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customHeight="1" x14ac:dyDescent="0.25">
      <c r="A175" s="63" t="s">
        <v>295</v>
      </c>
      <c r="B175" s="63" t="s">
        <v>296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299</v>
      </c>
      <c r="L175" s="37" t="s">
        <v>45</v>
      </c>
      <c r="M175" s="38" t="s">
        <v>298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297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300</v>
      </c>
      <c r="B176" s="63" t="s">
        <v>301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299</v>
      </c>
      <c r="L176" s="37" t="s">
        <v>45</v>
      </c>
      <c r="M176" s="38" t="s">
        <v>298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302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303</v>
      </c>
      <c r="B177" s="63" t="s">
        <v>304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299</v>
      </c>
      <c r="L177" s="37" t="s">
        <v>45</v>
      </c>
      <c r="M177" s="38" t="s">
        <v>298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302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52" t="s">
        <v>305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customHeight="1" x14ac:dyDescent="0.25">
      <c r="A181" s="63" t="s">
        <v>306</v>
      </c>
      <c r="B181" s="63" t="s">
        <v>307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299</v>
      </c>
      <c r="L181" s="37" t="s">
        <v>45</v>
      </c>
      <c r="M181" s="38" t="s">
        <v>298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302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51" t="s">
        <v>308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customHeight="1" x14ac:dyDescent="0.25">
      <c r="A185" s="652" t="s">
        <v>112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311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312</v>
      </c>
      <c r="B187" s="63" t="s">
        <v>313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88</v>
      </c>
      <c r="L187" s="37" t="s">
        <v>45</v>
      </c>
      <c r="M187" s="38" t="s">
        <v>116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311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52" t="s">
        <v>144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customHeight="1" x14ac:dyDescent="0.25">
      <c r="A191" s="63" t="s">
        <v>314</v>
      </c>
      <c r="B191" s="63" t="s">
        <v>315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117</v>
      </c>
      <c r="L191" s="37" t="s">
        <v>45</v>
      </c>
      <c r="M191" s="38" t="s">
        <v>87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316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317</v>
      </c>
      <c r="B192" s="63" t="s">
        <v>318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88</v>
      </c>
      <c r="L192" s="37" t="s">
        <v>45</v>
      </c>
      <c r="M192" s="38" t="s">
        <v>116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316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52" t="s">
        <v>76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customHeight="1" x14ac:dyDescent="0.25">
      <c r="A196" s="63" t="s">
        <v>319</v>
      </c>
      <c r="B196" s="63" t="s">
        <v>320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81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321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322</v>
      </c>
      <c r="B197" s="63" t="s">
        <v>323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324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327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45</v>
      </c>
      <c r="M199" s="38" t="s">
        <v>81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330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82</v>
      </c>
      <c r="L200" s="37" t="s">
        <v>45</v>
      </c>
      <c r="M200" s="38" t="s">
        <v>81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321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333</v>
      </c>
      <c r="B201" s="63" t="s">
        <v>334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324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327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82</v>
      </c>
      <c r="L203" s="37" t="s">
        <v>45</v>
      </c>
      <c r="M203" s="38" t="s">
        <v>81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330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52" t="s">
        <v>83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customHeight="1" x14ac:dyDescent="0.25">
      <c r="A207" s="63" t="s">
        <v>339</v>
      </c>
      <c r="B207" s="63" t="s">
        <v>340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117</v>
      </c>
      <c r="L207" s="37" t="s">
        <v>45</v>
      </c>
      <c r="M207" s="38" t="s">
        <v>87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341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342</v>
      </c>
      <c r="B208" s="63" t="s">
        <v>343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345</v>
      </c>
      <c r="B209" s="63" t="s">
        <v>346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117</v>
      </c>
      <c r="L209" s="37" t="s">
        <v>45</v>
      </c>
      <c r="M209" s="38" t="s">
        <v>87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69.599999999999994</v>
      </c>
      <c r="Y209" s="55">
        <f t="shared" si="31"/>
        <v>69.599999999999994</v>
      </c>
      <c r="Z209" s="41">
        <f>IFERROR(IF(Y209=0,"",ROUNDUP(Y209/H209,0)*0.01898),"")</f>
        <v>0.15184</v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73.751999999999995</v>
      </c>
      <c r="BN209" s="78">
        <f t="shared" si="33"/>
        <v>73.751999999999995</v>
      </c>
      <c r="BO209" s="78">
        <f t="shared" si="34"/>
        <v>0.125</v>
      </c>
      <c r="BP209" s="78">
        <f t="shared" si="35"/>
        <v>0.125</v>
      </c>
    </row>
    <row r="210" spans="1:68" ht="27" customHeight="1" x14ac:dyDescent="0.25">
      <c r="A210" s="63" t="s">
        <v>348</v>
      </c>
      <c r="B210" s="63" t="s">
        <v>349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341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88</v>
      </c>
      <c r="L211" s="37" t="s">
        <v>45</v>
      </c>
      <c r="M211" s="38" t="s">
        <v>103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352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88</v>
      </c>
      <c r="L212" s="37" t="s">
        <v>45</v>
      </c>
      <c r="M212" s="38" t="s">
        <v>87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347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87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347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357</v>
      </c>
      <c r="B214" s="63" t="s">
        <v>358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103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359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360</v>
      </c>
      <c r="B215" s="63" t="s">
        <v>361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362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8</v>
      </c>
      <c r="Y216" s="43">
        <f>IFERROR(Y207/H207,"0")+IFERROR(Y208/H208,"0")+IFERROR(Y209/H209,"0")+IFERROR(Y210/H210,"0")+IFERROR(Y211/H211,"0")+IFERROR(Y212/H212,"0")+IFERROR(Y213/H213,"0")+IFERROR(Y214/H214,"0")+IFERROR(Y215/H215,"0")</f>
        <v>8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0.15184</v>
      </c>
      <c r="AA216" s="67"/>
      <c r="AB216" s="67"/>
      <c r="AC216" s="67"/>
    </row>
    <row r="217" spans="1:68" x14ac:dyDescent="0.2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69.599999999999994</v>
      </c>
      <c r="Y217" s="43">
        <f>IFERROR(SUM(Y207:Y215),"0")</f>
        <v>69.599999999999994</v>
      </c>
      <c r="Z217" s="42"/>
      <c r="AA217" s="67"/>
      <c r="AB217" s="67"/>
      <c r="AC217" s="67"/>
    </row>
    <row r="218" spans="1:68" ht="14.25" customHeight="1" x14ac:dyDescent="0.25">
      <c r="A218" s="652" t="s">
        <v>179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customHeight="1" x14ac:dyDescent="0.25">
      <c r="A219" s="63" t="s">
        <v>363</v>
      </c>
      <c r="B219" s="63" t="s">
        <v>364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103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365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366</v>
      </c>
      <c r="B220" s="63" t="s">
        <v>367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88</v>
      </c>
      <c r="L220" s="37" t="s">
        <v>45</v>
      </c>
      <c r="M220" s="38" t="s">
        <v>87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368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51" t="s">
        <v>369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customHeight="1" x14ac:dyDescent="0.25">
      <c r="A224" s="652" t="s">
        <v>112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customHeight="1" x14ac:dyDescent="0.25">
      <c r="A225" s="63" t="s">
        <v>370</v>
      </c>
      <c r="B225" s="63" t="s">
        <v>371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375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376</v>
      </c>
      <c r="B227" s="63" t="s">
        <v>377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378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372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381</v>
      </c>
      <c r="B229" s="63" t="s">
        <v>382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383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384</v>
      </c>
      <c r="B230" s="63" t="s">
        <v>385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375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386</v>
      </c>
      <c r="B231" s="63" t="s">
        <v>387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120</v>
      </c>
      <c r="L231" s="37" t="s">
        <v>45</v>
      </c>
      <c r="M231" s="38" t="s">
        <v>116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378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52" t="s">
        <v>144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customHeight="1" x14ac:dyDescent="0.25">
      <c r="A235" s="63" t="s">
        <v>388</v>
      </c>
      <c r="B235" s="63" t="s">
        <v>389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82</v>
      </c>
      <c r="L235" s="37" t="s">
        <v>45</v>
      </c>
      <c r="M235" s="38" t="s">
        <v>87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390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388</v>
      </c>
      <c r="B236" s="63" t="s">
        <v>391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82</v>
      </c>
      <c r="L236" s="37" t="s">
        <v>45</v>
      </c>
      <c r="M236" s="38" t="s">
        <v>87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390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52" t="s">
        <v>392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customHeight="1" x14ac:dyDescent="0.25">
      <c r="A240" s="63" t="s">
        <v>393</v>
      </c>
      <c r="B240" s="63" t="s">
        <v>394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299</v>
      </c>
      <c r="L240" s="37" t="s">
        <v>45</v>
      </c>
      <c r="M240" s="38" t="s">
        <v>298</v>
      </c>
      <c r="N240" s="38"/>
      <c r="O240" s="37">
        <v>45</v>
      </c>
      <c r="P240" s="772" t="s">
        <v>395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396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52" t="s">
        <v>397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customHeight="1" x14ac:dyDescent="0.25">
      <c r="A244" s="63" t="s">
        <v>398</v>
      </c>
      <c r="B244" s="63" t="s">
        <v>399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299</v>
      </c>
      <c r="L244" s="37" t="s">
        <v>45</v>
      </c>
      <c r="M244" s="38" t="s">
        <v>298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401</v>
      </c>
      <c r="B245" s="63" t="s">
        <v>402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299</v>
      </c>
      <c r="L245" s="37" t="s">
        <v>45</v>
      </c>
      <c r="M245" s="38" t="s">
        <v>298</v>
      </c>
      <c r="N245" s="38"/>
      <c r="O245" s="37">
        <v>90</v>
      </c>
      <c r="P245" s="774" t="s">
        <v>403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401</v>
      </c>
      <c r="B246" s="63" t="s">
        <v>404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299</v>
      </c>
      <c r="L246" s="37" t="s">
        <v>45</v>
      </c>
      <c r="M246" s="38" t="s">
        <v>298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400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405</v>
      </c>
      <c r="B247" s="63" t="s">
        <v>406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299</v>
      </c>
      <c r="L247" s="37" t="s">
        <v>45</v>
      </c>
      <c r="M247" s="38" t="s">
        <v>298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400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407</v>
      </c>
      <c r="B248" s="63" t="s">
        <v>408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299</v>
      </c>
      <c r="L248" s="37" t="s">
        <v>45</v>
      </c>
      <c r="M248" s="38" t="s">
        <v>298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400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409</v>
      </c>
      <c r="B249" s="63" t="s">
        <v>410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299</v>
      </c>
      <c r="L249" s="37" t="s">
        <v>45</v>
      </c>
      <c r="M249" s="38" t="s">
        <v>298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400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651" t="s">
        <v>411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customHeight="1" x14ac:dyDescent="0.25">
      <c r="A253" s="652" t="s">
        <v>112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customHeight="1" x14ac:dyDescent="0.25">
      <c r="A254" s="63" t="s">
        <v>412</v>
      </c>
      <c r="B254" s="63" t="s">
        <v>413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117</v>
      </c>
      <c r="L254" s="37" t="s">
        <v>45</v>
      </c>
      <c r="M254" s="38" t="s">
        <v>116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414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415</v>
      </c>
      <c r="B255" s="63" t="s">
        <v>416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117</v>
      </c>
      <c r="L255" s="37" t="s">
        <v>45</v>
      </c>
      <c r="M255" s="38" t="s">
        <v>116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417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418</v>
      </c>
      <c r="B256" s="63" t="s">
        <v>419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420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421</v>
      </c>
      <c r="B257" s="63" t="s">
        <v>422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120</v>
      </c>
      <c r="L257" s="37" t="s">
        <v>45</v>
      </c>
      <c r="M257" s="38" t="s">
        <v>116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423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424</v>
      </c>
      <c r="B258" s="63" t="s">
        <v>425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120</v>
      </c>
      <c r="L258" s="37" t="s">
        <v>45</v>
      </c>
      <c r="M258" s="38" t="s">
        <v>116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426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 x14ac:dyDescent="0.25">
      <c r="A261" s="651" t="s">
        <v>427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customHeight="1" x14ac:dyDescent="0.25">
      <c r="A262" s="652" t="s">
        <v>112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customHeight="1" x14ac:dyDescent="0.25">
      <c r="A263" s="63" t="s">
        <v>428</v>
      </c>
      <c r="B263" s="63" t="s">
        <v>429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117</v>
      </c>
      <c r="L263" s="37" t="s">
        <v>45</v>
      </c>
      <c r="M263" s="38" t="s">
        <v>87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115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430</v>
      </c>
      <c r="B264" s="63" t="s">
        <v>431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117</v>
      </c>
      <c r="L264" s="37" t="s">
        <v>45</v>
      </c>
      <c r="M264" s="38" t="s">
        <v>87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432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433</v>
      </c>
      <c r="B265" s="63" t="s">
        <v>434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436</v>
      </c>
      <c r="B266" s="63" t="s">
        <v>437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117</v>
      </c>
      <c r="L266" s="37" t="s">
        <v>45</v>
      </c>
      <c r="M266" s="38" t="s">
        <v>116</v>
      </c>
      <c r="N266" s="38"/>
      <c r="O266" s="37">
        <v>31</v>
      </c>
      <c r="P266" s="787" t="s">
        <v>438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439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651" t="s">
        <v>440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customHeight="1" x14ac:dyDescent="0.25">
      <c r="A270" s="652" t="s">
        <v>83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customHeight="1" x14ac:dyDescent="0.25">
      <c r="A271" s="63" t="s">
        <v>441</v>
      </c>
      <c r="B271" s="63" t="s">
        <v>442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88</v>
      </c>
      <c r="L271" s="37" t="s">
        <v>45</v>
      </c>
      <c r="M271" s="38" t="s">
        <v>87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443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444</v>
      </c>
      <c r="B272" s="63" t="s">
        <v>445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88</v>
      </c>
      <c r="L272" s="37" t="s">
        <v>45</v>
      </c>
      <c r="M272" s="38" t="s">
        <v>103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446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447</v>
      </c>
      <c r="B273" s="63" t="s">
        <v>448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88</v>
      </c>
      <c r="L273" s="37" t="s">
        <v>45</v>
      </c>
      <c r="M273" s="38" t="s">
        <v>87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33.6</v>
      </c>
      <c r="Y273" s="55">
        <f>IFERROR(IF(X273="",0,CEILING((X273/$H273),1)*$H273),"")</f>
        <v>33.6</v>
      </c>
      <c r="Z273" s="41">
        <f>IFERROR(IF(Y273=0,"",ROUNDUP(Y273/H273,0)*0.00651),"")</f>
        <v>9.1139999999999999E-2</v>
      </c>
      <c r="AA273" s="68" t="s">
        <v>45</v>
      </c>
      <c r="AB273" s="69" t="s">
        <v>45</v>
      </c>
      <c r="AC273" s="344" t="s">
        <v>449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36.120000000000005</v>
      </c>
      <c r="BN273" s="78">
        <f>IFERROR(Y273*I273/H273,"0")</f>
        <v>36.120000000000005</v>
      </c>
      <c r="BO273" s="78">
        <f>IFERROR(1/J273*(X273/H273),"0")</f>
        <v>7.6923076923076941E-2</v>
      </c>
      <c r="BP273" s="78">
        <f>IFERROR(1/J273*(Y273/H273),"0")</f>
        <v>7.6923076923076941E-2</v>
      </c>
    </row>
    <row r="274" spans="1:68" x14ac:dyDescent="0.2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14.000000000000002</v>
      </c>
      <c r="Y274" s="43">
        <f>IFERROR(Y271/H271,"0")+IFERROR(Y272/H272,"0")+IFERROR(Y273/H273,"0")</f>
        <v>14.000000000000002</v>
      </c>
      <c r="Z274" s="43">
        <f>IFERROR(IF(Z271="",0,Z271),"0")+IFERROR(IF(Z272="",0,Z272),"0")+IFERROR(IF(Z273="",0,Z273),"0")</f>
        <v>9.1139999999999999E-2</v>
      </c>
      <c r="AA274" s="67"/>
      <c r="AB274" s="67"/>
      <c r="AC274" s="67"/>
    </row>
    <row r="275" spans="1:68" x14ac:dyDescent="0.2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33.6</v>
      </c>
      <c r="Y275" s="43">
        <f>IFERROR(SUM(Y271:Y273),"0")</f>
        <v>33.6</v>
      </c>
      <c r="Z275" s="42"/>
      <c r="AA275" s="67"/>
      <c r="AB275" s="67"/>
      <c r="AC275" s="67"/>
    </row>
    <row r="276" spans="1:68" ht="16.5" customHeight="1" x14ac:dyDescent="0.25">
      <c r="A276" s="651" t="s">
        <v>450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customHeight="1" x14ac:dyDescent="0.25">
      <c r="A277" s="652" t="s">
        <v>76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82</v>
      </c>
      <c r="L278" s="37" t="s">
        <v>45</v>
      </c>
      <c r="M278" s="38" t="s">
        <v>81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453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52" t="s">
        <v>83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customHeight="1" x14ac:dyDescent="0.25">
      <c r="A282" s="63" t="s">
        <v>454</v>
      </c>
      <c r="B282" s="63" t="s">
        <v>455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120</v>
      </c>
      <c r="L282" s="37" t="s">
        <v>45</v>
      </c>
      <c r="M282" s="38" t="s">
        <v>87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456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51" t="s">
        <v>457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customHeight="1" x14ac:dyDescent="0.25">
      <c r="A286" s="652" t="s">
        <v>112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customHeight="1" x14ac:dyDescent="0.25">
      <c r="A287" s="63" t="s">
        <v>458</v>
      </c>
      <c r="B287" s="63" t="s">
        <v>459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117</v>
      </c>
      <c r="L287" s="37" t="s">
        <v>45</v>
      </c>
      <c r="M287" s="38" t="s">
        <v>116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461</v>
      </c>
      <c r="AB287" s="69" t="s">
        <v>45</v>
      </c>
      <c r="AC287" s="350" t="s">
        <v>460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651" t="s">
        <v>462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customHeight="1" x14ac:dyDescent="0.25">
      <c r="A291" s="652" t="s">
        <v>112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customHeight="1" x14ac:dyDescent="0.25">
      <c r="A292" s="63" t="s">
        <v>463</v>
      </c>
      <c r="B292" s="63" t="s">
        <v>464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87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 x14ac:dyDescent="0.25">
      <c r="A293" s="63" t="s">
        <v>466</v>
      </c>
      <c r="B293" s="63" t="s">
        <v>467</v>
      </c>
      <c r="C293" s="36">
        <v>4301011911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11.28</v>
      </c>
      <c r="J293" s="37">
        <v>48</v>
      </c>
      <c r="K293" s="37" t="s">
        <v>117</v>
      </c>
      <c r="L293" s="37" t="s">
        <v>45</v>
      </c>
      <c r="M293" s="38" t="s">
        <v>469</v>
      </c>
      <c r="N293" s="38"/>
      <c r="O293" s="37">
        <v>55</v>
      </c>
      <c r="P293" s="7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IFERROR(IF(Y293=0,"",ROUNDUP(Y293/H293,0)*0.02039),"")</f>
        <v/>
      </c>
      <c r="AA293" s="68" t="s">
        <v>45</v>
      </c>
      <c r="AB293" s="69" t="s">
        <v>45</v>
      </c>
      <c r="AC293" s="354" t="s">
        <v>468</v>
      </c>
      <c r="AG293" s="78"/>
      <c r="AJ293" s="84" t="s">
        <v>45</v>
      </c>
      <c r="AK293" s="84">
        <v>0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 x14ac:dyDescent="0.25">
      <c r="A294" s="63" t="s">
        <v>466</v>
      </c>
      <c r="B294" s="63" t="s">
        <v>470</v>
      </c>
      <c r="C294" s="36">
        <v>4301012016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87</v>
      </c>
      <c r="N294" s="38"/>
      <c r="O294" s="37">
        <v>55</v>
      </c>
      <c r="P294" s="7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472</v>
      </c>
      <c r="B295" s="63" t="s">
        <v>473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117</v>
      </c>
      <c r="L295" s="37" t="s">
        <v>45</v>
      </c>
      <c r="M295" s="38" t="s">
        <v>116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474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475</v>
      </c>
      <c r="B296" s="63" t="s">
        <v>476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120</v>
      </c>
      <c r="L296" s="37" t="s">
        <v>45</v>
      </c>
      <c r="M296" s="38" t="s">
        <v>116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465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477</v>
      </c>
      <c r="B297" s="63" t="s">
        <v>478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120</v>
      </c>
      <c r="L297" s="37" t="s">
        <v>45</v>
      </c>
      <c r="M297" s="38" t="s">
        <v>116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479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x14ac:dyDescent="0.2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 x14ac:dyDescent="0.25">
      <c r="A300" s="652" t="s">
        <v>76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customHeight="1" x14ac:dyDescent="0.25">
      <c r="A301" s="63" t="s">
        <v>480</v>
      </c>
      <c r="B301" s="63" t="s">
        <v>481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120</v>
      </c>
      <c r="L301" s="37" t="s">
        <v>45</v>
      </c>
      <c r="M301" s="38" t="s">
        <v>81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482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483</v>
      </c>
      <c r="B302" s="63" t="s">
        <v>484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120</v>
      </c>
      <c r="L302" s="37" t="s">
        <v>45</v>
      </c>
      <c r="M302" s="38" t="s">
        <v>81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485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 x14ac:dyDescent="0.25">
      <c r="A303" s="63" t="s">
        <v>486</v>
      </c>
      <c r="B303" s="63" t="s">
        <v>487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120</v>
      </c>
      <c r="L303" s="37" t="s">
        <v>45</v>
      </c>
      <c r="M303" s="38" t="s">
        <v>81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488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489</v>
      </c>
      <c r="B304" s="63" t="s">
        <v>490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82</v>
      </c>
      <c r="L304" s="37" t="s">
        <v>45</v>
      </c>
      <c r="M304" s="38" t="s">
        <v>81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485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491</v>
      </c>
      <c r="B305" s="63" t="s">
        <v>492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82</v>
      </c>
      <c r="L305" s="37" t="s">
        <v>45</v>
      </c>
      <c r="M305" s="38" t="s">
        <v>81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493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494</v>
      </c>
      <c r="B306" s="63" t="s">
        <v>495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82</v>
      </c>
      <c r="L306" s="37" t="s">
        <v>45</v>
      </c>
      <c r="M306" s="38" t="s">
        <v>81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496</v>
      </c>
      <c r="B307" s="63" t="s">
        <v>497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88</v>
      </c>
      <c r="L307" s="37" t="s">
        <v>45</v>
      </c>
      <c r="M307" s="38" t="s">
        <v>81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498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52" t="s">
        <v>83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 x14ac:dyDescent="0.25">
      <c r="A311" s="63" t="s">
        <v>499</v>
      </c>
      <c r="B311" s="63" t="s">
        <v>500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117</v>
      </c>
      <c r="L311" s="37" t="s">
        <v>45</v>
      </c>
      <c r="M311" s="38" t="s">
        <v>87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501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502</v>
      </c>
      <c r="B312" s="63" t="s">
        <v>503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117</v>
      </c>
      <c r="L312" s="37" t="s">
        <v>45</v>
      </c>
      <c r="M312" s="38" t="s">
        <v>87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504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505</v>
      </c>
      <c r="B313" s="63" t="s">
        <v>506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117</v>
      </c>
      <c r="L313" s="37" t="s">
        <v>45</v>
      </c>
      <c r="M313" s="38" t="s">
        <v>87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508</v>
      </c>
      <c r="B314" s="63" t="s">
        <v>509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88</v>
      </c>
      <c r="L314" s="37" t="s">
        <v>45</v>
      </c>
      <c r="M314" s="38" t="s">
        <v>87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511</v>
      </c>
      <c r="B315" s="63" t="s">
        <v>512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88</v>
      </c>
      <c r="L315" s="37" t="s">
        <v>45</v>
      </c>
      <c r="M315" s="38" t="s">
        <v>103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652" t="s">
        <v>179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customHeight="1" x14ac:dyDescent="0.25">
      <c r="A319" s="63" t="s">
        <v>514</v>
      </c>
      <c r="B319" s="63" t="s">
        <v>515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117</v>
      </c>
      <c r="L319" s="37" t="s">
        <v>45</v>
      </c>
      <c r="M319" s="38" t="s">
        <v>87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516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517</v>
      </c>
      <c r="B320" s="63" t="s">
        <v>518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117</v>
      </c>
      <c r="L320" s="37" t="s">
        <v>45</v>
      </c>
      <c r="M320" s="38" t="s">
        <v>87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62.4</v>
      </c>
      <c r="Y320" s="55">
        <f>IFERROR(IF(X320="",0,CEILING((X320/$H320),1)*$H320),"")</f>
        <v>62.4</v>
      </c>
      <c r="Z320" s="41">
        <f>IFERROR(IF(Y320=0,"",ROUNDUP(Y320/H320,0)*0.01898),"")</f>
        <v>0.15184</v>
      </c>
      <c r="AA320" s="68" t="s">
        <v>45</v>
      </c>
      <c r="AB320" s="69" t="s">
        <v>45</v>
      </c>
      <c r="AC320" s="390" t="s">
        <v>519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66.552000000000007</v>
      </c>
      <c r="BN320" s="78">
        <f>IFERROR(Y320*I320/H320,"0")</f>
        <v>66.552000000000007</v>
      </c>
      <c r="BO320" s="78">
        <f>IFERROR(1/J320*(X320/H320),"0")</f>
        <v>0.125</v>
      </c>
      <c r="BP320" s="78">
        <f>IFERROR(1/J320*(Y320/H320),"0")</f>
        <v>0.125</v>
      </c>
    </row>
    <row r="321" spans="1:68" ht="16.5" customHeight="1" x14ac:dyDescent="0.25">
      <c r="A321" s="63" t="s">
        <v>520</v>
      </c>
      <c r="B321" s="63" t="s">
        <v>521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117</v>
      </c>
      <c r="L321" s="37" t="s">
        <v>45</v>
      </c>
      <c r="M321" s="38" t="s">
        <v>103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67.2</v>
      </c>
      <c r="Y321" s="55">
        <f>IFERROR(IF(X321="",0,CEILING((X321/$H321),1)*$H321),"")</f>
        <v>67.2</v>
      </c>
      <c r="Z321" s="41">
        <f>IFERROR(IF(Y321=0,"",ROUNDUP(Y321/H321,0)*0.01898),"")</f>
        <v>0.15184</v>
      </c>
      <c r="AA321" s="68" t="s">
        <v>45</v>
      </c>
      <c r="AB321" s="69" t="s">
        <v>45</v>
      </c>
      <c r="AC321" s="392" t="s">
        <v>522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71.352000000000004</v>
      </c>
      <c r="BN321" s="78">
        <f>IFERROR(Y321*I321/H321,"0")</f>
        <v>71.352000000000004</v>
      </c>
      <c r="BO321" s="78">
        <f>IFERROR(1/J321*(X321/H321),"0")</f>
        <v>0.125</v>
      </c>
      <c r="BP321" s="78">
        <f>IFERROR(1/J321*(Y321/H321),"0")</f>
        <v>0.125</v>
      </c>
    </row>
    <row r="322" spans="1:68" x14ac:dyDescent="0.2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16</v>
      </c>
      <c r="Y322" s="43">
        <f>IFERROR(Y319/H319,"0")+IFERROR(Y320/H320,"0")+IFERROR(Y321/H321,"0")</f>
        <v>16</v>
      </c>
      <c r="Z322" s="43">
        <f>IFERROR(IF(Z319="",0,Z319),"0")+IFERROR(IF(Z320="",0,Z320),"0")+IFERROR(IF(Z321="",0,Z321),"0")</f>
        <v>0.30368000000000001</v>
      </c>
      <c r="AA322" s="67"/>
      <c r="AB322" s="67"/>
      <c r="AC322" s="67"/>
    </row>
    <row r="323" spans="1:68" x14ac:dyDescent="0.2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129.6</v>
      </c>
      <c r="Y323" s="43">
        <f>IFERROR(SUM(Y319:Y321),"0")</f>
        <v>129.6</v>
      </c>
      <c r="Z323" s="42"/>
      <c r="AA323" s="67"/>
      <c r="AB323" s="67"/>
      <c r="AC323" s="67"/>
    </row>
    <row r="324" spans="1:68" ht="14.25" customHeight="1" x14ac:dyDescent="0.25">
      <c r="A324" s="652" t="s">
        <v>104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customHeight="1" x14ac:dyDescent="0.25">
      <c r="A325" s="63" t="s">
        <v>523</v>
      </c>
      <c r="B325" s="63" t="s">
        <v>524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120</v>
      </c>
      <c r="L325" s="37" t="s">
        <v>45</v>
      </c>
      <c r="M325" s="38" t="s">
        <v>109</v>
      </c>
      <c r="N325" s="38"/>
      <c r="O325" s="37">
        <v>180</v>
      </c>
      <c r="P325" s="815" t="s">
        <v>525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526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527</v>
      </c>
      <c r="B326" s="63" t="s">
        <v>528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120</v>
      </c>
      <c r="L326" s="37" t="s">
        <v>45</v>
      </c>
      <c r="M326" s="38" t="s">
        <v>109</v>
      </c>
      <c r="N326" s="38"/>
      <c r="O326" s="37">
        <v>180</v>
      </c>
      <c r="P326" s="816" t="s">
        <v>529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530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531</v>
      </c>
      <c r="B327" s="63" t="s">
        <v>532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120</v>
      </c>
      <c r="L327" s="37" t="s">
        <v>45</v>
      </c>
      <c r="M327" s="38" t="s">
        <v>109</v>
      </c>
      <c r="N327" s="38"/>
      <c r="O327" s="37">
        <v>180</v>
      </c>
      <c r="P327" s="817" t="s">
        <v>533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526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534</v>
      </c>
      <c r="B328" s="63" t="s">
        <v>535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88</v>
      </c>
      <c r="L328" s="37" t="s">
        <v>45</v>
      </c>
      <c r="M328" s="38" t="s">
        <v>109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536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88</v>
      </c>
      <c r="L329" s="37" t="s">
        <v>45</v>
      </c>
      <c r="M329" s="38" t="s">
        <v>109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526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 x14ac:dyDescent="0.25">
      <c r="A332" s="652" t="s">
        <v>539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customHeight="1" x14ac:dyDescent="0.25">
      <c r="A333" s="63" t="s">
        <v>540</v>
      </c>
      <c r="B333" s="63" t="s">
        <v>541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88</v>
      </c>
      <c r="L333" s="37" t="s">
        <v>45</v>
      </c>
      <c r="M333" s="38" t="s">
        <v>543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542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544</v>
      </c>
      <c r="B334" s="63" t="s">
        <v>545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88</v>
      </c>
      <c r="L334" s="37" t="s">
        <v>45</v>
      </c>
      <c r="M334" s="38" t="s">
        <v>543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542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546</v>
      </c>
      <c r="B335" s="63" t="s">
        <v>547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88</v>
      </c>
      <c r="L335" s="37" t="s">
        <v>45</v>
      </c>
      <c r="M335" s="38" t="s">
        <v>543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542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651" t="s">
        <v>548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customHeight="1" x14ac:dyDescent="0.25">
      <c r="A339" s="652" t="s">
        <v>83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customHeight="1" x14ac:dyDescent="0.25">
      <c r="A340" s="63" t="s">
        <v>549</v>
      </c>
      <c r="B340" s="63" t="s">
        <v>550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117</v>
      </c>
      <c r="L340" s="37" t="s">
        <v>45</v>
      </c>
      <c r="M340" s="38" t="s">
        <v>103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551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552</v>
      </c>
      <c r="B341" s="63" t="s">
        <v>553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88</v>
      </c>
      <c r="L341" s="37" t="s">
        <v>45</v>
      </c>
      <c r="M341" s="38" t="s">
        <v>87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554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555</v>
      </c>
      <c r="B342" s="63" t="s">
        <v>556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88</v>
      </c>
      <c r="L342" s="37" t="s">
        <v>45</v>
      </c>
      <c r="M342" s="38" t="s">
        <v>103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557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x14ac:dyDescent="0.2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 x14ac:dyDescent="0.2">
      <c r="A345" s="650" t="s">
        <v>558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customHeight="1" x14ac:dyDescent="0.25">
      <c r="A346" s="651" t="s">
        <v>559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customHeight="1" x14ac:dyDescent="0.25">
      <c r="A347" s="652" t="s">
        <v>112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customHeight="1" x14ac:dyDescent="0.25">
      <c r="A348" s="63" t="s">
        <v>560</v>
      </c>
      <c r="B348" s="63" t="s">
        <v>561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117</v>
      </c>
      <c r="L348" s="37" t="s">
        <v>45</v>
      </c>
      <c r="M348" s="38" t="s">
        <v>81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563</v>
      </c>
      <c r="B349" s="63" t="s">
        <v>564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117</v>
      </c>
      <c r="L349" s="37" t="s">
        <v>45</v>
      </c>
      <c r="M349" s="38" t="s">
        <v>81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120</v>
      </c>
      <c r="Y349" s="55">
        <f t="shared" si="58"/>
        <v>120</v>
      </c>
      <c r="Z349" s="41">
        <f>IFERROR(IF(Y349=0,"",ROUNDUP(Y349/H349,0)*0.02175),"")</f>
        <v>0.17399999999999999</v>
      </c>
      <c r="AA349" s="68" t="s">
        <v>45</v>
      </c>
      <c r="AB349" s="69" t="s">
        <v>45</v>
      </c>
      <c r="AC349" s="418" t="s">
        <v>565</v>
      </c>
      <c r="AG349" s="78"/>
      <c r="AJ349" s="84" t="s">
        <v>45</v>
      </c>
      <c r="AK349" s="84">
        <v>0</v>
      </c>
      <c r="BB349" s="419" t="s">
        <v>66</v>
      </c>
      <c r="BM349" s="78">
        <f t="shared" si="59"/>
        <v>123.84</v>
      </c>
      <c r="BN349" s="78">
        <f t="shared" si="60"/>
        <v>123.84</v>
      </c>
      <c r="BO349" s="78">
        <f t="shared" si="61"/>
        <v>0.16666666666666666</v>
      </c>
      <c r="BP349" s="78">
        <f t="shared" si="62"/>
        <v>0.16666666666666666</v>
      </c>
    </row>
    <row r="350" spans="1:68" ht="27" customHeight="1" x14ac:dyDescent="0.25">
      <c r="A350" s="63" t="s">
        <v>566</v>
      </c>
      <c r="B350" s="63" t="s">
        <v>567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117</v>
      </c>
      <c r="L350" s="37" t="s">
        <v>45</v>
      </c>
      <c r="M350" s="38" t="s">
        <v>103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8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0</v>
      </c>
      <c r="BN350" s="78">
        <f t="shared" si="60"/>
        <v>0</v>
      </c>
      <c r="BO350" s="78">
        <f t="shared" si="61"/>
        <v>0</v>
      </c>
      <c r="BP350" s="78">
        <f t="shared" si="62"/>
        <v>0</v>
      </c>
    </row>
    <row r="351" spans="1:68" ht="37.5" customHeight="1" x14ac:dyDescent="0.25">
      <c r="A351" s="63" t="s">
        <v>569</v>
      </c>
      <c r="B351" s="63" t="s">
        <v>570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117</v>
      </c>
      <c r="L351" s="37" t="s">
        <v>45</v>
      </c>
      <c r="M351" s="38" t="s">
        <v>81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120</v>
      </c>
      <c r="Y351" s="55">
        <f t="shared" si="58"/>
        <v>120</v>
      </c>
      <c r="Z351" s="41">
        <f>IFERROR(IF(Y351=0,"",ROUNDUP(Y351/H351,0)*0.02175),"")</f>
        <v>0.17399999999999999</v>
      </c>
      <c r="AA351" s="68" t="s">
        <v>45</v>
      </c>
      <c r="AB351" s="69" t="s">
        <v>45</v>
      </c>
      <c r="AC351" s="422" t="s">
        <v>571</v>
      </c>
      <c r="AG351" s="78"/>
      <c r="AJ351" s="84" t="s">
        <v>45</v>
      </c>
      <c r="AK351" s="84">
        <v>0</v>
      </c>
      <c r="BB351" s="423" t="s">
        <v>66</v>
      </c>
      <c r="BM351" s="78">
        <f t="shared" si="59"/>
        <v>123.84</v>
      </c>
      <c r="BN351" s="78">
        <f t="shared" si="60"/>
        <v>123.84</v>
      </c>
      <c r="BO351" s="78">
        <f t="shared" si="61"/>
        <v>0.16666666666666666</v>
      </c>
      <c r="BP351" s="78">
        <f t="shared" si="62"/>
        <v>0.16666666666666666</v>
      </c>
    </row>
    <row r="352" spans="1:68" ht="27" customHeight="1" x14ac:dyDescent="0.25">
      <c r="A352" s="63" t="s">
        <v>572</v>
      </c>
      <c r="B352" s="63" t="s">
        <v>573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120</v>
      </c>
      <c r="L352" s="37" t="s">
        <v>45</v>
      </c>
      <c r="M352" s="38" t="s">
        <v>116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574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575</v>
      </c>
      <c r="B353" s="63" t="s">
        <v>576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120</v>
      </c>
      <c r="L353" s="37" t="s">
        <v>45</v>
      </c>
      <c r="M353" s="38" t="s">
        <v>81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565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577</v>
      </c>
      <c r="B354" s="63" t="s">
        <v>578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120</v>
      </c>
      <c r="L354" s="37" t="s">
        <v>45</v>
      </c>
      <c r="M354" s="38" t="s">
        <v>81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571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16</v>
      </c>
      <c r="Y355" s="43">
        <f>IFERROR(Y348/H348,"0")+IFERROR(Y349/H349,"0")+IFERROR(Y350/H350,"0")+IFERROR(Y351/H351,"0")+IFERROR(Y352/H352,"0")+IFERROR(Y353/H353,"0")+IFERROR(Y354/H354,"0")</f>
        <v>16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0.34799999999999998</v>
      </c>
      <c r="AA355" s="67"/>
      <c r="AB355" s="67"/>
      <c r="AC355" s="67"/>
    </row>
    <row r="356" spans="1:68" x14ac:dyDescent="0.2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240</v>
      </c>
      <c r="Y356" s="43">
        <f>IFERROR(SUM(Y348:Y354),"0")</f>
        <v>240</v>
      </c>
      <c r="Z356" s="42"/>
      <c r="AA356" s="67"/>
      <c r="AB356" s="67"/>
      <c r="AC356" s="67"/>
    </row>
    <row r="357" spans="1:68" ht="14.25" customHeight="1" x14ac:dyDescent="0.25">
      <c r="A357" s="652" t="s">
        <v>144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 x14ac:dyDescent="0.25">
      <c r="A358" s="63" t="s">
        <v>579</v>
      </c>
      <c r="B358" s="63" t="s">
        <v>580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117</v>
      </c>
      <c r="L358" s="37" t="s">
        <v>45</v>
      </c>
      <c r="M358" s="38" t="s">
        <v>116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120</v>
      </c>
      <c r="Y358" s="55">
        <f>IFERROR(IF(X358="",0,CEILING((X358/$H358),1)*$H358),"")</f>
        <v>120</v>
      </c>
      <c r="Z358" s="41">
        <f>IFERROR(IF(Y358=0,"",ROUNDUP(Y358/H358,0)*0.02175),"")</f>
        <v>0.17399999999999999</v>
      </c>
      <c r="AA358" s="68" t="s">
        <v>45</v>
      </c>
      <c r="AB358" s="69" t="s">
        <v>45</v>
      </c>
      <c r="AC358" s="430" t="s">
        <v>581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123.84</v>
      </c>
      <c r="BN358" s="78">
        <f>IFERROR(Y358*I358/H358,"0")</f>
        <v>123.84</v>
      </c>
      <c r="BO358" s="78">
        <f>IFERROR(1/J358*(X358/H358),"0")</f>
        <v>0.16666666666666666</v>
      </c>
      <c r="BP358" s="78">
        <f>IFERROR(1/J358*(Y358/H358),"0")</f>
        <v>0.16666666666666666</v>
      </c>
    </row>
    <row r="359" spans="1:68" ht="16.5" customHeight="1" x14ac:dyDescent="0.25">
      <c r="A359" s="63" t="s">
        <v>582</v>
      </c>
      <c r="B359" s="63" t="s">
        <v>583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120</v>
      </c>
      <c r="L359" s="37" t="s">
        <v>45</v>
      </c>
      <c r="M359" s="38" t="s">
        <v>116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581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8</v>
      </c>
      <c r="Y360" s="43">
        <f>IFERROR(Y358/H358,"0")+IFERROR(Y359/H359,"0")</f>
        <v>8</v>
      </c>
      <c r="Z360" s="43">
        <f>IFERROR(IF(Z358="",0,Z358),"0")+IFERROR(IF(Z359="",0,Z359),"0")</f>
        <v>0.17399999999999999</v>
      </c>
      <c r="AA360" s="67"/>
      <c r="AB360" s="67"/>
      <c r="AC360" s="67"/>
    </row>
    <row r="361" spans="1:68" x14ac:dyDescent="0.2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120</v>
      </c>
      <c r="Y361" s="43">
        <f>IFERROR(SUM(Y358:Y359),"0")</f>
        <v>120</v>
      </c>
      <c r="Z361" s="42"/>
      <c r="AA361" s="67"/>
      <c r="AB361" s="67"/>
      <c r="AC361" s="67"/>
    </row>
    <row r="362" spans="1:68" ht="14.25" customHeight="1" x14ac:dyDescent="0.25">
      <c r="A362" s="652" t="s">
        <v>83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customHeight="1" x14ac:dyDescent="0.25">
      <c r="A363" s="63" t="s">
        <v>584</v>
      </c>
      <c r="B363" s="63" t="s">
        <v>585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117</v>
      </c>
      <c r="L363" s="37" t="s">
        <v>45</v>
      </c>
      <c r="M363" s="38" t="s">
        <v>87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586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587</v>
      </c>
      <c r="B364" s="63" t="s">
        <v>588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87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589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652" t="s">
        <v>179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customHeight="1" x14ac:dyDescent="0.25">
      <c r="A368" s="63" t="s">
        <v>590</v>
      </c>
      <c r="B368" s="63" t="s">
        <v>591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117</v>
      </c>
      <c r="L368" s="37" t="s">
        <v>45</v>
      </c>
      <c r="M368" s="38" t="s">
        <v>87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592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651" t="s">
        <v>593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customHeight="1" x14ac:dyDescent="0.25">
      <c r="A372" s="652" t="s">
        <v>112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customHeight="1" x14ac:dyDescent="0.25">
      <c r="A373" s="63" t="s">
        <v>594</v>
      </c>
      <c r="B373" s="63" t="s">
        <v>595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117</v>
      </c>
      <c r="L373" s="37" t="s">
        <v>45</v>
      </c>
      <c r="M373" s="38" t="s">
        <v>81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596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597</v>
      </c>
      <c r="B374" s="63" t="s">
        <v>598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117</v>
      </c>
      <c r="L374" s="37" t="s">
        <v>45</v>
      </c>
      <c r="M374" s="38" t="s">
        <v>81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86.4</v>
      </c>
      <c r="Y374" s="55">
        <f>IFERROR(IF(X374="",0,CEILING((X374/$H374),1)*$H374),"")</f>
        <v>86.4</v>
      </c>
      <c r="Z374" s="41">
        <f>IFERROR(IF(Y374=0,"",ROUNDUP(Y374/H374,0)*0.01898),"")</f>
        <v>0.15184</v>
      </c>
      <c r="AA374" s="68" t="s">
        <v>45</v>
      </c>
      <c r="AB374" s="69" t="s">
        <v>45</v>
      </c>
      <c r="AC374" s="442" t="s">
        <v>599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89.88</v>
      </c>
      <c r="BN374" s="78">
        <f>IFERROR(Y374*I374/H374,"0")</f>
        <v>89.88</v>
      </c>
      <c r="BO374" s="78">
        <f>IFERROR(1/J374*(X374/H374),"0")</f>
        <v>0.125</v>
      </c>
      <c r="BP374" s="78">
        <f>IFERROR(1/J374*(Y374/H374),"0")</f>
        <v>0.125</v>
      </c>
    </row>
    <row r="375" spans="1:68" ht="37.5" customHeight="1" x14ac:dyDescent="0.25">
      <c r="A375" s="63" t="s">
        <v>600</v>
      </c>
      <c r="B375" s="63" t="s">
        <v>601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117</v>
      </c>
      <c r="L375" s="37" t="s">
        <v>45</v>
      </c>
      <c r="M375" s="38" t="s">
        <v>81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599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602</v>
      </c>
      <c r="B376" s="63" t="s">
        <v>603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120</v>
      </c>
      <c r="L376" s="37" t="s">
        <v>45</v>
      </c>
      <c r="M376" s="38" t="s">
        <v>81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599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8</v>
      </c>
      <c r="Y377" s="43">
        <f>IFERROR(Y373/H373,"0")+IFERROR(Y374/H374,"0")+IFERROR(Y375/H375,"0")+IFERROR(Y376/H376,"0")</f>
        <v>8</v>
      </c>
      <c r="Z377" s="43">
        <f>IFERROR(IF(Z373="",0,Z373),"0")+IFERROR(IF(Z374="",0,Z374),"0")+IFERROR(IF(Z375="",0,Z375),"0")+IFERROR(IF(Z376="",0,Z376),"0")</f>
        <v>0.15184</v>
      </c>
      <c r="AA377" s="67"/>
      <c r="AB377" s="67"/>
      <c r="AC377" s="67"/>
    </row>
    <row r="378" spans="1:68" x14ac:dyDescent="0.2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86.4</v>
      </c>
      <c r="Y378" s="43">
        <f>IFERROR(SUM(Y373:Y376),"0")</f>
        <v>86.4</v>
      </c>
      <c r="Z378" s="42"/>
      <c r="AA378" s="67"/>
      <c r="AB378" s="67"/>
      <c r="AC378" s="67"/>
    </row>
    <row r="379" spans="1:68" ht="14.25" customHeight="1" x14ac:dyDescent="0.25">
      <c r="A379" s="652" t="s">
        <v>76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customHeight="1" x14ac:dyDescent="0.25">
      <c r="A380" s="63" t="s">
        <v>604</v>
      </c>
      <c r="B380" s="63" t="s">
        <v>605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120</v>
      </c>
      <c r="L380" s="37" t="s">
        <v>45</v>
      </c>
      <c r="M380" s="38" t="s">
        <v>81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606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x14ac:dyDescent="0.2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 x14ac:dyDescent="0.25">
      <c r="A383" s="652" t="s">
        <v>83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customHeight="1" x14ac:dyDescent="0.25">
      <c r="A384" s="63" t="s">
        <v>607</v>
      </c>
      <c r="B384" s="63" t="s">
        <v>608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117</v>
      </c>
      <c r="L384" s="37" t="s">
        <v>45</v>
      </c>
      <c r="M384" s="38" t="s">
        <v>87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72</v>
      </c>
      <c r="Y384" s="55">
        <f>IFERROR(IF(X384="",0,CEILING((X384/$H384),1)*$H384),"")</f>
        <v>72</v>
      </c>
      <c r="Z384" s="41">
        <f>IFERROR(IF(Y384=0,"",ROUNDUP(Y384/H384,0)*0.01898),"")</f>
        <v>0.15184</v>
      </c>
      <c r="AA384" s="68" t="s">
        <v>45</v>
      </c>
      <c r="AB384" s="69" t="s">
        <v>45</v>
      </c>
      <c r="AC384" s="450" t="s">
        <v>609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76.152000000000001</v>
      </c>
      <c r="BN384" s="78">
        <f>IFERROR(Y384*I384/H384,"0")</f>
        <v>76.152000000000001</v>
      </c>
      <c r="BO384" s="78">
        <f>IFERROR(1/J384*(X384/H384),"0")</f>
        <v>0.125</v>
      </c>
      <c r="BP384" s="78">
        <f>IFERROR(1/J384*(Y384/H384),"0")</f>
        <v>0.125</v>
      </c>
    </row>
    <row r="385" spans="1:68" ht="27" customHeight="1" x14ac:dyDescent="0.25">
      <c r="A385" s="63" t="s">
        <v>610</v>
      </c>
      <c r="B385" s="63" t="s">
        <v>611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88</v>
      </c>
      <c r="L385" s="37" t="s">
        <v>45</v>
      </c>
      <c r="M385" s="38" t="s">
        <v>87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33.6</v>
      </c>
      <c r="Y385" s="55">
        <f>IFERROR(IF(X385="",0,CEILING((X385/$H385),1)*$H385),"")</f>
        <v>33.6</v>
      </c>
      <c r="Z385" s="41">
        <f>IFERROR(IF(Y385=0,"",ROUNDUP(Y385/H385,0)*0.00651),"")</f>
        <v>9.1139999999999999E-2</v>
      </c>
      <c r="AA385" s="68" t="s">
        <v>45</v>
      </c>
      <c r="AB385" s="69" t="s">
        <v>45</v>
      </c>
      <c r="AC385" s="452" t="s">
        <v>609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37.296000000000006</v>
      </c>
      <c r="BN385" s="78">
        <f>IFERROR(Y385*I385/H385,"0")</f>
        <v>37.296000000000006</v>
      </c>
      <c r="BO385" s="78">
        <f>IFERROR(1/J385*(X385/H385),"0")</f>
        <v>7.6923076923076941E-2</v>
      </c>
      <c r="BP385" s="78">
        <f>IFERROR(1/J385*(Y385/H385),"0")</f>
        <v>7.6923076923076941E-2</v>
      </c>
    </row>
    <row r="386" spans="1:68" x14ac:dyDescent="0.2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22</v>
      </c>
      <c r="Y386" s="43">
        <f>IFERROR(Y384/H384,"0")+IFERROR(Y385/H385,"0")</f>
        <v>22</v>
      </c>
      <c r="Z386" s="43">
        <f>IFERROR(IF(Z384="",0,Z384),"0")+IFERROR(IF(Z385="",0,Z385),"0")</f>
        <v>0.24298</v>
      </c>
      <c r="AA386" s="67"/>
      <c r="AB386" s="67"/>
      <c r="AC386" s="67"/>
    </row>
    <row r="387" spans="1:68" x14ac:dyDescent="0.2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105.6</v>
      </c>
      <c r="Y387" s="43">
        <f>IFERROR(SUM(Y384:Y385),"0")</f>
        <v>105.6</v>
      </c>
      <c r="Z387" s="42"/>
      <c r="AA387" s="67"/>
      <c r="AB387" s="67"/>
      <c r="AC387" s="67"/>
    </row>
    <row r="388" spans="1:68" ht="14.25" customHeight="1" x14ac:dyDescent="0.25">
      <c r="A388" s="652" t="s">
        <v>179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customHeight="1" x14ac:dyDescent="0.25">
      <c r="A389" s="63" t="s">
        <v>612</v>
      </c>
      <c r="B389" s="63" t="s">
        <v>613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117</v>
      </c>
      <c r="L389" s="37" t="s">
        <v>45</v>
      </c>
      <c r="M389" s="38" t="s">
        <v>87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614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50" t="s">
        <v>615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customHeight="1" x14ac:dyDescent="0.25">
      <c r="A393" s="651" t="s">
        <v>616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customHeight="1" x14ac:dyDescent="0.25">
      <c r="A394" s="652" t="s">
        <v>76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customHeight="1" x14ac:dyDescent="0.25">
      <c r="A395" s="63" t="s">
        <v>617</v>
      </c>
      <c r="B395" s="63" t="s">
        <v>618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120</v>
      </c>
      <c r="L395" s="37" t="s">
        <v>45</v>
      </c>
      <c r="M395" s="38" t="s">
        <v>81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 x14ac:dyDescent="0.25">
      <c r="A396" s="63" t="s">
        <v>620</v>
      </c>
      <c r="B396" s="63" t="s">
        <v>621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120</v>
      </c>
      <c r="L396" s="37" t="s">
        <v>45</v>
      </c>
      <c r="M396" s="38" t="s">
        <v>81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622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620</v>
      </c>
      <c r="B397" s="63" t="s">
        <v>623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120</v>
      </c>
      <c r="L397" s="37" t="s">
        <v>45</v>
      </c>
      <c r="M397" s="38" t="s">
        <v>81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622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624</v>
      </c>
      <c r="B398" s="63" t="s">
        <v>625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627</v>
      </c>
      <c r="B399" s="63" t="s">
        <v>628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82</v>
      </c>
      <c r="L399" s="37" t="s">
        <v>45</v>
      </c>
      <c r="M399" s="38" t="s">
        <v>81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619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629</v>
      </c>
      <c r="B400" s="63" t="s">
        <v>630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82</v>
      </c>
      <c r="L400" s="37" t="s">
        <v>45</v>
      </c>
      <c r="M400" s="38" t="s">
        <v>81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619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631</v>
      </c>
      <c r="B401" s="63" t="s">
        <v>632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82</v>
      </c>
      <c r="L401" s="37" t="s">
        <v>45</v>
      </c>
      <c r="M401" s="38" t="s">
        <v>81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633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634</v>
      </c>
      <c r="B402" s="63" t="s">
        <v>635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82</v>
      </c>
      <c r="L402" s="37" t="s">
        <v>45</v>
      </c>
      <c r="M402" s="38" t="s">
        <v>81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636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637</v>
      </c>
      <c r="B403" s="63" t="s">
        <v>638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82</v>
      </c>
      <c r="L403" s="37" t="s">
        <v>45</v>
      </c>
      <c r="M403" s="38" t="s">
        <v>81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640</v>
      </c>
      <c r="B404" s="63" t="s">
        <v>641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82</v>
      </c>
      <c r="L404" s="37" t="s">
        <v>45</v>
      </c>
      <c r="M404" s="38" t="s">
        <v>81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636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 x14ac:dyDescent="0.25">
      <c r="A407" s="652" t="s">
        <v>83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customHeight="1" x14ac:dyDescent="0.25">
      <c r="A408" s="63" t="s">
        <v>642</v>
      </c>
      <c r="B408" s="63" t="s">
        <v>643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120</v>
      </c>
      <c r="L408" s="37" t="s">
        <v>45</v>
      </c>
      <c r="M408" s="38" t="s">
        <v>87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644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645</v>
      </c>
      <c r="B409" s="63" t="s">
        <v>646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88</v>
      </c>
      <c r="L409" s="37" t="s">
        <v>45</v>
      </c>
      <c r="M409" s="38" t="s">
        <v>87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647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651" t="s">
        <v>648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customHeight="1" x14ac:dyDescent="0.25">
      <c r="A413" s="652" t="s">
        <v>144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customHeight="1" x14ac:dyDescent="0.25">
      <c r="A414" s="63" t="s">
        <v>649</v>
      </c>
      <c r="B414" s="63" t="s">
        <v>650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88</v>
      </c>
      <c r="L414" s="37" t="s">
        <v>45</v>
      </c>
      <c r="M414" s="38" t="s">
        <v>81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651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653</v>
      </c>
      <c r="B415" s="63" t="s">
        <v>654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88</v>
      </c>
      <c r="L415" s="37" t="s">
        <v>45</v>
      </c>
      <c r="M415" s="38" t="s">
        <v>81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652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655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52" t="s">
        <v>76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customHeight="1" x14ac:dyDescent="0.25">
      <c r="A419" s="63" t="s">
        <v>656</v>
      </c>
      <c r="B419" s="63" t="s">
        <v>657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120</v>
      </c>
      <c r="L419" s="37" t="s">
        <v>45</v>
      </c>
      <c r="M419" s="38" t="s">
        <v>116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658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659</v>
      </c>
      <c r="B420" s="63" t="s">
        <v>660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82</v>
      </c>
      <c r="L420" s="37" t="s">
        <v>45</v>
      </c>
      <c r="M420" s="38" t="s">
        <v>81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661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82</v>
      </c>
      <c r="L421" s="37" t="s">
        <v>45</v>
      </c>
      <c r="M421" s="38" t="s">
        <v>81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664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665</v>
      </c>
      <c r="B422" s="63" t="s">
        <v>666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664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 x14ac:dyDescent="0.25">
      <c r="A425" s="651" t="s">
        <v>667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customHeight="1" x14ac:dyDescent="0.25">
      <c r="A426" s="652" t="s">
        <v>76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customHeight="1" x14ac:dyDescent="0.25">
      <c r="A427" s="63" t="s">
        <v>668</v>
      </c>
      <c r="B427" s="63" t="s">
        <v>669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88</v>
      </c>
      <c r="L427" s="37" t="s">
        <v>45</v>
      </c>
      <c r="M427" s="38" t="s">
        <v>81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670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651" t="s">
        <v>671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customHeight="1" x14ac:dyDescent="0.25">
      <c r="A431" s="652" t="s">
        <v>76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customHeight="1" x14ac:dyDescent="0.25">
      <c r="A432" s="63" t="s">
        <v>672</v>
      </c>
      <c r="B432" s="63" t="s">
        <v>673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88</v>
      </c>
      <c r="L432" s="37" t="s">
        <v>45</v>
      </c>
      <c r="M432" s="38" t="s">
        <v>81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674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50" t="s">
        <v>675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customHeight="1" x14ac:dyDescent="0.25">
      <c r="A436" s="651" t="s">
        <v>675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customHeight="1" x14ac:dyDescent="0.25">
      <c r="A437" s="652" t="s">
        <v>112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customHeight="1" x14ac:dyDescent="0.25">
      <c r="A438" s="63" t="s">
        <v>676</v>
      </c>
      <c r="B438" s="63" t="s">
        <v>677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116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678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679</v>
      </c>
      <c r="B439" s="63" t="s">
        <v>680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117</v>
      </c>
      <c r="L439" s="37" t="s">
        <v>45</v>
      </c>
      <c r="M439" s="38" t="s">
        <v>116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681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682</v>
      </c>
      <c r="B440" s="63" t="s">
        <v>683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117</v>
      </c>
      <c r="L440" s="37" t="s">
        <v>45</v>
      </c>
      <c r="M440" s="38" t="s">
        <v>87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42.24</v>
      </c>
      <c r="Y440" s="55">
        <f t="shared" si="69"/>
        <v>42.24</v>
      </c>
      <c r="Z440" s="41">
        <f t="shared" si="70"/>
        <v>9.5680000000000001E-2</v>
      </c>
      <c r="AA440" s="68" t="s">
        <v>45</v>
      </c>
      <c r="AB440" s="69" t="s">
        <v>45</v>
      </c>
      <c r="AC440" s="500" t="s">
        <v>684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45.12</v>
      </c>
      <c r="BN440" s="78">
        <f t="shared" si="72"/>
        <v>45.12</v>
      </c>
      <c r="BO440" s="78">
        <f t="shared" si="73"/>
        <v>7.6923076923076927E-2</v>
      </c>
      <c r="BP440" s="78">
        <f t="shared" si="74"/>
        <v>7.6923076923076927E-2</v>
      </c>
    </row>
    <row r="441" spans="1:68" ht="27" customHeight="1" x14ac:dyDescent="0.25">
      <c r="A441" s="63" t="s">
        <v>685</v>
      </c>
      <c r="B441" s="63" t="s">
        <v>686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117</v>
      </c>
      <c r="L441" s="37" t="s">
        <v>45</v>
      </c>
      <c r="M441" s="38" t="s">
        <v>116</v>
      </c>
      <c r="N441" s="38"/>
      <c r="O441" s="37">
        <v>60</v>
      </c>
      <c r="P441" s="869" t="s">
        <v>687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689</v>
      </c>
      <c r="B442" s="63" t="s">
        <v>690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116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42.24</v>
      </c>
      <c r="Y442" s="55">
        <f t="shared" si="69"/>
        <v>42.24</v>
      </c>
      <c r="Z442" s="41">
        <f t="shared" si="70"/>
        <v>9.5680000000000001E-2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45.12</v>
      </c>
      <c r="BN442" s="78">
        <f t="shared" si="72"/>
        <v>45.12</v>
      </c>
      <c r="BO442" s="78">
        <f t="shared" si="73"/>
        <v>7.6923076923076927E-2</v>
      </c>
      <c r="BP442" s="78">
        <f t="shared" si="74"/>
        <v>7.6923076923076927E-2</v>
      </c>
    </row>
    <row r="443" spans="1:68" ht="27" customHeight="1" x14ac:dyDescent="0.25">
      <c r="A443" s="63" t="s">
        <v>692</v>
      </c>
      <c r="B443" s="63" t="s">
        <v>693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117</v>
      </c>
      <c r="L443" s="37" t="s">
        <v>45</v>
      </c>
      <c r="M443" s="38" t="s">
        <v>116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695</v>
      </c>
      <c r="B444" s="63" t="s">
        <v>696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87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698</v>
      </c>
      <c r="B445" s="63" t="s">
        <v>699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87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678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700</v>
      </c>
      <c r="B446" s="63" t="s">
        <v>701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120</v>
      </c>
      <c r="L446" s="37" t="s">
        <v>45</v>
      </c>
      <c r="M446" s="38" t="s">
        <v>116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678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700</v>
      </c>
      <c r="B447" s="63" t="s">
        <v>702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120</v>
      </c>
      <c r="L447" s="37" t="s">
        <v>45</v>
      </c>
      <c r="M447" s="38" t="s">
        <v>116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678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704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60</v>
      </c>
      <c r="P448" s="876" t="s">
        <v>705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688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120</v>
      </c>
      <c r="L449" s="37" t="s">
        <v>45</v>
      </c>
      <c r="M449" s="38" t="s">
        <v>116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681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88</v>
      </c>
      <c r="L450" s="37" t="s">
        <v>45</v>
      </c>
      <c r="M450" s="38" t="s">
        <v>116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694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694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120</v>
      </c>
      <c r="L452" s="37" t="s">
        <v>45</v>
      </c>
      <c r="M452" s="38" t="s">
        <v>116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694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16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16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0.19136</v>
      </c>
      <c r="AA453" s="67"/>
      <c r="AB453" s="67"/>
      <c r="AC453" s="67"/>
    </row>
    <row r="454" spans="1:68" x14ac:dyDescent="0.2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84.48</v>
      </c>
      <c r="Y454" s="43">
        <f>IFERROR(SUM(Y438:Y452),"0")</f>
        <v>84.48</v>
      </c>
      <c r="Z454" s="42"/>
      <c r="AA454" s="67"/>
      <c r="AB454" s="67"/>
      <c r="AC454" s="67"/>
    </row>
    <row r="455" spans="1:68" ht="14.25" customHeight="1" x14ac:dyDescent="0.25">
      <c r="A455" s="652" t="s">
        <v>144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117</v>
      </c>
      <c r="L456" s="37" t="s">
        <v>45</v>
      </c>
      <c r="M456" s="38" t="s">
        <v>87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88</v>
      </c>
      <c r="L457" s="37" t="s">
        <v>45</v>
      </c>
      <c r="M457" s="38" t="s">
        <v>87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120</v>
      </c>
      <c r="L458" s="37" t="s">
        <v>45</v>
      </c>
      <c r="M458" s="38" t="s">
        <v>116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2" t="s">
        <v>76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117</v>
      </c>
      <c r="L462" s="37" t="s">
        <v>45</v>
      </c>
      <c r="M462" s="38" t="s">
        <v>116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42.24</v>
      </c>
      <c r="Y462" s="55">
        <f t="shared" ref="Y462:Y468" si="75">IFERROR(IF(X462="",0,CEILING((X462/$H462),1)*$H462),"")</f>
        <v>42.24</v>
      </c>
      <c r="Z462" s="41">
        <f>IFERROR(IF(Y462=0,"",ROUNDUP(Y462/H462,0)*0.01196),"")</f>
        <v>9.5680000000000001E-2</v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45.12</v>
      </c>
      <c r="BN462" s="78">
        <f t="shared" ref="BN462:BN468" si="77">IFERROR(Y462*I462/H462,"0")</f>
        <v>45.12</v>
      </c>
      <c r="BO462" s="78">
        <f t="shared" ref="BO462:BO468" si="78">IFERROR(1/J462*(X462/H462),"0")</f>
        <v>7.6923076923076927E-2</v>
      </c>
      <c r="BP462" s="78">
        <f t="shared" ref="BP462:BP468" si="79">IFERROR(1/J462*(Y462/H462),"0")</f>
        <v>7.6923076923076927E-2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117</v>
      </c>
      <c r="L463" s="37" t="s">
        <v>45</v>
      </c>
      <c r="M463" s="38" t="s">
        <v>81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117</v>
      </c>
      <c r="L464" s="37" t="s">
        <v>45</v>
      </c>
      <c r="M464" s="38" t="s">
        <v>81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120</v>
      </c>
      <c r="L465" s="37" t="s">
        <v>45</v>
      </c>
      <c r="M465" s="38" t="s">
        <v>116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120</v>
      </c>
      <c r="L466" s="37" t="s">
        <v>45</v>
      </c>
      <c r="M466" s="38" t="s">
        <v>116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120</v>
      </c>
      <c r="L467" s="37" t="s">
        <v>45</v>
      </c>
      <c r="M467" s="38" t="s">
        <v>81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120</v>
      </c>
      <c r="L468" s="37" t="s">
        <v>45</v>
      </c>
      <c r="M468" s="38" t="s">
        <v>81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8</v>
      </c>
      <c r="Y469" s="43">
        <f>IFERROR(Y462/H462,"0")+IFERROR(Y463/H463,"0")+IFERROR(Y464/H464,"0")+IFERROR(Y465/H465,"0")+IFERROR(Y466/H466,"0")+IFERROR(Y467/H467,"0")+IFERROR(Y468/H468,"0")</f>
        <v>8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9.5680000000000001E-2</v>
      </c>
      <c r="AA469" s="67"/>
      <c r="AB469" s="67"/>
      <c r="AC469" s="67"/>
    </row>
    <row r="470" spans="1:68" x14ac:dyDescent="0.2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42.24</v>
      </c>
      <c r="Y470" s="43">
        <f>IFERROR(SUM(Y462:Y468),"0")</f>
        <v>42.24</v>
      </c>
      <c r="Z470" s="42"/>
      <c r="AA470" s="67"/>
      <c r="AB470" s="67"/>
      <c r="AC470" s="67"/>
    </row>
    <row r="471" spans="1:68" ht="14.25" customHeight="1" x14ac:dyDescent="0.25">
      <c r="A471" s="652" t="s">
        <v>83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117</v>
      </c>
      <c r="L472" s="37" t="s">
        <v>45</v>
      </c>
      <c r="M472" s="38" t="s">
        <v>87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117</v>
      </c>
      <c r="L473" s="37" t="s">
        <v>45</v>
      </c>
      <c r="M473" s="38" t="s">
        <v>87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88</v>
      </c>
      <c r="L474" s="37" t="s">
        <v>45</v>
      </c>
      <c r="M474" s="38" t="s">
        <v>87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0" t="s">
        <v>745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customHeight="1" x14ac:dyDescent="0.25">
      <c r="A478" s="651" t="s">
        <v>745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customHeight="1" x14ac:dyDescent="0.25">
      <c r="A479" s="652" t="s">
        <v>112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117</v>
      </c>
      <c r="L480" s="37" t="s">
        <v>45</v>
      </c>
      <c r="M480" s="38" t="s">
        <v>87</v>
      </c>
      <c r="N480" s="38"/>
      <c r="O480" s="37">
        <v>55</v>
      </c>
      <c r="P480" s="894" t="s">
        <v>748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117</v>
      </c>
      <c r="L481" s="37" t="s">
        <v>45</v>
      </c>
      <c r="M481" s="38" t="s">
        <v>116</v>
      </c>
      <c r="N481" s="38"/>
      <c r="O481" s="37">
        <v>50</v>
      </c>
      <c r="P481" s="895" t="s">
        <v>752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117</v>
      </c>
      <c r="L482" s="37" t="s">
        <v>45</v>
      </c>
      <c r="M482" s="38" t="s">
        <v>116</v>
      </c>
      <c r="N482" s="38"/>
      <c r="O482" s="37">
        <v>50</v>
      </c>
      <c r="P482" s="896" t="s">
        <v>756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758</v>
      </c>
      <c r="B483" s="63" t="s">
        <v>759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120</v>
      </c>
      <c r="L483" s="37" t="s">
        <v>45</v>
      </c>
      <c r="M483" s="38" t="s">
        <v>87</v>
      </c>
      <c r="N483" s="38"/>
      <c r="O483" s="37">
        <v>55</v>
      </c>
      <c r="P483" s="897" t="s">
        <v>760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749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 x14ac:dyDescent="0.25">
      <c r="A486" s="652" t="s">
        <v>144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customHeight="1" x14ac:dyDescent="0.25">
      <c r="A487" s="63" t="s">
        <v>761</v>
      </c>
      <c r="B487" s="63" t="s">
        <v>762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117</v>
      </c>
      <c r="L487" s="37" t="s">
        <v>45</v>
      </c>
      <c r="M487" s="38" t="s">
        <v>87</v>
      </c>
      <c r="N487" s="38"/>
      <c r="O487" s="37">
        <v>50</v>
      </c>
      <c r="P487" s="898" t="s">
        <v>763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761</v>
      </c>
      <c r="B488" s="63" t="s">
        <v>765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117</v>
      </c>
      <c r="L488" s="37" t="s">
        <v>45</v>
      </c>
      <c r="M488" s="38" t="s">
        <v>116</v>
      </c>
      <c r="N488" s="38"/>
      <c r="O488" s="37">
        <v>50</v>
      </c>
      <c r="P488" s="899" t="s">
        <v>766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767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117</v>
      </c>
      <c r="L489" s="37" t="s">
        <v>45</v>
      </c>
      <c r="M489" s="38" t="s">
        <v>116</v>
      </c>
      <c r="N489" s="38"/>
      <c r="O489" s="37">
        <v>50</v>
      </c>
      <c r="P489" s="900" t="s">
        <v>770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764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771</v>
      </c>
      <c r="B490" s="63" t="s">
        <v>772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120</v>
      </c>
      <c r="L490" s="37" t="s">
        <v>45</v>
      </c>
      <c r="M490" s="38" t="s">
        <v>116</v>
      </c>
      <c r="N490" s="38"/>
      <c r="O490" s="37">
        <v>50</v>
      </c>
      <c r="P490" s="901" t="s">
        <v>773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52" t="s">
        <v>76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customHeight="1" x14ac:dyDescent="0.25">
      <c r="A494" s="63" t="s">
        <v>775</v>
      </c>
      <c r="B494" s="63" t="s">
        <v>776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120</v>
      </c>
      <c r="L494" s="37" t="s">
        <v>45</v>
      </c>
      <c r="M494" s="38" t="s">
        <v>81</v>
      </c>
      <c r="N494" s="38"/>
      <c r="O494" s="37">
        <v>40</v>
      </c>
      <c r="P494" s="902" t="s">
        <v>777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778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779</v>
      </c>
      <c r="B495" s="63" t="s">
        <v>780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120</v>
      </c>
      <c r="L495" s="37" t="s">
        <v>45</v>
      </c>
      <c r="M495" s="38" t="s">
        <v>81</v>
      </c>
      <c r="N495" s="38"/>
      <c r="O495" s="37">
        <v>40</v>
      </c>
      <c r="P495" s="903" t="s">
        <v>781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782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652" t="s">
        <v>83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customHeight="1" x14ac:dyDescent="0.25">
      <c r="A499" s="63" t="s">
        <v>783</v>
      </c>
      <c r="B499" s="63" t="s">
        <v>784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117</v>
      </c>
      <c r="L499" s="37" t="s">
        <v>45</v>
      </c>
      <c r="M499" s="38" t="s">
        <v>103</v>
      </c>
      <c r="N499" s="38"/>
      <c r="O499" s="37">
        <v>45</v>
      </c>
      <c r="P499" s="904" t="s">
        <v>785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786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787</v>
      </c>
      <c r="B500" s="63" t="s">
        <v>788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88</v>
      </c>
      <c r="L500" s="37" t="s">
        <v>45</v>
      </c>
      <c r="M500" s="38" t="s">
        <v>103</v>
      </c>
      <c r="N500" s="38"/>
      <c r="O500" s="37">
        <v>45</v>
      </c>
      <c r="P500" s="905" t="s">
        <v>789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786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52" t="s">
        <v>179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customHeight="1" x14ac:dyDescent="0.25">
      <c r="A504" s="63" t="s">
        <v>790</v>
      </c>
      <c r="B504" s="63" t="s">
        <v>791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117</v>
      </c>
      <c r="L504" s="37" t="s">
        <v>45</v>
      </c>
      <c r="M504" s="38" t="s">
        <v>87</v>
      </c>
      <c r="N504" s="38"/>
      <c r="O504" s="37">
        <v>40</v>
      </c>
      <c r="P504" s="906" t="s">
        <v>792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793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794</v>
      </c>
      <c r="B505" s="63" t="s">
        <v>795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117</v>
      </c>
      <c r="L505" s="37" t="s">
        <v>45</v>
      </c>
      <c r="M505" s="38" t="s">
        <v>103</v>
      </c>
      <c r="N505" s="38"/>
      <c r="O505" s="37">
        <v>40</v>
      </c>
      <c r="P505" s="907" t="s">
        <v>796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797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651" t="s">
        <v>798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customHeight="1" x14ac:dyDescent="0.25">
      <c r="A509" s="652" t="s">
        <v>144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customHeight="1" x14ac:dyDescent="0.25">
      <c r="A510" s="63" t="s">
        <v>799</v>
      </c>
      <c r="B510" s="63" t="s">
        <v>800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117</v>
      </c>
      <c r="L510" s="37" t="s">
        <v>45</v>
      </c>
      <c r="M510" s="38" t="s">
        <v>116</v>
      </c>
      <c r="N510" s="38"/>
      <c r="O510" s="37">
        <v>50</v>
      </c>
      <c r="P510" s="908" t="s">
        <v>801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802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1297.92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1297.92</v>
      </c>
      <c r="Z513" s="42"/>
      <c r="AA513" s="67"/>
      <c r="AB513" s="67"/>
      <c r="AC513" s="67"/>
    </row>
    <row r="514" spans="1:32" x14ac:dyDescent="0.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1362.4559999999999</v>
      </c>
      <c r="Y514" s="43">
        <f>IFERROR(SUM(BN22:BN510),"0")</f>
        <v>1362.4559999999999</v>
      </c>
      <c r="Z514" s="42"/>
      <c r="AA514" s="67"/>
      <c r="AB514" s="67"/>
      <c r="AC514" s="67"/>
    </row>
    <row r="515" spans="1:32" x14ac:dyDescent="0.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3</v>
      </c>
      <c r="Y515" s="44">
        <f>ROUNDUP(SUM(BP22:BP510),0)</f>
        <v>3</v>
      </c>
      <c r="Z515" s="42"/>
      <c r="AA515" s="67"/>
      <c r="AB515" s="67"/>
      <c r="AC515" s="67"/>
    </row>
    <row r="516" spans="1:32" x14ac:dyDescent="0.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1437.4559999999999</v>
      </c>
      <c r="Y516" s="43">
        <f>GrossWeightTotalR+PalletQtyTotalR*25</f>
        <v>1437.4559999999999</v>
      </c>
      <c r="Z516" s="42"/>
      <c r="AA516" s="67"/>
      <c r="AB516" s="67"/>
      <c r="AC516" s="67"/>
    </row>
    <row r="517" spans="1:32" x14ac:dyDescent="0.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156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156</v>
      </c>
      <c r="Z517" s="42"/>
      <c r="AA517" s="67"/>
      <c r="AB517" s="67"/>
      <c r="AC517" s="67"/>
    </row>
    <row r="518" spans="1:32" ht="14.25" x14ac:dyDescent="0.2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2.5097200000000002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75</v>
      </c>
      <c r="C520" s="915" t="s">
        <v>110</v>
      </c>
      <c r="D520" s="915" t="s">
        <v>110</v>
      </c>
      <c r="E520" s="915" t="s">
        <v>110</v>
      </c>
      <c r="F520" s="915" t="s">
        <v>110</v>
      </c>
      <c r="G520" s="915" t="s">
        <v>110</v>
      </c>
      <c r="H520" s="915" t="s">
        <v>110</v>
      </c>
      <c r="I520" s="915" t="s">
        <v>267</v>
      </c>
      <c r="J520" s="915" t="s">
        <v>267</v>
      </c>
      <c r="K520" s="915" t="s">
        <v>267</v>
      </c>
      <c r="L520" s="915" t="s">
        <v>267</v>
      </c>
      <c r="M520" s="915" t="s">
        <v>267</v>
      </c>
      <c r="N520" s="916"/>
      <c r="O520" s="915" t="s">
        <v>267</v>
      </c>
      <c r="P520" s="915" t="s">
        <v>267</v>
      </c>
      <c r="Q520" s="915" t="s">
        <v>267</v>
      </c>
      <c r="R520" s="915" t="s">
        <v>267</v>
      </c>
      <c r="S520" s="915" t="s">
        <v>267</v>
      </c>
      <c r="T520" s="915" t="s">
        <v>558</v>
      </c>
      <c r="U520" s="915" t="s">
        <v>558</v>
      </c>
      <c r="V520" s="915" t="s">
        <v>615</v>
      </c>
      <c r="W520" s="915" t="s">
        <v>615</v>
      </c>
      <c r="X520" s="915" t="s">
        <v>615</v>
      </c>
      <c r="Y520" s="915" t="s">
        <v>615</v>
      </c>
      <c r="Z520" s="85" t="s">
        <v>675</v>
      </c>
      <c r="AA520" s="915" t="s">
        <v>745</v>
      </c>
      <c r="AB520" s="915" t="s">
        <v>745</v>
      </c>
      <c r="AC520" s="60"/>
      <c r="AF520" s="1"/>
    </row>
    <row r="521" spans="1:32" ht="14.25" customHeight="1" thickTop="1" x14ac:dyDescent="0.2">
      <c r="A521" s="913" t="s">
        <v>10</v>
      </c>
      <c r="B521" s="915" t="s">
        <v>75</v>
      </c>
      <c r="C521" s="915" t="s">
        <v>111</v>
      </c>
      <c r="D521" s="915" t="s">
        <v>126</v>
      </c>
      <c r="E521" s="915" t="s">
        <v>186</v>
      </c>
      <c r="F521" s="915" t="s">
        <v>209</v>
      </c>
      <c r="G521" s="915" t="s">
        <v>242</v>
      </c>
      <c r="H521" s="915" t="s">
        <v>110</v>
      </c>
      <c r="I521" s="915" t="s">
        <v>268</v>
      </c>
      <c r="J521" s="915" t="s">
        <v>308</v>
      </c>
      <c r="K521" s="915" t="s">
        <v>369</v>
      </c>
      <c r="L521" s="915" t="s">
        <v>411</v>
      </c>
      <c r="M521" s="915" t="s">
        <v>427</v>
      </c>
      <c r="N521" s="1"/>
      <c r="O521" s="915" t="s">
        <v>440</v>
      </c>
      <c r="P521" s="915" t="s">
        <v>450</v>
      </c>
      <c r="Q521" s="915" t="s">
        <v>457</v>
      </c>
      <c r="R521" s="915" t="s">
        <v>462</v>
      </c>
      <c r="S521" s="915" t="s">
        <v>548</v>
      </c>
      <c r="T521" s="915" t="s">
        <v>559</v>
      </c>
      <c r="U521" s="915" t="s">
        <v>593</v>
      </c>
      <c r="V521" s="915" t="s">
        <v>616</v>
      </c>
      <c r="W521" s="915" t="s">
        <v>648</v>
      </c>
      <c r="X521" s="915" t="s">
        <v>667</v>
      </c>
      <c r="Y521" s="915" t="s">
        <v>671</v>
      </c>
      <c r="Z521" s="915" t="s">
        <v>675</v>
      </c>
      <c r="AA521" s="915" t="s">
        <v>745</v>
      </c>
      <c r="AB521" s="915" t="s">
        <v>798</v>
      </c>
      <c r="AC521" s="60"/>
      <c r="AF521" s="1"/>
    </row>
    <row r="522" spans="1:32" ht="13.5" thickBot="1" x14ac:dyDescent="0.25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86.4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148.80000000000001</v>
      </c>
      <c r="E523" s="52">
        <f>IFERROR(Y89*1,"0")+IFERROR(Y90*1,"0")+IFERROR(Y91*1,"0")+IFERROR(Y95*1,"0")+IFERROR(Y96*1,"0")+IFERROR(Y97*1,"0")+IFERROR(Y98*1,"0")+IFERROR(Y99*1,"0")+IFERROR(Y100*1,"0")</f>
        <v>64.8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86.4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69.599999999999994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33.6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129.6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360</v>
      </c>
      <c r="U523" s="52">
        <f>IFERROR(Y373*1,"0")+IFERROR(Y374*1,"0")+IFERROR(Y375*1,"0")+IFERROR(Y376*1,"0")+IFERROR(Y380*1,"0")+IFERROR(Y384*1,"0")+IFERROR(Y385*1,"0")+IFERROR(Y389*1,"0")</f>
        <v>192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126.72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yNd5LEn1H8MsRYU3ViEArQiVT6AEJTNzkebaq6RYohQo7FziPqpO6e+w/uH9i/y83x8myn2yNDH3Cf24Jaeg0Q==" saltValue="d6FiJOMT/n349XH+Fs+fIQ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3" t="s">
        <v>804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806</v>
      </c>
      <c r="C6" s="53" t="s">
        <v>807</v>
      </c>
      <c r="D6" s="53" t="s">
        <v>808</v>
      </c>
      <c r="E6" s="53" t="s">
        <v>45</v>
      </c>
    </row>
    <row r="7" spans="2:8" x14ac:dyDescent="0.2">
      <c r="B7" s="53" t="s">
        <v>809</v>
      </c>
      <c r="C7" s="53" t="s">
        <v>810</v>
      </c>
      <c r="D7" s="53" t="s">
        <v>811</v>
      </c>
      <c r="E7" s="53" t="s">
        <v>45</v>
      </c>
    </row>
    <row r="8" spans="2:8" x14ac:dyDescent="0.2">
      <c r="B8" s="53" t="s">
        <v>812</v>
      </c>
      <c r="C8" s="53" t="s">
        <v>813</v>
      </c>
      <c r="D8" s="53" t="s">
        <v>814</v>
      </c>
      <c r="E8" s="53" t="s">
        <v>45</v>
      </c>
    </row>
    <row r="9" spans="2:8" x14ac:dyDescent="0.2">
      <c r="B9" s="53" t="s">
        <v>815</v>
      </c>
      <c r="C9" s="53" t="s">
        <v>816</v>
      </c>
      <c r="D9" s="53" t="s">
        <v>817</v>
      </c>
      <c r="E9" s="53" t="s">
        <v>45</v>
      </c>
    </row>
    <row r="11" spans="2:8" x14ac:dyDescent="0.2">
      <c r="B11" s="53" t="s">
        <v>818</v>
      </c>
      <c r="C11" s="53" t="s">
        <v>807</v>
      </c>
      <c r="D11" s="53" t="s">
        <v>45</v>
      </c>
      <c r="E11" s="53" t="s">
        <v>45</v>
      </c>
    </row>
    <row r="13" spans="2:8" x14ac:dyDescent="0.2">
      <c r="B13" s="53" t="s">
        <v>819</v>
      </c>
      <c r="C13" s="53" t="s">
        <v>810</v>
      </c>
      <c r="D13" s="53" t="s">
        <v>45</v>
      </c>
      <c r="E13" s="53" t="s">
        <v>45</v>
      </c>
    </row>
    <row r="15" spans="2:8" x14ac:dyDescent="0.2">
      <c r="B15" s="53" t="s">
        <v>820</v>
      </c>
      <c r="C15" s="53" t="s">
        <v>813</v>
      </c>
      <c r="D15" s="53" t="s">
        <v>45</v>
      </c>
      <c r="E15" s="53" t="s">
        <v>45</v>
      </c>
    </row>
    <row r="17" spans="2:5" x14ac:dyDescent="0.2">
      <c r="B17" s="53" t="s">
        <v>821</v>
      </c>
      <c r="C17" s="53" t="s">
        <v>816</v>
      </c>
      <c r="D17" s="53" t="s">
        <v>45</v>
      </c>
      <c r="E17" s="53" t="s">
        <v>45</v>
      </c>
    </row>
    <row r="19" spans="2:5" x14ac:dyDescent="0.2">
      <c r="B19" s="53" t="s">
        <v>822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823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824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825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826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827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828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829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830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831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832</v>
      </c>
      <c r="C29" s="53" t="s">
        <v>45</v>
      </c>
      <c r="D29" s="53" t="s">
        <v>45</v>
      </c>
      <c r="E29" s="53" t="s">
        <v>45</v>
      </c>
    </row>
  </sheetData>
  <sheetProtection algorithmName="SHA-512" hashValue="Efi/zYGPMGmGHvTFO06l3AEoslqBUq6/CV6kSbnvYSKL08QukM50qTASG1/Npz/pMEYSpdZwPavVzbiaoCPzrA==" saltValue="svkaFSaVbnKd+SqWmxX3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2025-07-07T06:32:58Z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