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ПОКОМ ЗПФ Новороссийк\"/>
    </mc:Choice>
  </mc:AlternateContent>
  <xr:revisionPtr revIDLastSave="0" documentId="13_ncr:1_{1C8C8243-6574-408F-A9B6-22461280F6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1" i="1" l="1"/>
  <c r="AG75" i="1"/>
  <c r="AK75" i="1" s="1"/>
  <c r="AE75" i="1"/>
  <c r="X75" i="1"/>
  <c r="W75" i="1"/>
  <c r="R75" i="1"/>
  <c r="P75" i="1"/>
  <c r="V75" i="1" s="1"/>
  <c r="L75" i="1"/>
  <c r="X74" i="1"/>
  <c r="W74" i="1"/>
  <c r="P74" i="1"/>
  <c r="V74" i="1" s="1"/>
  <c r="L74" i="1"/>
  <c r="X73" i="1"/>
  <c r="W73" i="1"/>
  <c r="Q73" i="1"/>
  <c r="AE73" i="1" s="1"/>
  <c r="P73" i="1"/>
  <c r="V73" i="1" s="1"/>
  <c r="L73" i="1"/>
  <c r="X72" i="1"/>
  <c r="W72" i="1"/>
  <c r="P72" i="1"/>
  <c r="V72" i="1" s="1"/>
  <c r="L72" i="1"/>
  <c r="X71" i="1"/>
  <c r="W71" i="1"/>
  <c r="P71" i="1"/>
  <c r="V71" i="1" s="1"/>
  <c r="L71" i="1"/>
  <c r="AG70" i="1"/>
  <c r="AK70" i="1" s="1"/>
  <c r="AE70" i="1"/>
  <c r="X70" i="1"/>
  <c r="W70" i="1"/>
  <c r="R70" i="1"/>
  <c r="P70" i="1"/>
  <c r="L70" i="1"/>
  <c r="AG69" i="1"/>
  <c r="AK69" i="1" s="1"/>
  <c r="AE69" i="1"/>
  <c r="X69" i="1"/>
  <c r="W69" i="1"/>
  <c r="R69" i="1"/>
  <c r="P69" i="1"/>
  <c r="V69" i="1" s="1"/>
  <c r="L69" i="1"/>
  <c r="X68" i="1"/>
  <c r="W68" i="1"/>
  <c r="P68" i="1"/>
  <c r="V68" i="1" s="1"/>
  <c r="L68" i="1"/>
  <c r="X67" i="1"/>
  <c r="W67" i="1"/>
  <c r="Q67" i="1"/>
  <c r="AE67" i="1" s="1"/>
  <c r="P67" i="1"/>
  <c r="V67" i="1" s="1"/>
  <c r="L67" i="1"/>
  <c r="AG66" i="1"/>
  <c r="AK66" i="1" s="1"/>
  <c r="AE66" i="1"/>
  <c r="X66" i="1"/>
  <c r="W66" i="1"/>
  <c r="R66" i="1"/>
  <c r="P66" i="1"/>
  <c r="L66" i="1"/>
  <c r="X65" i="1"/>
  <c r="W65" i="1"/>
  <c r="P65" i="1"/>
  <c r="V65" i="1" s="1"/>
  <c r="L65" i="1"/>
  <c r="AG64" i="1"/>
  <c r="AK64" i="1" s="1"/>
  <c r="AE64" i="1"/>
  <c r="X64" i="1"/>
  <c r="W64" i="1"/>
  <c r="R64" i="1"/>
  <c r="U64" i="1" s="1"/>
  <c r="P64" i="1"/>
  <c r="V64" i="1" s="1"/>
  <c r="L64" i="1"/>
  <c r="AG63" i="1"/>
  <c r="AK63" i="1" s="1"/>
  <c r="AE63" i="1"/>
  <c r="X63" i="1"/>
  <c r="W63" i="1"/>
  <c r="R63" i="1"/>
  <c r="P63" i="1"/>
  <c r="L63" i="1"/>
  <c r="X62" i="1"/>
  <c r="W62" i="1"/>
  <c r="P62" i="1"/>
  <c r="V62" i="1" s="1"/>
  <c r="L62" i="1"/>
  <c r="X61" i="1"/>
  <c r="W61" i="1"/>
  <c r="P61" i="1"/>
  <c r="V61" i="1" s="1"/>
  <c r="L61" i="1"/>
  <c r="AG60" i="1"/>
  <c r="AK60" i="1" s="1"/>
  <c r="AE60" i="1"/>
  <c r="X60" i="1"/>
  <c r="W60" i="1"/>
  <c r="P60" i="1"/>
  <c r="V60" i="1" s="1"/>
  <c r="L60" i="1"/>
  <c r="X59" i="1"/>
  <c r="W59" i="1"/>
  <c r="Q59" i="1"/>
  <c r="AE59" i="1" s="1"/>
  <c r="P59" i="1"/>
  <c r="V59" i="1" s="1"/>
  <c r="L59" i="1"/>
  <c r="X58" i="1"/>
  <c r="W58" i="1"/>
  <c r="P58" i="1"/>
  <c r="V58" i="1" s="1"/>
  <c r="L58" i="1"/>
  <c r="AG57" i="1"/>
  <c r="AK57" i="1" s="1"/>
  <c r="AE57" i="1"/>
  <c r="X57" i="1"/>
  <c r="W57" i="1"/>
  <c r="R57" i="1"/>
  <c r="P57" i="1"/>
  <c r="V57" i="1" s="1"/>
  <c r="L57" i="1"/>
  <c r="AG56" i="1"/>
  <c r="AK56" i="1" s="1"/>
  <c r="AE56" i="1"/>
  <c r="X56" i="1"/>
  <c r="W56" i="1"/>
  <c r="R56" i="1"/>
  <c r="P56" i="1"/>
  <c r="V56" i="1" s="1"/>
  <c r="L56" i="1"/>
  <c r="X55" i="1"/>
  <c r="W55" i="1"/>
  <c r="P55" i="1"/>
  <c r="Q55" i="1" s="1"/>
  <c r="AE55" i="1" s="1"/>
  <c r="L55" i="1"/>
  <c r="X54" i="1"/>
  <c r="W54" i="1"/>
  <c r="P54" i="1"/>
  <c r="Q54" i="1" s="1"/>
  <c r="AE54" i="1" s="1"/>
  <c r="L54" i="1"/>
  <c r="X53" i="1"/>
  <c r="W53" i="1"/>
  <c r="P53" i="1"/>
  <c r="Q53" i="1" s="1"/>
  <c r="AE53" i="1" s="1"/>
  <c r="L53" i="1"/>
  <c r="X52" i="1"/>
  <c r="W52" i="1"/>
  <c r="P52" i="1"/>
  <c r="Q52" i="1" s="1"/>
  <c r="AE52" i="1" s="1"/>
  <c r="L52" i="1"/>
  <c r="X51" i="1"/>
  <c r="W51" i="1"/>
  <c r="P51" i="1"/>
  <c r="Q51" i="1" s="1"/>
  <c r="AE51" i="1" s="1"/>
  <c r="L51" i="1"/>
  <c r="X50" i="1"/>
  <c r="W50" i="1"/>
  <c r="P50" i="1"/>
  <c r="Q50" i="1" s="1"/>
  <c r="AE50" i="1" s="1"/>
  <c r="L50" i="1"/>
  <c r="X49" i="1"/>
  <c r="W49" i="1"/>
  <c r="P49" i="1"/>
  <c r="Q49" i="1" s="1"/>
  <c r="AE49" i="1" s="1"/>
  <c r="L49" i="1"/>
  <c r="X48" i="1"/>
  <c r="W48" i="1"/>
  <c r="P48" i="1"/>
  <c r="Q48" i="1" s="1"/>
  <c r="L48" i="1"/>
  <c r="X47" i="1"/>
  <c r="W47" i="1"/>
  <c r="V47" i="1"/>
  <c r="P47" i="1"/>
  <c r="Q47" i="1" s="1"/>
  <c r="L47" i="1"/>
  <c r="X46" i="1"/>
  <c r="W46" i="1"/>
  <c r="P46" i="1"/>
  <c r="V46" i="1" s="1"/>
  <c r="L46" i="1"/>
  <c r="X45" i="1"/>
  <c r="W45" i="1"/>
  <c r="P45" i="1"/>
  <c r="V45" i="1" s="1"/>
  <c r="L45" i="1"/>
  <c r="X44" i="1"/>
  <c r="W44" i="1"/>
  <c r="Q44" i="1"/>
  <c r="AG44" i="1" s="1"/>
  <c r="AH44" i="1" s="1"/>
  <c r="P44" i="1"/>
  <c r="V44" i="1" s="1"/>
  <c r="L44" i="1"/>
  <c r="X43" i="1"/>
  <c r="W43" i="1"/>
  <c r="P43" i="1"/>
  <c r="V43" i="1" s="1"/>
  <c r="L43" i="1"/>
  <c r="X42" i="1"/>
  <c r="W42" i="1"/>
  <c r="P42" i="1"/>
  <c r="V42" i="1" s="1"/>
  <c r="L42" i="1"/>
  <c r="AG41" i="1"/>
  <c r="AK41" i="1" s="1"/>
  <c r="AE41" i="1"/>
  <c r="X41" i="1"/>
  <c r="W41" i="1"/>
  <c r="R41" i="1"/>
  <c r="F41" i="1"/>
  <c r="F5" i="1" s="1"/>
  <c r="E41" i="1"/>
  <c r="L41" i="1" s="1"/>
  <c r="X40" i="1"/>
  <c r="W40" i="1"/>
  <c r="P40" i="1"/>
  <c r="Q40" i="1" s="1"/>
  <c r="AE40" i="1" s="1"/>
  <c r="L40" i="1"/>
  <c r="X39" i="1"/>
  <c r="W39" i="1"/>
  <c r="P39" i="1"/>
  <c r="Q39" i="1" s="1"/>
  <c r="AE39" i="1" s="1"/>
  <c r="L39" i="1"/>
  <c r="AG38" i="1"/>
  <c r="AH38" i="1" s="1"/>
  <c r="AE38" i="1"/>
  <c r="X38" i="1"/>
  <c r="W38" i="1"/>
  <c r="P38" i="1"/>
  <c r="V38" i="1" s="1"/>
  <c r="L38" i="1"/>
  <c r="X37" i="1"/>
  <c r="W37" i="1"/>
  <c r="Q37" i="1"/>
  <c r="AG37" i="1" s="1"/>
  <c r="AH37" i="1" s="1"/>
  <c r="P37" i="1"/>
  <c r="V37" i="1" s="1"/>
  <c r="L37" i="1"/>
  <c r="X36" i="1"/>
  <c r="W36" i="1"/>
  <c r="P36" i="1"/>
  <c r="V36" i="1" s="1"/>
  <c r="L36" i="1"/>
  <c r="AG35" i="1"/>
  <c r="AK35" i="1" s="1"/>
  <c r="AE35" i="1"/>
  <c r="X35" i="1"/>
  <c r="W35" i="1"/>
  <c r="R35" i="1"/>
  <c r="P35" i="1"/>
  <c r="V35" i="1" s="1"/>
  <c r="L35" i="1"/>
  <c r="X34" i="1"/>
  <c r="W34" i="1"/>
  <c r="P34" i="1"/>
  <c r="Q34" i="1" s="1"/>
  <c r="AE34" i="1" s="1"/>
  <c r="L34" i="1"/>
  <c r="AG33" i="1"/>
  <c r="AH33" i="1" s="1"/>
  <c r="AE33" i="1"/>
  <c r="X33" i="1"/>
  <c r="W33" i="1"/>
  <c r="R33" i="1"/>
  <c r="U33" i="1" s="1"/>
  <c r="P33" i="1"/>
  <c r="V33" i="1" s="1"/>
  <c r="L33" i="1"/>
  <c r="X32" i="1"/>
  <c r="W32" i="1"/>
  <c r="P32" i="1"/>
  <c r="V32" i="1" s="1"/>
  <c r="L32" i="1"/>
  <c r="X31" i="1"/>
  <c r="W31" i="1"/>
  <c r="P31" i="1"/>
  <c r="V31" i="1" s="1"/>
  <c r="L31" i="1"/>
  <c r="X30" i="1"/>
  <c r="W30" i="1"/>
  <c r="P30" i="1"/>
  <c r="V30" i="1" s="1"/>
  <c r="L30" i="1"/>
  <c r="X29" i="1"/>
  <c r="W29" i="1"/>
  <c r="Q29" i="1"/>
  <c r="AG29" i="1" s="1"/>
  <c r="P29" i="1"/>
  <c r="V29" i="1" s="1"/>
  <c r="L29" i="1"/>
  <c r="X28" i="1"/>
  <c r="W28" i="1"/>
  <c r="P28" i="1"/>
  <c r="V28" i="1" s="1"/>
  <c r="L28" i="1"/>
  <c r="X27" i="1"/>
  <c r="W27" i="1"/>
  <c r="P27" i="1"/>
  <c r="V27" i="1" s="1"/>
  <c r="L27" i="1"/>
  <c r="X26" i="1"/>
  <c r="W26" i="1"/>
  <c r="P26" i="1"/>
  <c r="V26" i="1" s="1"/>
  <c r="L26" i="1"/>
  <c r="X25" i="1"/>
  <c r="W25" i="1"/>
  <c r="Q25" i="1"/>
  <c r="AG25" i="1" s="1"/>
  <c r="P25" i="1"/>
  <c r="V25" i="1" s="1"/>
  <c r="L25" i="1"/>
  <c r="AG24" i="1"/>
  <c r="AK24" i="1" s="1"/>
  <c r="AE24" i="1"/>
  <c r="X24" i="1"/>
  <c r="W24" i="1"/>
  <c r="R24" i="1"/>
  <c r="P24" i="1"/>
  <c r="V24" i="1" s="1"/>
  <c r="L24" i="1"/>
  <c r="AG23" i="1"/>
  <c r="AH23" i="1" s="1"/>
  <c r="AE23" i="1"/>
  <c r="X23" i="1"/>
  <c r="W23" i="1"/>
  <c r="R23" i="1"/>
  <c r="U23" i="1" s="1"/>
  <c r="P23" i="1"/>
  <c r="V23" i="1" s="1"/>
  <c r="L23" i="1"/>
  <c r="X22" i="1"/>
  <c r="W22" i="1"/>
  <c r="P22" i="1"/>
  <c r="V22" i="1" s="1"/>
  <c r="L22" i="1"/>
  <c r="X21" i="1"/>
  <c r="W21" i="1"/>
  <c r="P21" i="1"/>
  <c r="V21" i="1" s="1"/>
  <c r="L21" i="1"/>
  <c r="X20" i="1"/>
  <c r="W20" i="1"/>
  <c r="P20" i="1"/>
  <c r="V20" i="1" s="1"/>
  <c r="L20" i="1"/>
  <c r="X19" i="1"/>
  <c r="W19" i="1"/>
  <c r="U19" i="1"/>
  <c r="P19" i="1"/>
  <c r="V19" i="1" s="1"/>
  <c r="L19" i="1"/>
  <c r="X18" i="1"/>
  <c r="W18" i="1"/>
  <c r="P18" i="1"/>
  <c r="V18" i="1" s="1"/>
  <c r="L18" i="1"/>
  <c r="AG17" i="1"/>
  <c r="AK17" i="1" s="1"/>
  <c r="AE17" i="1"/>
  <c r="X17" i="1"/>
  <c r="W17" i="1"/>
  <c r="R17" i="1"/>
  <c r="P17" i="1"/>
  <c r="V17" i="1" s="1"/>
  <c r="L17" i="1"/>
  <c r="X16" i="1"/>
  <c r="W16" i="1"/>
  <c r="P16" i="1"/>
  <c r="U16" i="1" s="1"/>
  <c r="L16" i="1"/>
  <c r="AG15" i="1"/>
  <c r="AH15" i="1" s="1"/>
  <c r="AE15" i="1"/>
  <c r="X15" i="1"/>
  <c r="W15" i="1"/>
  <c r="P15" i="1"/>
  <c r="V15" i="1" s="1"/>
  <c r="L15" i="1"/>
  <c r="X14" i="1"/>
  <c r="W14" i="1"/>
  <c r="E14" i="1"/>
  <c r="P14" i="1" s="1"/>
  <c r="X13" i="1"/>
  <c r="W13" i="1"/>
  <c r="P13" i="1"/>
  <c r="U13" i="1" s="1"/>
  <c r="L13" i="1"/>
  <c r="AG12" i="1"/>
  <c r="AH12" i="1" s="1"/>
  <c r="AE12" i="1"/>
  <c r="X12" i="1"/>
  <c r="W12" i="1"/>
  <c r="P12" i="1"/>
  <c r="V12" i="1" s="1"/>
  <c r="L12" i="1"/>
  <c r="X11" i="1"/>
  <c r="W11" i="1"/>
  <c r="P11" i="1"/>
  <c r="V11" i="1" s="1"/>
  <c r="L11" i="1"/>
  <c r="AG10" i="1"/>
  <c r="AK10" i="1" s="1"/>
  <c r="AE10" i="1"/>
  <c r="X10" i="1"/>
  <c r="W10" i="1"/>
  <c r="R10" i="1"/>
  <c r="P10" i="1"/>
  <c r="V10" i="1" s="1"/>
  <c r="L10" i="1"/>
  <c r="AG9" i="1"/>
  <c r="AH9" i="1" s="1"/>
  <c r="AE9" i="1"/>
  <c r="X9" i="1"/>
  <c r="W9" i="1"/>
  <c r="R9" i="1"/>
  <c r="P9" i="1"/>
  <c r="V9" i="1" s="1"/>
  <c r="L9" i="1"/>
  <c r="X8" i="1"/>
  <c r="W8" i="1"/>
  <c r="P8" i="1"/>
  <c r="V8" i="1" s="1"/>
  <c r="L8" i="1"/>
  <c r="X7" i="1"/>
  <c r="X5" i="1" s="1"/>
  <c r="W7" i="1"/>
  <c r="U7" i="1"/>
  <c r="P7" i="1"/>
  <c r="V7" i="1" s="1"/>
  <c r="L7" i="1"/>
  <c r="X6" i="1"/>
  <c r="W6" i="1"/>
  <c r="P6" i="1"/>
  <c r="V6" i="1" s="1"/>
  <c r="L6" i="1"/>
  <c r="AC5" i="1"/>
  <c r="AB5" i="1"/>
  <c r="AA5" i="1"/>
  <c r="Z5" i="1"/>
  <c r="Y5" i="1"/>
  <c r="S5" i="1"/>
  <c r="O5" i="1"/>
  <c r="N5" i="1"/>
  <c r="M5" i="1"/>
  <c r="K5" i="1"/>
  <c r="W5" i="1" l="1"/>
  <c r="E5" i="1"/>
  <c r="U9" i="1"/>
  <c r="U11" i="1"/>
  <c r="L14" i="1"/>
  <c r="AH17" i="1"/>
  <c r="Q21" i="1"/>
  <c r="AG21" i="1" s="1"/>
  <c r="AK21" i="1" s="1"/>
  <c r="Q27" i="1"/>
  <c r="AG27" i="1" s="1"/>
  <c r="Q31" i="1"/>
  <c r="AG31" i="1" s="1"/>
  <c r="AK31" i="1" s="1"/>
  <c r="AK33" i="1"/>
  <c r="AH35" i="1"/>
  <c r="Q42" i="1"/>
  <c r="AG42" i="1" s="1"/>
  <c r="AH42" i="1" s="1"/>
  <c r="Q46" i="1"/>
  <c r="AE46" i="1" s="1"/>
  <c r="AH56" i="1"/>
  <c r="AH57" i="1"/>
  <c r="U69" i="1"/>
  <c r="Q71" i="1"/>
  <c r="AE71" i="1" s="1"/>
  <c r="U75" i="1"/>
  <c r="Q58" i="1"/>
  <c r="AE58" i="1" s="1"/>
  <c r="R60" i="1"/>
  <c r="U60" i="1" s="1"/>
  <c r="AG39" i="1"/>
  <c r="AG40" i="1"/>
  <c r="L5" i="1"/>
  <c r="U6" i="1"/>
  <c r="Q8" i="1"/>
  <c r="AG8" i="1" s="1"/>
  <c r="R8" i="1" s="1"/>
  <c r="AH10" i="1"/>
  <c r="R12" i="1"/>
  <c r="U12" i="1" s="1"/>
  <c r="R15" i="1"/>
  <c r="U15" i="1" s="1"/>
  <c r="Q18" i="1"/>
  <c r="AG18" i="1" s="1"/>
  <c r="AK18" i="1" s="1"/>
  <c r="U20" i="1"/>
  <c r="Q22" i="1"/>
  <c r="AG22" i="1" s="1"/>
  <c r="R22" i="1" s="1"/>
  <c r="U22" i="1" s="1"/>
  <c r="AH24" i="1"/>
  <c r="Q26" i="1"/>
  <c r="AG26" i="1" s="1"/>
  <c r="AK26" i="1" s="1"/>
  <c r="Q28" i="1"/>
  <c r="AG28" i="1" s="1"/>
  <c r="Q30" i="1"/>
  <c r="AG30" i="1" s="1"/>
  <c r="R30" i="1" s="1"/>
  <c r="U30" i="1" s="1"/>
  <c r="Q32" i="1"/>
  <c r="AG32" i="1" s="1"/>
  <c r="Q36" i="1"/>
  <c r="AG36" i="1" s="1"/>
  <c r="AK36" i="1" s="1"/>
  <c r="P41" i="1"/>
  <c r="U41" i="1" s="1"/>
  <c r="AH41" i="1"/>
  <c r="Q43" i="1"/>
  <c r="AG43" i="1" s="1"/>
  <c r="AH43" i="1" s="1"/>
  <c r="Q45" i="1"/>
  <c r="AG45" i="1" s="1"/>
  <c r="AH45" i="1" s="1"/>
  <c r="U57" i="1"/>
  <c r="U63" i="1"/>
  <c r="AH63" i="1"/>
  <c r="U66" i="1"/>
  <c r="AH66" i="1"/>
  <c r="Q68" i="1"/>
  <c r="AE68" i="1" s="1"/>
  <c r="U70" i="1"/>
  <c r="AH70" i="1"/>
  <c r="Q72" i="1"/>
  <c r="AE72" i="1" s="1"/>
  <c r="Q74" i="1"/>
  <c r="AE74" i="1" s="1"/>
  <c r="R21" i="1"/>
  <c r="U21" i="1" s="1"/>
  <c r="AK25" i="1"/>
  <c r="R25" i="1"/>
  <c r="U25" i="1" s="1"/>
  <c r="AH25" i="1"/>
  <c r="AK27" i="1"/>
  <c r="R27" i="1"/>
  <c r="U27" i="1" s="1"/>
  <c r="AH27" i="1"/>
  <c r="AK8" i="1"/>
  <c r="V14" i="1"/>
  <c r="U14" i="1"/>
  <c r="R18" i="1"/>
  <c r="U18" i="1" s="1"/>
  <c r="AH22" i="1"/>
  <c r="AE36" i="1"/>
  <c r="AK37" i="1"/>
  <c r="R37" i="1"/>
  <c r="U37" i="1" s="1"/>
  <c r="AE37" i="1"/>
  <c r="R38" i="1"/>
  <c r="U38" i="1" s="1"/>
  <c r="AK38" i="1"/>
  <c r="V39" i="1"/>
  <c r="V40" i="1"/>
  <c r="AK40" i="1"/>
  <c r="V41" i="1"/>
  <c r="V48" i="1"/>
  <c r="AK9" i="1"/>
  <c r="U10" i="1"/>
  <c r="AK12" i="1"/>
  <c r="V13" i="1"/>
  <c r="AK15" i="1"/>
  <c r="V16" i="1"/>
  <c r="U17" i="1"/>
  <c r="AE21" i="1"/>
  <c r="AK23" i="1"/>
  <c r="U24" i="1"/>
  <c r="AE25" i="1"/>
  <c r="AE27" i="1"/>
  <c r="AK28" i="1"/>
  <c r="R28" i="1"/>
  <c r="U28" i="1" s="1"/>
  <c r="AE28" i="1"/>
  <c r="AK29" i="1"/>
  <c r="R29" i="1"/>
  <c r="U29" i="1" s="1"/>
  <c r="AE29" i="1"/>
  <c r="AE30" i="1"/>
  <c r="R31" i="1"/>
  <c r="U31" i="1" s="1"/>
  <c r="AK32" i="1"/>
  <c r="R32" i="1"/>
  <c r="U32" i="1" s="1"/>
  <c r="AE32" i="1"/>
  <c r="V34" i="1"/>
  <c r="U35" i="1"/>
  <c r="P5" i="1"/>
  <c r="AH28" i="1"/>
  <c r="AH29" i="1"/>
  <c r="AH31" i="1"/>
  <c r="AH32" i="1"/>
  <c r="AG34" i="1"/>
  <c r="AK42" i="1"/>
  <c r="R42" i="1"/>
  <c r="U42" i="1" s="1"/>
  <c r="AE42" i="1"/>
  <c r="AK43" i="1"/>
  <c r="R43" i="1"/>
  <c r="U43" i="1" s="1"/>
  <c r="AE43" i="1"/>
  <c r="AK44" i="1"/>
  <c r="R44" i="1"/>
  <c r="U44" i="1" s="1"/>
  <c r="AE44" i="1"/>
  <c r="AE45" i="1"/>
  <c r="AG46" i="1"/>
  <c r="AE47" i="1"/>
  <c r="AG47" i="1"/>
  <c r="AE48" i="1"/>
  <c r="AG48" i="1"/>
  <c r="AG49" i="1"/>
  <c r="AG50" i="1"/>
  <c r="AG51" i="1"/>
  <c r="AG52" i="1"/>
  <c r="AG53" i="1"/>
  <c r="AG54" i="1"/>
  <c r="AG55" i="1"/>
  <c r="V49" i="1"/>
  <c r="V50" i="1"/>
  <c r="V51" i="1"/>
  <c r="V52" i="1"/>
  <c r="V53" i="1"/>
  <c r="V54" i="1"/>
  <c r="V55" i="1"/>
  <c r="U56" i="1"/>
  <c r="AG58" i="1"/>
  <c r="AG59" i="1"/>
  <c r="AH60" i="1"/>
  <c r="Q61" i="1"/>
  <c r="Q62" i="1"/>
  <c r="V63" i="1"/>
  <c r="AH64" i="1"/>
  <c r="Q65" i="1"/>
  <c r="V66" i="1"/>
  <c r="AG67" i="1"/>
  <c r="AG68" i="1"/>
  <c r="AH69" i="1"/>
  <c r="V70" i="1"/>
  <c r="AG72" i="1"/>
  <c r="AG73" i="1"/>
  <c r="AG74" i="1"/>
  <c r="AH75" i="1"/>
  <c r="AG71" i="1" l="1"/>
  <c r="AK71" i="1" s="1"/>
  <c r="AK45" i="1"/>
  <c r="AH36" i="1"/>
  <c r="AH30" i="1"/>
  <c r="R36" i="1"/>
  <c r="U36" i="1" s="1"/>
  <c r="AE31" i="1"/>
  <c r="AK30" i="1"/>
  <c r="AE26" i="1"/>
  <c r="AE22" i="1"/>
  <c r="AE18" i="1"/>
  <c r="AE8" i="1"/>
  <c r="AE5" i="1" s="1"/>
  <c r="R26" i="1"/>
  <c r="U26" i="1" s="1"/>
  <c r="AK22" i="1"/>
  <c r="AH8" i="1"/>
  <c r="AH21" i="1"/>
  <c r="AH39" i="1"/>
  <c r="R39" i="1"/>
  <c r="U39" i="1" s="1"/>
  <c r="R45" i="1"/>
  <c r="U45" i="1" s="1"/>
  <c r="AK39" i="1"/>
  <c r="AH26" i="1"/>
  <c r="AH18" i="1"/>
  <c r="AH40" i="1"/>
  <c r="R40" i="1"/>
  <c r="U40" i="1" s="1"/>
  <c r="AH72" i="1"/>
  <c r="AK72" i="1"/>
  <c r="R72" i="1"/>
  <c r="U72" i="1" s="1"/>
  <c r="AH68" i="1"/>
  <c r="AK68" i="1"/>
  <c r="R68" i="1"/>
  <c r="U68" i="1" s="1"/>
  <c r="AH73" i="1"/>
  <c r="AK73" i="1"/>
  <c r="R73" i="1"/>
  <c r="U73" i="1" s="1"/>
  <c r="AH71" i="1"/>
  <c r="R71" i="1"/>
  <c r="U71" i="1" s="1"/>
  <c r="AH67" i="1"/>
  <c r="AK67" i="1"/>
  <c r="R67" i="1"/>
  <c r="U67" i="1" s="1"/>
  <c r="AG65" i="1"/>
  <c r="AE65" i="1"/>
  <c r="AG61" i="1"/>
  <c r="AE61" i="1"/>
  <c r="Q5" i="1"/>
  <c r="AH59" i="1"/>
  <c r="AK59" i="1"/>
  <c r="R59" i="1"/>
  <c r="U59" i="1" s="1"/>
  <c r="AH55" i="1"/>
  <c r="AK55" i="1"/>
  <c r="R55" i="1"/>
  <c r="U55" i="1" s="1"/>
  <c r="AH53" i="1"/>
  <c r="AK53" i="1"/>
  <c r="R53" i="1"/>
  <c r="U53" i="1" s="1"/>
  <c r="AH51" i="1"/>
  <c r="AK51" i="1"/>
  <c r="R51" i="1"/>
  <c r="U51" i="1" s="1"/>
  <c r="AH49" i="1"/>
  <c r="AK49" i="1"/>
  <c r="R49" i="1"/>
  <c r="U49" i="1" s="1"/>
  <c r="AH34" i="1"/>
  <c r="R34" i="1"/>
  <c r="U34" i="1" s="1"/>
  <c r="AK34" i="1"/>
  <c r="AH74" i="1"/>
  <c r="AK74" i="1"/>
  <c r="R74" i="1"/>
  <c r="U74" i="1" s="1"/>
  <c r="AG62" i="1"/>
  <c r="AE62" i="1"/>
  <c r="AH58" i="1"/>
  <c r="AK58" i="1"/>
  <c r="R58" i="1"/>
  <c r="U58" i="1" s="1"/>
  <c r="AH54" i="1"/>
  <c r="AK54" i="1"/>
  <c r="R54" i="1"/>
  <c r="U54" i="1" s="1"/>
  <c r="AH52" i="1"/>
  <c r="AK52" i="1"/>
  <c r="R52" i="1"/>
  <c r="U52" i="1" s="1"/>
  <c r="AH50" i="1"/>
  <c r="AK50" i="1"/>
  <c r="R50" i="1"/>
  <c r="U50" i="1" s="1"/>
  <c r="AH48" i="1"/>
  <c r="AK48" i="1"/>
  <c r="R48" i="1"/>
  <c r="U48" i="1" s="1"/>
  <c r="AH47" i="1"/>
  <c r="R47" i="1"/>
  <c r="U47" i="1" s="1"/>
  <c r="AK47" i="1"/>
  <c r="AH46" i="1"/>
  <c r="R46" i="1"/>
  <c r="U46" i="1" s="1"/>
  <c r="AK46" i="1"/>
  <c r="U8" i="1"/>
  <c r="AK62" i="1" l="1"/>
  <c r="R62" i="1"/>
  <c r="U62" i="1" s="1"/>
  <c r="AH62" i="1"/>
  <c r="AK61" i="1"/>
  <c r="R61" i="1"/>
  <c r="AH61" i="1"/>
  <c r="AK65" i="1"/>
  <c r="R65" i="1"/>
  <c r="U65" i="1" s="1"/>
  <c r="AH65" i="1"/>
  <c r="AG5" i="1"/>
  <c r="AH5" i="1" l="1"/>
  <c r="AK5" i="1"/>
  <c r="U61" i="1"/>
  <c r="R5" i="1"/>
</calcChain>
</file>

<file path=xl/sharedStrings.xml><?xml version="1.0" encoding="utf-8"?>
<sst xmlns="http://schemas.openxmlformats.org/spreadsheetml/2006/main" count="293" uniqueCount="129">
  <si>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</si>
  <si>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</si>
  <si>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</si>
  <si>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</si>
  <si>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</si>
  <si>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</si>
  <si>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</si>
  <si>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</si>
  <si>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</si>
  <si>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</si>
  <si>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</si>
  <si>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</si>
  <si>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</si>
  <si>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</si>
  <si>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</si>
  <si>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</si>
  <si>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</si>
  <si>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</si>
  <si>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</si>
  <si>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</si>
  <si>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</si>
  <si>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</si>
  <si>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</si>
  <si>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</si>
  <si>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</si>
  <si>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</si>
  <si>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</si>
  <si>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</si>
  <si>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</si>
  <si>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</si>
  <si>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</si>
  <si>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</si>
  <si>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</si>
  <si>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</si>
  <si>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</si>
  <si>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</si>
  <si>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</si>
  <si>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</si>
  <si>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</si>
  <si>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</si>
  <si>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</si>
  <si>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</si>
  <si>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</si>
  <si>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 0,3кг зам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</si>
  <si>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</si>
  <si>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</si>
  <si>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</si>
  <si>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</si>
  <si>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</si>
  <si>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</si>
  <si>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нужно увеличить продажи</t>
  </si>
  <si>
    <t>Готовые чебупели острые с мясом 0,24кг ТМ Горячая штучка  ПОКОМ</t>
  </si>
  <si>
    <t>Готовые чебупели с ветчиной и сыром Горячая штучка 0,3кг зам  ПОКОМ</t>
  </si>
  <si>
    <t>не в матрице</t>
  </si>
  <si>
    <t>ротация на 0,24 (заказали)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</si>
  <si>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</si>
  <si>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ПОКОМ</t>
  </si>
  <si>
    <t>есть ли потребность (кратность заказа 168шт.)</t>
  </si>
  <si>
    <t>Готовые чебупели сочные с мясом ТМ Горячая штучка флоу-пак 0,24 кг  ПОКОМ</t>
  </si>
  <si>
    <t>Готовые чебуреки Сочный мегачебурек.Готовые жареные.ВЕС  ПОКОМ</t>
  </si>
  <si>
    <t>Сочный мегачебурек ТМ Зареченские ВЕС ПОКОМ</t>
  </si>
  <si>
    <t>дубль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</si>
  <si>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</si>
  <si>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</si>
  <si>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</si>
  <si>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</si>
  <si>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РОТАЦИЯ на 0,2 / не в матрице</t>
  </si>
  <si>
    <t>нужно увеличить продажи!!! / далее ротация на 0,2 (Химич 17,06,25 WA)</t>
  </si>
  <si>
    <t>Круггетсы сочные ТМ Горячая штучка ТС Круггетсы 0,25 кг зам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</si>
  <si>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</si>
  <si>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</si>
  <si>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</si>
  <si>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</si>
  <si>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</si>
  <si>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нужно увеличить продажи!!! / новинка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</si>
  <si>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</si>
  <si>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</si>
  <si>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</si>
  <si>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</si>
  <si>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</si>
  <si>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</si>
  <si>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</si>
  <si>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Мясные с говядиной ТМ Стародворье сфера флоу-пак 1 кг  ПОКОМ</t>
  </si>
  <si>
    <t>новинка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</si>
  <si>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</si>
  <si>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</si>
  <si>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есть ли потребность??? / (кратность заказа 192шт.)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</si>
  <si>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</si>
  <si>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</si>
  <si>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есть ли потребность???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</si>
  <si>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</si>
  <si>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</si>
  <si>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</si>
  <si>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</si>
  <si>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</si>
  <si>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</si>
  <si>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</si>
  <si>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есть ли потребность??? / (кратность заказа 168шт.)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</si>
  <si>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</si>
  <si>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</si>
  <si>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</si>
  <si>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</si>
  <si>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</si>
  <si>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</si>
  <si>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</si>
  <si>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</si>
  <si>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</si>
  <si>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</si>
  <si>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</si>
  <si>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</si>
  <si>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19,06,25 завод не отгрузил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</si>
  <si>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</si>
  <si>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</si>
  <si>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</si>
  <si>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</si>
  <si>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ЖАР-ладушки с мясом 0,2кг ТМ Стародворье 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</si>
  <si>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</si>
  <si>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</si>
  <si>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</si>
  <si>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</si>
  <si>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</si>
  <si>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</si>
  <si>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</si>
  <si>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</si>
  <si>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Чебупели с мясом ТМ Горячая штучка 0,48 кг XXL зам.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</si>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</sst>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164" fontId="6" fillId="10" borderId="1" xfId="1" applyNumberFormat="1" applyFont="1" applyFill="1"/>
    <xf numFmtId="164" fontId="6" fillId="10" borderId="2" xfId="1" applyNumberFormat="1" applyFont="1" applyFill="1" applyBorder="1"/>
    <xf numFmtId="164" fontId="1" fillId="11" borderId="1" xfId="1" applyNumberFormat="1" applyFill="1"/>
    <xf numFmtId="164" fontId="4" fillId="0" borderId="2" xfId="1" applyNumberFormat="1" applyFont="1" applyBorder="1"/>
    <xf numFmtId="164" fontId="7" fillId="1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2;/&#1087;&#1088;&#1086;&#1076;&#1072;&#1078;&#1080;%20&#1053;&#1086;&#1074;&#1086;&#1088;&#1086;&#1089;&#1089;&#1080;&#1081;&#1089;&#1082;%2024,06,25-30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2;/&#1087;&#1088;&#1086;&#1076;&#1072;&#1078;&#1080;%20&#1053;&#1086;&#1074;&#1086;&#1088;&#1086;&#1089;&#1089;&#1080;&#1081;&#1089;&#1082;%2017,06,25-23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24.06.2025 - 30.06.2025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209.67099999999999</v>
          </cell>
          <cell r="F7">
            <v>209.67099999999999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83.61</v>
          </cell>
          <cell r="F8">
            <v>83.61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94.093000000000004</v>
          </cell>
          <cell r="F9">
            <v>94.093000000000004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131.6</v>
          </cell>
          <cell r="F10">
            <v>329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D11">
            <v>145.66463999999999</v>
          </cell>
          <cell r="F11">
            <v>441.40800000000002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D12">
            <v>9.69</v>
          </cell>
          <cell r="F12">
            <v>57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D13">
            <v>54</v>
          </cell>
          <cell r="F13">
            <v>180</v>
          </cell>
        </row>
        <row r="14">
          <cell r="A14" t="str">
            <v xml:space="preserve"> 083  Колбаса Швейцарская 0,17 кг., ШТ., сырокопченая   ПОКОМ</v>
          </cell>
          <cell r="D14">
            <v>17.510000000000002</v>
          </cell>
          <cell r="F14">
            <v>103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 xml:space="preserve"> 200  Ветчина Дугушка ТМ Стародворье, вектор в/у    ПОКОМ</v>
          </cell>
          <cell r="D16">
            <v>39.509</v>
          </cell>
          <cell r="F16">
            <v>39.509</v>
          </cell>
        </row>
        <row r="17">
          <cell r="A17" t="str">
            <v xml:space="preserve"> 201  Ветчина Нежная ТМ Особый рецепт, (2,5кг), ПОКОМ</v>
          </cell>
          <cell r="D17">
            <v>907.48599999999999</v>
          </cell>
          <cell r="F17">
            <v>907.48599999999999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D18">
            <v>35.93</v>
          </cell>
          <cell r="F18">
            <v>35.93</v>
          </cell>
        </row>
        <row r="19">
          <cell r="A19" t="str">
            <v xml:space="preserve"> 219  Колбаса Докторская Особая ТМ Особый рецепт, ВЕС  ПОКОМ</v>
          </cell>
          <cell r="D19">
            <v>820.21699999999998</v>
          </cell>
          <cell r="F19">
            <v>820.21699999999998</v>
          </cell>
        </row>
        <row r="20">
          <cell r="A20" t="str">
            <v xml:space="preserve"> 229  Колбаса Молочная Дугушка, в/у, ВЕС, ТМ Стародворье   ПОКОМ</v>
          </cell>
          <cell r="D20">
            <v>28.986999999999998</v>
          </cell>
          <cell r="F20">
            <v>28.986999999999998</v>
          </cell>
        </row>
        <row r="21">
          <cell r="A21" t="str">
            <v xml:space="preserve"> 231  Колбаса Молочная по-стародворски, ВЕС   ПОКОМ</v>
          </cell>
          <cell r="D21">
            <v>43.679000000000002</v>
          </cell>
          <cell r="F21">
            <v>43.679000000000002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D22">
            <v>12.242000000000001</v>
          </cell>
          <cell r="F22">
            <v>12.242000000000001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D23">
            <v>14.087</v>
          </cell>
          <cell r="F23">
            <v>14.087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D24">
            <v>37.183999999999997</v>
          </cell>
          <cell r="F24">
            <v>37.183999999999997</v>
          </cell>
        </row>
        <row r="25">
          <cell r="A25" t="str">
            <v xml:space="preserve"> 243  Колбаса Сервелат Зернистый, ВЕС.  ПОКОМ</v>
          </cell>
          <cell r="D25">
            <v>147.98400000000001</v>
          </cell>
          <cell r="F25">
            <v>147.98400000000001</v>
          </cell>
        </row>
        <row r="26">
          <cell r="A26" t="str">
            <v xml:space="preserve"> 247  Сардельки Нежные, ВЕС.  ПОКОМ</v>
          </cell>
          <cell r="D26">
            <v>179.053</v>
          </cell>
          <cell r="F26">
            <v>179.053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D27">
            <v>441.66199999999998</v>
          </cell>
          <cell r="F27">
            <v>441.66199999999998</v>
          </cell>
        </row>
        <row r="28">
          <cell r="A28" t="str">
            <v xml:space="preserve"> 253  Сосиски Ганноверские   ПОКОМ</v>
          </cell>
          <cell r="D28">
            <v>3079.1779999999999</v>
          </cell>
          <cell r="F28">
            <v>3079.1779999999999</v>
          </cell>
        </row>
        <row r="29">
          <cell r="A29" t="str">
            <v xml:space="preserve"> 255  Сосиски Молочные для завтрака ТМ Особый рецепт, п/а МГС, ВЕС, ТМ Стародворье  ПОКОМ</v>
          </cell>
          <cell r="D29">
            <v>89.221999999999994</v>
          </cell>
          <cell r="F29">
            <v>89.221999999999994</v>
          </cell>
        </row>
        <row r="30">
          <cell r="A30" t="str">
            <v xml:space="preserve"> 263  Шпикачки Стародворские, ВЕС.  ПОКОМ</v>
          </cell>
          <cell r="D30">
            <v>128.351</v>
          </cell>
          <cell r="F30">
            <v>128.351</v>
          </cell>
        </row>
        <row r="31">
          <cell r="A31" t="str">
            <v xml:space="preserve"> 272  Колбаса Сервелат Филедворский, фиброуз, в/у 0,35 кг срез,  ПОКОМ</v>
          </cell>
          <cell r="D31">
            <v>52.15</v>
          </cell>
          <cell r="F31">
            <v>149</v>
          </cell>
        </row>
        <row r="32">
          <cell r="A32" t="str">
            <v xml:space="preserve"> 273  Сосиски Сочинки с сочной грудинкой, МГС 0.4кг,   ПОКОМ</v>
          </cell>
          <cell r="D32">
            <v>146.4</v>
          </cell>
          <cell r="F32">
            <v>366</v>
          </cell>
        </row>
        <row r="33">
          <cell r="A33" t="str">
            <v xml:space="preserve"> 278  Сосиски Сочинки с сочным окороком, МГС 0.4кг,   ПОКОМ</v>
          </cell>
          <cell r="D33">
            <v>163.6</v>
          </cell>
          <cell r="F33">
            <v>409</v>
          </cell>
        </row>
        <row r="34">
          <cell r="A34" t="str">
            <v xml:space="preserve"> 279  Колбаса Докторский гарант, Вязанка вектор, 0,4 кг.  ПОКОМ</v>
          </cell>
          <cell r="D34">
            <v>65.599999999999994</v>
          </cell>
          <cell r="F34">
            <v>164</v>
          </cell>
        </row>
        <row r="35">
          <cell r="A35" t="str">
            <v xml:space="preserve"> 281  Сосиски Молочные для завтрака ТМ Особый рецепт, 0,4кг  ПОКОМ</v>
          </cell>
          <cell r="D35">
            <v>76.8</v>
          </cell>
          <cell r="F35">
            <v>192</v>
          </cell>
        </row>
        <row r="36">
          <cell r="A36" t="str">
            <v xml:space="preserve"> 285  Паштет печеночный со слив.маслом ТМ Стародворье ламистер 0,1 кг  ПОКОМ</v>
          </cell>
          <cell r="D36">
            <v>16.7</v>
          </cell>
          <cell r="F36">
            <v>167</v>
          </cell>
        </row>
        <row r="37">
          <cell r="A37" t="str">
            <v xml:space="preserve"> 291  Сосиски Молокуши миникушай ТМ Вязанка, 0.33кг, ПОКОМ</v>
          </cell>
          <cell r="D37">
            <v>91.41</v>
          </cell>
          <cell r="F37">
            <v>277</v>
          </cell>
        </row>
        <row r="38">
          <cell r="A38" t="str">
            <v xml:space="preserve"> 296  Колбаса Мясорубская с рубленой грудинкой 0,35кг срез ТМ Стародворье  ПОКОМ</v>
          </cell>
          <cell r="D38">
            <v>84.35</v>
          </cell>
          <cell r="F38">
            <v>241</v>
          </cell>
        </row>
        <row r="39">
          <cell r="A39" t="str">
            <v xml:space="preserve"> 305  Колбаса Сервелат Мясорубский с мелкорубленным окороком в/у  ТМ Стародворье ВЕС   ПОКОМ</v>
          </cell>
          <cell r="D39">
            <v>31.721</v>
          </cell>
          <cell r="F39">
            <v>31.721</v>
          </cell>
        </row>
        <row r="40">
          <cell r="A40" t="str">
            <v xml:space="preserve"> 306  Колбаса Салями Мясорубская с рубленым шпиком 0,35 кг срез ТМ Стародворье   Поком</v>
          </cell>
          <cell r="D40">
            <v>76.650000000000006</v>
          </cell>
          <cell r="F40">
            <v>219</v>
          </cell>
        </row>
        <row r="41">
          <cell r="A41" t="str">
            <v xml:space="preserve"> 307  Колбаса Сервелат Мясорубский с мелкорубленным окороком 0,35 кг срез ТМ Стародворье   Поком</v>
          </cell>
          <cell r="D41">
            <v>91.35</v>
          </cell>
          <cell r="F41">
            <v>261</v>
          </cell>
        </row>
        <row r="42">
          <cell r="A42" t="str">
            <v xml:space="preserve"> 312  Ветчина Филейская ВЕС ТМ  Вязанка ТС Столичная  ПОКОМ</v>
          </cell>
          <cell r="D42">
            <v>308.51100000000002</v>
          </cell>
          <cell r="F42">
            <v>308.51100000000002</v>
          </cell>
        </row>
        <row r="43">
          <cell r="A43" t="str">
            <v xml:space="preserve"> 315  Колбаса вареная Молокуша ТМ Вязанка ВЕС, ПОКОМ</v>
          </cell>
          <cell r="D43">
            <v>101.474</v>
          </cell>
          <cell r="F43">
            <v>101.474</v>
          </cell>
        </row>
        <row r="44">
          <cell r="A44" t="str">
            <v xml:space="preserve"> 317 Колбаса Сервелат Рижский ТМ Зареченские, ВЕС  ПОКОМ</v>
          </cell>
          <cell r="D44">
            <v>49.026000000000003</v>
          </cell>
          <cell r="F44">
            <v>49.026000000000003</v>
          </cell>
        </row>
        <row r="45">
          <cell r="A45" t="str">
            <v xml:space="preserve"> 319  Колбаса вареная Филейская ТМ Вязанка ТС Классическая, 0,45 кг. ПОКОМ</v>
          </cell>
          <cell r="D45">
            <v>149.4</v>
          </cell>
          <cell r="F45">
            <v>332</v>
          </cell>
        </row>
        <row r="46">
          <cell r="A46" t="str">
            <v xml:space="preserve"> 321  Колбаса Сервелат Пражский ТМ Зареченские, ВЕС ПОКОМ</v>
          </cell>
          <cell r="D46">
            <v>90.628</v>
          </cell>
          <cell r="F46">
            <v>90.628</v>
          </cell>
        </row>
        <row r="47">
          <cell r="A47" t="str">
            <v xml:space="preserve"> 322  Колбаса вареная Молокуша 0,45кг ТМ Вязанка  ПОКОМ</v>
          </cell>
          <cell r="D47">
            <v>197.55</v>
          </cell>
          <cell r="F47">
            <v>439</v>
          </cell>
        </row>
        <row r="48">
          <cell r="A48" t="str">
            <v xml:space="preserve"> 324  Ветчина Филейская ТМ Вязанка Столичная 0,45 кг ПОКОМ</v>
          </cell>
          <cell r="D48">
            <v>82.8</v>
          </cell>
          <cell r="F48">
            <v>184</v>
          </cell>
        </row>
        <row r="49">
          <cell r="A49" t="str">
            <v xml:space="preserve"> 330  Колбаса вареная Филейская ТМ Вязанка ТС Классическая ВЕС  ПОКОМ</v>
          </cell>
          <cell r="D49">
            <v>316.95100000000002</v>
          </cell>
          <cell r="F49">
            <v>316.95100000000002</v>
          </cell>
        </row>
        <row r="50">
          <cell r="A50" t="str">
            <v xml:space="preserve"> 333  Колбаса Балыковая, Вязанка фиброуз в/у, ВЕС ПОКОМ</v>
          </cell>
          <cell r="D50">
            <v>12.468</v>
          </cell>
          <cell r="F50">
            <v>12.468</v>
          </cell>
        </row>
        <row r="51">
          <cell r="A51" t="str">
            <v xml:space="preserve"> 334  Паштет Любительский ТМ Стародворье ламистер 0,1 кг  ПОКОМ</v>
          </cell>
          <cell r="D51">
            <v>13</v>
          </cell>
          <cell r="F51">
            <v>130</v>
          </cell>
        </row>
        <row r="52">
          <cell r="A52" t="str">
            <v xml:space="preserve"> 335  Колбаса Сливушка ТМ Вязанка. ВЕС.  ПОКОМ </v>
          </cell>
          <cell r="D52">
            <v>55.131</v>
          </cell>
          <cell r="F52">
            <v>55.131</v>
          </cell>
        </row>
        <row r="53">
          <cell r="A53" t="str">
            <v xml:space="preserve"> 338  Паштет печеночный с морковью ТМ Стародворье ламистер 0,1 кг.  ПОКОМ</v>
          </cell>
          <cell r="D53">
            <v>10.8</v>
          </cell>
          <cell r="F53">
            <v>108</v>
          </cell>
        </row>
        <row r="54">
          <cell r="A54" t="str">
            <v xml:space="preserve"> 342 Сосиски Сочинки Молочные ТМ Стародворье 0,4 кг ПОКОМ</v>
          </cell>
          <cell r="D54">
            <v>98.8</v>
          </cell>
          <cell r="F54">
            <v>247</v>
          </cell>
        </row>
        <row r="55">
          <cell r="A55" t="str">
            <v xml:space="preserve"> 343 Сосиски Сочинки Сливочные ТМ Стародворье  0,4 кг</v>
          </cell>
          <cell r="D55">
            <v>99.6</v>
          </cell>
          <cell r="F55">
            <v>249</v>
          </cell>
        </row>
        <row r="56">
          <cell r="A56" t="str">
            <v xml:space="preserve"> 346  Колбаса Сочинка зернистая с сочной грудинкой ТМ Стародворье.ВЕС ПОКОМ</v>
          </cell>
          <cell r="D56">
            <v>63.953000000000003</v>
          </cell>
          <cell r="F56">
            <v>63.953000000000003</v>
          </cell>
        </row>
        <row r="57">
          <cell r="A57" t="str">
            <v xml:space="preserve"> 387  Колбаса вареная Мусульманская Халяль ТМ Вязанка, 0,4 кг ПОКОМ</v>
          </cell>
          <cell r="D57">
            <v>45.2</v>
          </cell>
          <cell r="F57">
            <v>113</v>
          </cell>
        </row>
        <row r="58">
          <cell r="A58" t="str">
            <v xml:space="preserve"> 388  Сосиски Восточные Халяль ТМ Вязанка 0,33 кг АК. ПОКОМ</v>
          </cell>
          <cell r="D58">
            <v>45.54</v>
          </cell>
          <cell r="F58">
            <v>138</v>
          </cell>
        </row>
        <row r="59">
          <cell r="A59" t="str">
            <v xml:space="preserve"> 394 Колбаса полукопченая Аль-Ислами халяль ТМ Вязанка оболочка фиброуз в в/у 0,35 кг  ПОКОМ</v>
          </cell>
          <cell r="D59">
            <v>31.5</v>
          </cell>
          <cell r="F59">
            <v>90</v>
          </cell>
        </row>
        <row r="60">
          <cell r="A60" t="str">
            <v xml:space="preserve"> 410  Сосиски Баварские с сыром ТМ Стародворье 0,35 кг. ПОКОМ</v>
          </cell>
          <cell r="D60">
            <v>106.75</v>
          </cell>
          <cell r="F60">
            <v>305</v>
          </cell>
        </row>
        <row r="61">
          <cell r="A61" t="str">
            <v xml:space="preserve"> 412  Сосиски Баварские ТМ Стародворье 0,35 кг ПОКОМ</v>
          </cell>
          <cell r="D61">
            <v>164.85</v>
          </cell>
          <cell r="F61">
            <v>471</v>
          </cell>
        </row>
        <row r="62">
          <cell r="A62" t="str">
            <v xml:space="preserve"> 433 Колбаса Стародворская со шпиком  в оболочке полиамид. ТМ Стародворье ВЕС ПОКОМ</v>
          </cell>
          <cell r="D62">
            <v>-8.9999999999999993E-3</v>
          </cell>
          <cell r="F62">
            <v>-8.9999999999999993E-3</v>
          </cell>
        </row>
        <row r="63">
          <cell r="A63" t="str">
            <v xml:space="preserve"> 434  Колбаса Сервелат Кремлевский в вакуумной упаковке ТМ Стародворье.ВЕС  ПОКОМ</v>
          </cell>
          <cell r="D63">
            <v>500.512</v>
          </cell>
          <cell r="F63">
            <v>500.512</v>
          </cell>
        </row>
        <row r="64">
          <cell r="A64" t="str">
            <v xml:space="preserve"> 452  Колбаса Со шпиком ВЕС большой батон ТМ Особый рецепт  ПОКОМ</v>
          </cell>
          <cell r="D64">
            <v>299.95699999999999</v>
          </cell>
          <cell r="F64">
            <v>299.95699999999999</v>
          </cell>
        </row>
        <row r="65">
          <cell r="A65" t="str">
            <v xml:space="preserve"> 456  Колбаса Филейная ТМ Особый рецепт ВЕС большой батон  ПОКОМ</v>
          </cell>
          <cell r="D65">
            <v>-2.5190000000000001</v>
          </cell>
          <cell r="F65">
            <v>-2.5190000000000001</v>
          </cell>
        </row>
        <row r="66">
          <cell r="A66" t="str">
            <v xml:space="preserve"> 457  Колбаса Молочная ТМ Особый рецепт ВЕС большой батон  ПОКОМ</v>
          </cell>
          <cell r="D66">
            <v>128.59899999999999</v>
          </cell>
          <cell r="F66">
            <v>128.59899999999999</v>
          </cell>
        </row>
        <row r="67">
          <cell r="A67" t="str">
            <v xml:space="preserve"> 460  Колбаса Стародворская Традиционная ВЕС ТМ Стародворье в оболочке полиамид. ПОКОМ</v>
          </cell>
          <cell r="D67">
            <v>231.30199999999999</v>
          </cell>
          <cell r="F67">
            <v>231.30199999999999</v>
          </cell>
        </row>
        <row r="68">
          <cell r="A68" t="str">
            <v xml:space="preserve"> 462  Колбаса Со шпиком ТМ Особый рецепт в оболочке полиамид 0,5 кг. ПОКОМ</v>
          </cell>
          <cell r="D68">
            <v>29</v>
          </cell>
          <cell r="F68">
            <v>58</v>
          </cell>
        </row>
        <row r="69">
          <cell r="A69" t="str">
            <v xml:space="preserve"> 463  Колбаса Молочная Традиционнаяв оболочке полиамид.ТМ Стародворье. ВЕС ПОКОМ</v>
          </cell>
          <cell r="D69">
            <v>82.656999999999996</v>
          </cell>
          <cell r="F69">
            <v>82.656999999999996</v>
          </cell>
        </row>
        <row r="70">
          <cell r="A70" t="str">
            <v xml:space="preserve"> 464  Колбаса Стародворская Традиционная со шпиком оболочке полиамид ТМ Стародворье.</v>
          </cell>
          <cell r="D70">
            <v>146.916</v>
          </cell>
          <cell r="F70">
            <v>146.916</v>
          </cell>
        </row>
        <row r="71">
          <cell r="A71" t="str">
            <v xml:space="preserve"> 466  Сосиски Ганноверские в оболочке амицел в модиф. газовой среде 0,5 кг ТМ Стародворье. ПОКОМ</v>
          </cell>
          <cell r="D71">
            <v>107</v>
          </cell>
          <cell r="F71">
            <v>214</v>
          </cell>
        </row>
        <row r="72">
          <cell r="A72" t="str">
            <v xml:space="preserve"> 467  Колбаса Филейная 0,5кг ТМ Особый рецепт  ПОКОМ</v>
          </cell>
          <cell r="D72">
            <v>44.5</v>
          </cell>
          <cell r="F72">
            <v>89</v>
          </cell>
        </row>
        <row r="73">
          <cell r="A73" t="str">
            <v xml:space="preserve"> 468  Колбаса Стародворская Традиционная ТМ Стародворье в оболочке полиамид 0,4 кг. ПОКОМ</v>
          </cell>
          <cell r="D73">
            <v>65.599999999999994</v>
          </cell>
          <cell r="F73">
            <v>164</v>
          </cell>
        </row>
        <row r="74">
          <cell r="A74" t="str">
            <v xml:space="preserve"> 469  Колбаса Филедворская по-стародворски ТМ Стародворье в оболочке полиамид.ВЕС  ПОКОМ </v>
          </cell>
          <cell r="D74">
            <v>213.70599999999999</v>
          </cell>
          <cell r="F74">
            <v>213.70599999999999</v>
          </cell>
        </row>
        <row r="75">
          <cell r="A75" t="str">
            <v xml:space="preserve"> 481  Колбаса Филейная оригинальная ВЕС 1,87кг ТМ Особый рецепт большой батон  ПОКОМ</v>
          </cell>
          <cell r="D75">
            <v>8.9870000000000001</v>
          </cell>
          <cell r="F75">
            <v>8.9870000000000001</v>
          </cell>
        </row>
        <row r="76">
          <cell r="A76" t="str">
            <v xml:space="preserve"> 483  Колбаса Молочная Традиционная ТМ Стародворье в оболочке полиамид 0,4 кг. ПОКОМ </v>
          </cell>
          <cell r="D76">
            <v>36</v>
          </cell>
          <cell r="F76">
            <v>90</v>
          </cell>
        </row>
        <row r="77">
          <cell r="A77" t="str">
            <v xml:space="preserve"> 484  Колбаса Филедворская по-стародворски ТМ Стародворье в оболочке полиамид 0,4 кг. ПОКОМ </v>
          </cell>
          <cell r="D77">
            <v>0.4</v>
          </cell>
          <cell r="F77">
            <v>1</v>
          </cell>
        </row>
        <row r="78">
          <cell r="A78" t="str">
            <v xml:space="preserve"> 485  Колбаса Молочная по-стародворски ТМ Стародворье в оболочке полиамид. ВЕС ПОКОМ </v>
          </cell>
          <cell r="D78">
            <v>-0.40400000000000003</v>
          </cell>
          <cell r="F78">
            <v>-0.40400000000000003</v>
          </cell>
        </row>
        <row r="79">
          <cell r="A79" t="str">
            <v xml:space="preserve"> 495  Колбаса Сочинка по-европейски с сочной грудинкой 0,3кг ТМ Стародворье  ПОКОМ</v>
          </cell>
          <cell r="D79">
            <v>55.2</v>
          </cell>
          <cell r="F79">
            <v>184</v>
          </cell>
        </row>
        <row r="80">
          <cell r="A80" t="str">
            <v xml:space="preserve"> 496  Колбаса Сочинка по-фински с сочным окроком 0,3кг ТМ Стародворье  ПОКОМ</v>
          </cell>
          <cell r="D80">
            <v>42.3</v>
          </cell>
          <cell r="F80">
            <v>141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D81">
            <v>39.6</v>
          </cell>
          <cell r="F81">
            <v>132</v>
          </cell>
        </row>
        <row r="82">
          <cell r="A82" t="str">
            <v xml:space="preserve"> 519  Грудинка 0,12 кг нарезка ТМ Стародворье  ПОКОМ</v>
          </cell>
          <cell r="D82">
            <v>7.08</v>
          </cell>
          <cell r="F82">
            <v>59</v>
          </cell>
        </row>
        <row r="83">
          <cell r="A83" t="str">
            <v xml:space="preserve"> 520  Колбаса Мраморная ТМ Стародворье в вакуумной упаковке 0,07 кг нарезка  ПОКОМ</v>
          </cell>
          <cell r="D83">
            <v>4.41</v>
          </cell>
          <cell r="F83">
            <v>63</v>
          </cell>
        </row>
        <row r="84">
          <cell r="A84" t="str">
            <v xml:space="preserve"> 521  Бекон ТМ Стародворье в вакуумной упаковке 0,12кг нарезка  ПОКОМ</v>
          </cell>
          <cell r="D84">
            <v>5.52</v>
          </cell>
          <cell r="F84">
            <v>46</v>
          </cell>
        </row>
        <row r="85">
          <cell r="A85" t="str">
            <v xml:space="preserve"> 522  Колбаса Гвардейская с/к ТМ Стародворье  ПОКОМ</v>
          </cell>
          <cell r="D85">
            <v>2.98</v>
          </cell>
          <cell r="F85">
            <v>2.98</v>
          </cell>
        </row>
        <row r="86">
          <cell r="A86" t="str">
            <v xml:space="preserve"> 525  Колбаса Фуэт нарезка 0,07кг ТМ Стародворье  ПОКОМ</v>
          </cell>
          <cell r="D86">
            <v>3.08</v>
          </cell>
          <cell r="F86">
            <v>44</v>
          </cell>
        </row>
        <row r="87">
          <cell r="A87" t="str">
            <v xml:space="preserve"> 526  Корейка вяленая выдержанная нарезка 0,05кг ТМ Стародворье  ПОКОМ</v>
          </cell>
          <cell r="D87">
            <v>3</v>
          </cell>
          <cell r="F87">
            <v>60</v>
          </cell>
        </row>
        <row r="88">
          <cell r="A88" t="str">
            <v xml:space="preserve"> 527  Окорок Прошутто выдержанный нарезка 0,055кг ТМ Стародворье  ПОКОМ</v>
          </cell>
          <cell r="D88">
            <v>5.0599999999999996</v>
          </cell>
          <cell r="F88">
            <v>92</v>
          </cell>
        </row>
        <row r="89">
          <cell r="A89" t="str">
            <v xml:space="preserve"> 529  Бекон выдержанный нарезка 0,055кг ТМ Стародворье  ПОКОМ</v>
          </cell>
          <cell r="D89">
            <v>4.51</v>
          </cell>
          <cell r="F89">
            <v>82</v>
          </cell>
        </row>
        <row r="90">
          <cell r="A90" t="str">
            <v xml:space="preserve"> 530  Окорок Хамон выдержанный нарезка 0,055кг ТМ Стародворье  ПОКОМ</v>
          </cell>
          <cell r="D90">
            <v>3.08</v>
          </cell>
          <cell r="F90">
            <v>56</v>
          </cell>
        </row>
        <row r="91">
          <cell r="A91" t="str">
            <v>298  Колбаса Сливушка ТМ Вязанка, 0,375кг,  ПОКОМ</v>
          </cell>
          <cell r="D91">
            <v>121.875</v>
          </cell>
          <cell r="F91">
            <v>325</v>
          </cell>
        </row>
        <row r="92">
          <cell r="A92" t="str">
            <v>523  Колбаса Сальчичон нарезка 0,07кг ТМ Стародворье  ПОКОМ</v>
          </cell>
          <cell r="D92">
            <v>9.52</v>
          </cell>
          <cell r="F92">
            <v>136</v>
          </cell>
        </row>
        <row r="93">
          <cell r="A93" t="str">
            <v>524  Колбаса Сервелат Ореховый нарезка 0,07кг ТМ Стародворье  ПОКОМ</v>
          </cell>
          <cell r="D93">
            <v>8.9600000000000009</v>
          </cell>
          <cell r="F93">
            <v>128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D94">
            <v>2.4500000000000002</v>
          </cell>
          <cell r="F94">
            <v>7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D95">
            <v>79.2</v>
          </cell>
          <cell r="F95">
            <v>176</v>
          </cell>
        </row>
        <row r="96">
          <cell r="A96" t="str">
            <v>БОНУС_ 412  Сосиски Баварские ТМ Стародворье 0,35 кг ПОКОМ</v>
          </cell>
          <cell r="D96">
            <v>65.45</v>
          </cell>
          <cell r="F96">
            <v>187</v>
          </cell>
        </row>
        <row r="97">
          <cell r="A97" t="str">
            <v>БОНУС_Готовые чебупели сочные с мясом ТМ Горячая штучка  0,3кг зам    ПОКОМ</v>
          </cell>
          <cell r="D97">
            <v>33.299999999999997</v>
          </cell>
          <cell r="F97">
            <v>111</v>
          </cell>
        </row>
        <row r="98">
          <cell r="A98" t="str">
            <v>БОНУС_Колбаса Докторская Особая ТМ Особый рецепт, ВЕС  ПОКОМ</v>
          </cell>
          <cell r="D98">
            <v>136.09800000000001</v>
          </cell>
          <cell r="F98">
            <v>136.09800000000001</v>
          </cell>
        </row>
        <row r="99">
          <cell r="A99" t="str">
            <v>БОНУС_Колбаса Сервелат Мясорубский с мелкорубленным окороком в/у  ТМ Стародворье ВЕС   ПОКОМ</v>
          </cell>
          <cell r="D99">
            <v>19.536000000000001</v>
          </cell>
          <cell r="F99">
            <v>19.536000000000001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D100">
            <v>70.7</v>
          </cell>
          <cell r="F100">
            <v>101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D101">
            <v>25</v>
          </cell>
          <cell r="F101">
            <v>25</v>
          </cell>
        </row>
        <row r="102">
          <cell r="A102" t="str">
            <v>Готовые бельмеши сочные с мясом ТМ Горячая штучка 0,3кг зам  ПОКОМ</v>
          </cell>
          <cell r="D102">
            <v>8.6999999999999993</v>
          </cell>
          <cell r="F102">
            <v>29</v>
          </cell>
        </row>
        <row r="103">
          <cell r="A103" t="str">
            <v>Готовые чебупели острые с мясом 0,24кг ТМ Горячая штучка  ПОКОМ</v>
          </cell>
          <cell r="D103">
            <v>13.44</v>
          </cell>
          <cell r="F103">
            <v>56</v>
          </cell>
        </row>
        <row r="104">
          <cell r="A104" t="str">
            <v>Готовые чебупели с ветчиной и сыром Горячая штучка 0,3кг зам  ПОКОМ</v>
          </cell>
          <cell r="D104">
            <v>25.2</v>
          </cell>
          <cell r="F104">
            <v>84</v>
          </cell>
        </row>
        <row r="105">
          <cell r="A105" t="str">
            <v>Готовые чебупели с ветчиной и сыром ТМ Горячая штучка флоу-пак 0,24 кг.  ПОКОМ</v>
          </cell>
          <cell r="D105">
            <v>15.12</v>
          </cell>
          <cell r="F105">
            <v>63</v>
          </cell>
        </row>
        <row r="106">
          <cell r="A106" t="str">
            <v>Готовые чебупели с мясом ТМ Горячая штучка Без свинины 0,3 кг ПОКОМ</v>
          </cell>
          <cell r="D106">
            <v>8.1</v>
          </cell>
          <cell r="F106">
            <v>27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37.799999999999997</v>
          </cell>
          <cell r="F107">
            <v>126</v>
          </cell>
        </row>
        <row r="108">
          <cell r="A108" t="str">
            <v>Готовые чебупели сочные с мясом ТМ Горячая штучка флоу-пак 0,24 кг  ПОКОМ</v>
          </cell>
          <cell r="D108">
            <v>5.28</v>
          </cell>
          <cell r="F108">
            <v>22</v>
          </cell>
        </row>
        <row r="109">
          <cell r="A109" t="str">
            <v>Готовые чебуреки с мясом ТМ Горячая штучка 0,09 кг флоу-пак ПОКОМ</v>
          </cell>
          <cell r="D109">
            <v>4.59</v>
          </cell>
          <cell r="F109">
            <v>51</v>
          </cell>
        </row>
        <row r="110">
          <cell r="A110" t="str">
            <v>Готовые чебуреки со свининой и говядиной Гор.шт.0,36 кг зам.  ПОКОМ</v>
          </cell>
          <cell r="D110">
            <v>21.24</v>
          </cell>
          <cell r="F110">
            <v>59</v>
          </cell>
        </row>
        <row r="111">
          <cell r="A111" t="str">
            <v>Готовые чебуреки Сочный мегачебурек.Готовые жареные.ВЕС  ПОКОМ</v>
          </cell>
          <cell r="D111">
            <v>2.2400000000000002</v>
          </cell>
          <cell r="F111">
            <v>2.2400000000000002</v>
          </cell>
        </row>
        <row r="112">
          <cell r="A112" t="str">
            <v>ЖАР-ладушки с мясом 0,2кг ТМ Стародворье  ПОКОМ</v>
          </cell>
          <cell r="D112">
            <v>8.8000000000000007</v>
          </cell>
          <cell r="F112">
            <v>44</v>
          </cell>
        </row>
        <row r="113">
          <cell r="A113" t="str">
            <v>Круггетсы с сырным соусом ТМ Горячая штучка 0,25 кг зам  ПОКОМ</v>
          </cell>
          <cell r="D113">
            <v>25.75</v>
          </cell>
          <cell r="F113">
            <v>103</v>
          </cell>
        </row>
        <row r="114">
          <cell r="A114" t="str">
            <v>Круггетсы сочные ТМ Горячая штучка ТС Круггетсы 0,25 кг зам  ПОКОМ</v>
          </cell>
          <cell r="D114">
            <v>25</v>
          </cell>
          <cell r="F114">
            <v>100</v>
          </cell>
        </row>
        <row r="115">
          <cell r="A115" t="str">
            <v>Мини-сосиски в тесте 3,7кг ВЕС заморож. ТМ Зареченские  ПОКОМ</v>
          </cell>
          <cell r="D115">
            <v>59.2</v>
          </cell>
          <cell r="F115">
            <v>59.2</v>
          </cell>
        </row>
        <row r="116">
          <cell r="A116" t="str">
            <v>Мини-чебуречки с мясом ВЕС 5,5кг ТМ Зареченские  ПОКОМ</v>
          </cell>
          <cell r="D116">
            <v>5.5</v>
          </cell>
          <cell r="F116">
            <v>5.5</v>
          </cell>
        </row>
        <row r="117">
          <cell r="A117" t="str">
            <v>Мини-шарики с курочкой и сыром ТМ Зареченские ВЕС  ПОКОМ</v>
          </cell>
          <cell r="D117">
            <v>105</v>
          </cell>
          <cell r="F117">
            <v>105</v>
          </cell>
        </row>
        <row r="118">
          <cell r="A118" t="str">
            <v>Наггетсы из печи 0,25кг ТМ Вязанка ТС Няняггетсы Сливушки замор.  ПОКОМ</v>
          </cell>
          <cell r="D118">
            <v>34</v>
          </cell>
          <cell r="F118">
            <v>136</v>
          </cell>
        </row>
        <row r="119">
          <cell r="A119" t="str">
            <v>Наггетсы Нагетосы Сочная курочка в хрустящей панировке ТМ Горячая штучка 0,25 кг зам  ПОКОМ</v>
          </cell>
          <cell r="D119">
            <v>19.5</v>
          </cell>
          <cell r="F119">
            <v>78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18.5</v>
          </cell>
          <cell r="F120">
            <v>74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15.75</v>
          </cell>
          <cell r="F121">
            <v>63</v>
          </cell>
        </row>
        <row r="122">
          <cell r="A122" t="str">
            <v>Наггетсы с куриным филе и сыром ТМ Вязанка 0,25 кг ПОКОМ</v>
          </cell>
          <cell r="D122">
            <v>25</v>
          </cell>
          <cell r="F122">
            <v>100</v>
          </cell>
        </row>
        <row r="123">
          <cell r="A123" t="str">
            <v>Наггетсы Хрустящие ТМ Зареченские. ВЕС ПОКОМ</v>
          </cell>
          <cell r="D123">
            <v>72</v>
          </cell>
          <cell r="F123">
            <v>72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0.92</v>
          </cell>
          <cell r="F124">
            <v>4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10.75</v>
          </cell>
          <cell r="F125">
            <v>43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11.9</v>
          </cell>
          <cell r="F126">
            <v>17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10.4</v>
          </cell>
          <cell r="F127">
            <v>26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44.1</v>
          </cell>
          <cell r="F128">
            <v>63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53.9</v>
          </cell>
          <cell r="F130">
            <v>77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10.8</v>
          </cell>
          <cell r="F131">
            <v>10.8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110</v>
          </cell>
          <cell r="F132">
            <v>110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80.8</v>
          </cell>
          <cell r="F133">
            <v>202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94.5</v>
          </cell>
          <cell r="F134">
            <v>135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65.599999999999994</v>
          </cell>
          <cell r="F135">
            <v>164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147.69999999999999</v>
          </cell>
          <cell r="F136">
            <v>211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12.98</v>
          </cell>
          <cell r="F137">
            <v>59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4.8</v>
          </cell>
          <cell r="F138">
            <v>12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6</v>
          </cell>
          <cell r="F139">
            <v>15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16.100000000000001</v>
          </cell>
          <cell r="F140">
            <v>23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52</v>
          </cell>
          <cell r="F141">
            <v>52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25.9</v>
          </cell>
          <cell r="F142">
            <v>37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14.7</v>
          </cell>
          <cell r="F143">
            <v>21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9.1</v>
          </cell>
          <cell r="F144">
            <v>13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56.7</v>
          </cell>
          <cell r="F145">
            <v>63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36.9</v>
          </cell>
          <cell r="F146">
            <v>41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26.23</v>
          </cell>
          <cell r="F147">
            <v>61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55</v>
          </cell>
          <cell r="F148">
            <v>55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78</v>
          </cell>
          <cell r="F149">
            <v>78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3</v>
          </cell>
          <cell r="F150">
            <v>15</v>
          </cell>
        </row>
        <row r="151">
          <cell r="A151" t="str">
            <v>Пирожки с мясом 3,7кг ВЕС ТМ Зареченские  ПОКОМ</v>
          </cell>
          <cell r="D151">
            <v>88.8</v>
          </cell>
          <cell r="F151">
            <v>88.8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7.4</v>
          </cell>
          <cell r="F152">
            <v>7.4</v>
          </cell>
        </row>
        <row r="153">
          <cell r="A153" t="str">
            <v>Пирожки с яблоком и грушей ВЕС ТМ Зареченские  ПОКОМ</v>
          </cell>
          <cell r="D153">
            <v>37</v>
          </cell>
          <cell r="F153">
            <v>37</v>
          </cell>
        </row>
        <row r="154">
          <cell r="A154" t="str">
            <v>Сочный мегачебурек ТМ Зареченские ВЕС ПОКОМ</v>
          </cell>
          <cell r="D154">
            <v>35.840000000000003</v>
          </cell>
          <cell r="F154">
            <v>35.840000000000003</v>
          </cell>
        </row>
        <row r="155">
          <cell r="A155" t="str">
            <v>Хинкали Классические хинкали ВЕС,  ПОКОМ</v>
          </cell>
          <cell r="D155">
            <v>15</v>
          </cell>
          <cell r="F155">
            <v>15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0.45</v>
          </cell>
          <cell r="F156">
            <v>5</v>
          </cell>
        </row>
        <row r="157">
          <cell r="A157" t="str">
            <v>Хотстеры с сыром 0,25кг ТМ Горячая штучка  ПОКОМ</v>
          </cell>
          <cell r="D157">
            <v>23</v>
          </cell>
          <cell r="F157">
            <v>92</v>
          </cell>
        </row>
        <row r="158">
          <cell r="A158" t="str">
            <v>Хотстеры ТМ Горячая штучка ТС Хотстеры 0,25 кг зам  ПОКОМ</v>
          </cell>
          <cell r="D158">
            <v>34.5</v>
          </cell>
          <cell r="F158">
            <v>138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22.8</v>
          </cell>
          <cell r="F159">
            <v>76</v>
          </cell>
        </row>
        <row r="160">
          <cell r="A160" t="str">
            <v>Хрустящие крылышки ТМ Горячая штучка 0,3 кг зам  ПОКОМ</v>
          </cell>
          <cell r="D160">
            <v>29.1</v>
          </cell>
          <cell r="F160">
            <v>97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5.4</v>
          </cell>
          <cell r="F161">
            <v>5.4</v>
          </cell>
        </row>
        <row r="162">
          <cell r="A162" t="str">
            <v>Чебупели Курочка гриль ТМ Горячая штучка, 0,3 кг зам  ПОКОМ</v>
          </cell>
          <cell r="D162">
            <v>5.4</v>
          </cell>
          <cell r="F162">
            <v>18</v>
          </cell>
        </row>
        <row r="163">
          <cell r="A163" t="str">
            <v>Чебупели с мясом ТМ Горячая штучка 0,48 кг XXL зам. ПОКОМ</v>
          </cell>
          <cell r="D163">
            <v>17.28</v>
          </cell>
          <cell r="F163">
            <v>36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44.25</v>
          </cell>
          <cell r="F164">
            <v>177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53</v>
          </cell>
          <cell r="F165">
            <v>212</v>
          </cell>
        </row>
        <row r="166">
          <cell r="A166" t="str">
            <v>Чебуреки Мясные вес 2,7  ПОКОМ</v>
          </cell>
          <cell r="D166">
            <v>35.1</v>
          </cell>
          <cell r="F166">
            <v>35.1</v>
          </cell>
        </row>
        <row r="167">
          <cell r="A167" t="str">
            <v>Чебуреки сочные ВЕС ТМ Зареченские  ПОКОМ</v>
          </cell>
          <cell r="D167">
            <v>65</v>
          </cell>
          <cell r="F167">
            <v>65</v>
          </cell>
        </row>
        <row r="168">
          <cell r="A168" t="str">
            <v>Итого</v>
          </cell>
          <cell r="D168">
            <v>14446.59564</v>
          </cell>
          <cell r="F168">
            <v>22530.013999999999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17.06.2025 - 23.06.2025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177.93700000000001</v>
          </cell>
          <cell r="F7">
            <v>177.93700000000001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115.095</v>
          </cell>
          <cell r="F8">
            <v>115.095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107.398</v>
          </cell>
          <cell r="F9">
            <v>107.398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147.19999999999999</v>
          </cell>
          <cell r="F10">
            <v>368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D11">
            <v>173.58</v>
          </cell>
          <cell r="F11">
            <v>526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D12">
            <v>13.26</v>
          </cell>
          <cell r="F12">
            <v>78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D13">
            <v>61.8</v>
          </cell>
          <cell r="F13">
            <v>206</v>
          </cell>
        </row>
        <row r="14">
          <cell r="A14" t="str">
            <v xml:space="preserve"> 083  Колбаса Швейцарская 0,17 кг., ШТ., сырокопченая   ПОКОМ</v>
          </cell>
          <cell r="D14">
            <v>22.27</v>
          </cell>
          <cell r="F14">
            <v>131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D15">
            <v>-3.5</v>
          </cell>
          <cell r="F15">
            <v>-10</v>
          </cell>
        </row>
        <row r="16">
          <cell r="A16" t="str">
            <v xml:space="preserve"> 200  Ветчина Дугушка ТМ Стародворье, вектор в/у    ПОКОМ</v>
          </cell>
          <cell r="D16">
            <v>59.170999999999999</v>
          </cell>
          <cell r="F16">
            <v>59.170999999999999</v>
          </cell>
        </row>
        <row r="17">
          <cell r="A17" t="str">
            <v xml:space="preserve"> 201  Ветчина Нежная ТМ Особый рецепт, (2,5кг), ПОКОМ</v>
          </cell>
          <cell r="D17">
            <v>1194.348</v>
          </cell>
          <cell r="F17">
            <v>1194.348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D18">
            <v>48.542000000000002</v>
          </cell>
          <cell r="F18">
            <v>48.542000000000002</v>
          </cell>
        </row>
        <row r="19">
          <cell r="A19" t="str">
            <v xml:space="preserve"> 219  Колбаса Докторская Особая ТМ Особый рецепт, ВЕС  ПОКОМ</v>
          </cell>
          <cell r="D19">
            <v>1131.2940000000001</v>
          </cell>
          <cell r="F19">
            <v>1131.2940000000001</v>
          </cell>
        </row>
        <row r="20">
          <cell r="A20" t="str">
            <v xml:space="preserve"> 229  Колбаса Молочная Дугушка, в/у, ВЕС, ТМ Стародворье   ПОКОМ</v>
          </cell>
          <cell r="D20">
            <v>27.213000000000001</v>
          </cell>
          <cell r="F20">
            <v>27.213000000000001</v>
          </cell>
        </row>
        <row r="21">
          <cell r="A21" t="str">
            <v xml:space="preserve"> 231  Колбаса Молочная по-стародворски, ВЕС   ПОКОМ</v>
          </cell>
          <cell r="D21">
            <v>29.408000000000001</v>
          </cell>
          <cell r="F21">
            <v>29.408000000000001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D22">
            <v>15.808999999999999</v>
          </cell>
          <cell r="F22">
            <v>15.808999999999999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D23">
            <v>32.697000000000003</v>
          </cell>
          <cell r="F23">
            <v>32.697000000000003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D24">
            <v>58.953000000000003</v>
          </cell>
          <cell r="F24">
            <v>58.953000000000003</v>
          </cell>
        </row>
        <row r="25">
          <cell r="A25" t="str">
            <v xml:space="preserve"> 243  Колбаса Сервелат Зернистый, ВЕС.  ПОКОМ</v>
          </cell>
          <cell r="D25">
            <v>144.15700000000001</v>
          </cell>
          <cell r="F25">
            <v>144.15700000000001</v>
          </cell>
        </row>
        <row r="26">
          <cell r="A26" t="str">
            <v xml:space="preserve"> 244  Колбаса Сервелат Кремлевский, ВЕС. ПОКОМ</v>
          </cell>
          <cell r="D26">
            <v>5.7240000000000002</v>
          </cell>
          <cell r="F26">
            <v>5.7240000000000002</v>
          </cell>
        </row>
        <row r="27">
          <cell r="A27" t="str">
            <v xml:space="preserve"> 247  Сардельки Нежные, ВЕС.  ПОКОМ</v>
          </cell>
          <cell r="D27">
            <v>337.13400000000001</v>
          </cell>
          <cell r="F27">
            <v>337.13400000000001</v>
          </cell>
        </row>
        <row r="28">
          <cell r="A28" t="str">
            <v xml:space="preserve"> 248  Сардельки Сочные ТМ Особый рецепт,   ПОКОМ</v>
          </cell>
          <cell r="D28">
            <v>-1.5089999999999999</v>
          </cell>
          <cell r="F28">
            <v>-1.5089999999999999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D29">
            <v>649.91499999999996</v>
          </cell>
          <cell r="F29">
            <v>649.91499999999996</v>
          </cell>
        </row>
        <row r="30">
          <cell r="A30" t="str">
            <v xml:space="preserve"> 253  Сосиски Ганноверские   ПОКОМ</v>
          </cell>
          <cell r="D30">
            <v>4314.9589999999998</v>
          </cell>
          <cell r="F30">
            <v>4314.9589999999998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80.539000000000001</v>
          </cell>
          <cell r="F31">
            <v>80.539000000000001</v>
          </cell>
        </row>
        <row r="32">
          <cell r="A32" t="str">
            <v xml:space="preserve"> 263  Шпикачки Стародворские, ВЕС.  ПОКОМ</v>
          </cell>
          <cell r="D32">
            <v>131.92099999999999</v>
          </cell>
          <cell r="F32">
            <v>131.92099999999999</v>
          </cell>
        </row>
        <row r="33">
          <cell r="A33" t="str">
            <v xml:space="preserve"> 272  Колбаса Сервелат Филедворский, фиброуз, в/у 0,35 кг срез,  ПОКОМ</v>
          </cell>
          <cell r="D33">
            <v>61.6</v>
          </cell>
          <cell r="F33">
            <v>176</v>
          </cell>
        </row>
        <row r="34">
          <cell r="A34" t="str">
            <v xml:space="preserve"> 273  Сосиски Сочинки с сочной грудинкой, МГС 0.4кг,   ПОКОМ</v>
          </cell>
          <cell r="D34">
            <v>164.8</v>
          </cell>
          <cell r="F34">
            <v>412</v>
          </cell>
        </row>
        <row r="35">
          <cell r="A35" t="str">
            <v xml:space="preserve"> 278  Сосиски Сочинки с сочным окороком, МГС 0.4кг,   ПОКОМ</v>
          </cell>
          <cell r="D35">
            <v>149.6</v>
          </cell>
          <cell r="F35">
            <v>374</v>
          </cell>
        </row>
        <row r="36">
          <cell r="A36" t="str">
            <v xml:space="preserve"> 279  Колбаса Докторский гарант, Вязанка вектор, 0,4 кг.  ПОКОМ</v>
          </cell>
          <cell r="D36">
            <v>81.2</v>
          </cell>
          <cell r="F36">
            <v>203</v>
          </cell>
        </row>
        <row r="37">
          <cell r="A37" t="str">
            <v xml:space="preserve"> 281  Сосиски Молочные для завтрака ТМ Особый рецепт, 0,4кг  ПОКОМ</v>
          </cell>
          <cell r="D37">
            <v>88.8</v>
          </cell>
          <cell r="F37">
            <v>222</v>
          </cell>
        </row>
        <row r="38">
          <cell r="A38" t="str">
            <v xml:space="preserve"> 285  Паштет печеночный со слив.маслом ТМ Стародворье ламистер 0,1 кг  ПОКОМ</v>
          </cell>
          <cell r="D38">
            <v>26.8</v>
          </cell>
          <cell r="F38">
            <v>268</v>
          </cell>
        </row>
        <row r="39">
          <cell r="A39" t="str">
            <v xml:space="preserve"> 291  Сосиски Молокуши миникушай ТМ Вязанка, 0.33кг, ПОКОМ</v>
          </cell>
          <cell r="D39">
            <v>131.34</v>
          </cell>
          <cell r="F39">
            <v>398</v>
          </cell>
        </row>
        <row r="40">
          <cell r="A40" t="str">
            <v xml:space="preserve"> 296  Колбаса Мясорубская с рубленой грудинкой 0,35кг срез ТМ Стародворье  ПОКОМ</v>
          </cell>
          <cell r="D40">
            <v>90.3</v>
          </cell>
          <cell r="F40">
            <v>258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D41">
            <v>46.569000000000003</v>
          </cell>
          <cell r="F41">
            <v>46.569000000000003</v>
          </cell>
        </row>
        <row r="42">
          <cell r="A42" t="str">
            <v xml:space="preserve"> 306  Колбаса Салями Мясорубская с рубленым шпиком 0,35 кг срез ТМ Стародворье   Поком</v>
          </cell>
          <cell r="D42">
            <v>80.150000000000006</v>
          </cell>
          <cell r="F42">
            <v>229</v>
          </cell>
        </row>
        <row r="43">
          <cell r="A43" t="str">
            <v xml:space="preserve"> 307  Колбаса Сервелат Мясорубский с мелкорубленным окороком 0,35 кг срез ТМ Стародворье   Поком</v>
          </cell>
          <cell r="D43">
            <v>103.6</v>
          </cell>
          <cell r="F43">
            <v>296</v>
          </cell>
        </row>
        <row r="44">
          <cell r="A44" t="str">
            <v xml:space="preserve"> 312  Ветчина Филейская ВЕС ТМ  Вязанка ТС Столичная  ПОКОМ</v>
          </cell>
          <cell r="D44">
            <v>536.25099999999998</v>
          </cell>
          <cell r="F44">
            <v>536.25099999999998</v>
          </cell>
        </row>
        <row r="45">
          <cell r="A45" t="str">
            <v xml:space="preserve"> 315  Колбаса вареная Молокуша ТМ Вязанка ВЕС, ПОКОМ</v>
          </cell>
          <cell r="D45">
            <v>129.66300000000001</v>
          </cell>
          <cell r="F45">
            <v>129.66300000000001</v>
          </cell>
        </row>
        <row r="46">
          <cell r="A46" t="str">
            <v xml:space="preserve"> 316  Колбаса Нежная ТМ Зареченские ВЕС  ПОКОМ</v>
          </cell>
          <cell r="D46">
            <v>94.715999999999994</v>
          </cell>
          <cell r="F46">
            <v>94.715999999999994</v>
          </cell>
        </row>
        <row r="47">
          <cell r="A47" t="str">
            <v xml:space="preserve"> 317 Колбаса Сервелат Рижский ТМ Зареченские, ВЕС  ПОКОМ</v>
          </cell>
          <cell r="D47">
            <v>300.19400000000002</v>
          </cell>
          <cell r="F47">
            <v>300.19400000000002</v>
          </cell>
        </row>
        <row r="48">
          <cell r="A48" t="str">
            <v xml:space="preserve"> 319  Колбаса вареная Филейская ТМ Вязанка ТС Классическая, 0,45 кг. ПОКОМ</v>
          </cell>
          <cell r="D48">
            <v>212.85</v>
          </cell>
          <cell r="F48">
            <v>473</v>
          </cell>
        </row>
        <row r="49">
          <cell r="A49" t="str">
            <v xml:space="preserve"> 321  Колбаса Сервелат Пражский ТМ Зареченские, ВЕС ПОКОМ</v>
          </cell>
          <cell r="D49">
            <v>276.26600000000002</v>
          </cell>
          <cell r="F49">
            <v>276.26600000000002</v>
          </cell>
        </row>
        <row r="50">
          <cell r="A50" t="str">
            <v xml:space="preserve"> 322  Колбаса вареная Молокуша 0,45кг ТМ Вязанка  ПОКОМ</v>
          </cell>
          <cell r="D50">
            <v>221.85</v>
          </cell>
          <cell r="F50">
            <v>493</v>
          </cell>
        </row>
        <row r="51">
          <cell r="A51" t="str">
            <v xml:space="preserve"> 324  Ветчина Филейская ТМ Вязанка Столичная 0,45 кг ПОКОМ</v>
          </cell>
          <cell r="D51">
            <v>112.5</v>
          </cell>
          <cell r="F51">
            <v>250</v>
          </cell>
        </row>
        <row r="52">
          <cell r="A52" t="str">
            <v xml:space="preserve"> 330  Колбаса вареная Филейская ТМ Вязанка ТС Классическая ВЕС  ПОКОМ</v>
          </cell>
          <cell r="D52">
            <v>319.41800000000001</v>
          </cell>
          <cell r="F52">
            <v>319.41800000000001</v>
          </cell>
        </row>
        <row r="53">
          <cell r="A53" t="str">
            <v xml:space="preserve"> 333  Колбаса Балыковая, Вязанка фиброуз в/у, ВЕС ПОКОМ</v>
          </cell>
          <cell r="D53">
            <v>35.134</v>
          </cell>
          <cell r="F53">
            <v>35.134</v>
          </cell>
        </row>
        <row r="54">
          <cell r="A54" t="str">
            <v xml:space="preserve"> 334  Паштет Любительский ТМ Стародворье ламистер 0,1 кг  ПОКОМ</v>
          </cell>
          <cell r="D54">
            <v>13.8</v>
          </cell>
          <cell r="F54">
            <v>138</v>
          </cell>
        </row>
        <row r="55">
          <cell r="A55" t="str">
            <v xml:space="preserve"> 335  Колбаса Сливушка ТМ Вязанка. ВЕС.  ПОКОМ </v>
          </cell>
          <cell r="D55">
            <v>73.891000000000005</v>
          </cell>
          <cell r="F55">
            <v>73.891000000000005</v>
          </cell>
        </row>
        <row r="56">
          <cell r="A56" t="str">
            <v xml:space="preserve"> 338  Паштет печеночный с морковью ТМ Стародворье ламистер 0,1 кг.  ПОКОМ</v>
          </cell>
          <cell r="D56">
            <v>15.7</v>
          </cell>
          <cell r="F56">
            <v>157</v>
          </cell>
        </row>
        <row r="57">
          <cell r="A57" t="str">
            <v xml:space="preserve"> 342 Сосиски Сочинки Молочные ТМ Стародворье 0,4 кг ПОКОМ</v>
          </cell>
          <cell r="D57">
            <v>108</v>
          </cell>
          <cell r="F57">
            <v>270</v>
          </cell>
        </row>
        <row r="58">
          <cell r="A58" t="str">
            <v xml:space="preserve"> 343 Сосиски Сочинки Сливочные ТМ Стародворье  0,4 кг</v>
          </cell>
          <cell r="D58">
            <v>106</v>
          </cell>
          <cell r="F58">
            <v>265</v>
          </cell>
        </row>
        <row r="59">
          <cell r="A59" t="str">
            <v xml:space="preserve"> 346  Колбаса Сочинка зернистая с сочной грудинкой ТМ Стародворье.ВЕС ПОКОМ</v>
          </cell>
          <cell r="D59">
            <v>76.483999999999995</v>
          </cell>
          <cell r="F59">
            <v>76.483999999999995</v>
          </cell>
        </row>
        <row r="60">
          <cell r="A60" t="str">
            <v xml:space="preserve"> 387  Колбаса вареная Мусульманская Халяль ТМ Вязанка, 0,4 кг ПОКОМ</v>
          </cell>
          <cell r="D60">
            <v>58.8</v>
          </cell>
          <cell r="F60">
            <v>147</v>
          </cell>
        </row>
        <row r="61">
          <cell r="A61" t="str">
            <v xml:space="preserve"> 388  Сосиски Восточные Халяль ТМ Вязанка 0,33 кг АК. ПОКОМ</v>
          </cell>
          <cell r="D61">
            <v>55.77</v>
          </cell>
          <cell r="F61">
            <v>169</v>
          </cell>
        </row>
        <row r="62">
          <cell r="A62" t="str">
            <v xml:space="preserve"> 394 Колбаса полукопченая Аль-Ислами халяль ТМ Вязанка оболочка фиброуз в в/у 0,35 кг  ПОКОМ</v>
          </cell>
          <cell r="D62">
            <v>39.9</v>
          </cell>
          <cell r="F62">
            <v>114</v>
          </cell>
        </row>
        <row r="63">
          <cell r="A63" t="str">
            <v xml:space="preserve"> 410  Сосиски Баварские с сыром ТМ Стародворье 0,35 кг. ПОКОМ</v>
          </cell>
          <cell r="D63">
            <v>118.3</v>
          </cell>
          <cell r="F63">
            <v>338</v>
          </cell>
        </row>
        <row r="64">
          <cell r="A64" t="str">
            <v xml:space="preserve"> 412  Сосиски Баварские ТМ Стародворье 0,35 кг ПОКОМ</v>
          </cell>
          <cell r="D64">
            <v>134.4</v>
          </cell>
          <cell r="F64">
            <v>384</v>
          </cell>
        </row>
        <row r="65">
          <cell r="A65" t="str">
            <v xml:space="preserve"> 427  Колбаса Филедворская ТМ Стародворье в оболочке полиамид. ВЕС ПОКОМ</v>
          </cell>
          <cell r="D65">
            <v>4.0469999999999997</v>
          </cell>
          <cell r="F65">
            <v>4.0469999999999997</v>
          </cell>
        </row>
        <row r="66">
          <cell r="A66" t="str">
            <v xml:space="preserve"> 434  Колбаса Сервелат Кремлевский в вакуумной упаковке ТМ Стародворье.ВЕС  ПОКОМ</v>
          </cell>
          <cell r="D66">
            <v>565.24199999999996</v>
          </cell>
          <cell r="F66">
            <v>565.24199999999996</v>
          </cell>
        </row>
        <row r="67">
          <cell r="A67" t="str">
            <v xml:space="preserve"> 452  Колбаса Со шпиком ВЕС большой батон ТМ Особый рецепт  ПОКОМ</v>
          </cell>
          <cell r="D67">
            <v>353.54399999999998</v>
          </cell>
          <cell r="F67">
            <v>353.54399999999998</v>
          </cell>
        </row>
        <row r="68">
          <cell r="A68" t="str">
            <v xml:space="preserve"> 457  Колбаса Молочная ТМ Особый рецепт ВЕС большой батон  ПОКОМ</v>
          </cell>
          <cell r="D68">
            <v>248.44</v>
          </cell>
          <cell r="F68">
            <v>248.44</v>
          </cell>
        </row>
        <row r="69">
          <cell r="A69" t="str">
            <v xml:space="preserve"> 460  Колбаса Стародворская Традиционная ВЕС ТМ Стародворье в оболочке полиамид. ПОКОМ</v>
          </cell>
          <cell r="D69">
            <v>795.53800000000001</v>
          </cell>
          <cell r="F69">
            <v>795.53800000000001</v>
          </cell>
        </row>
        <row r="70">
          <cell r="A70" t="str">
            <v xml:space="preserve"> 462  Колбаса Со шпиком ТМ Особый рецепт в оболочке полиамид 0,5 кг. ПОКОМ</v>
          </cell>
          <cell r="D70">
            <v>37</v>
          </cell>
          <cell r="F70">
            <v>74</v>
          </cell>
        </row>
        <row r="71">
          <cell r="A71" t="str">
            <v xml:space="preserve"> 463  Колбаса Молочная Традиционнаяв оболочке полиамид.ТМ Стародворье. ВЕС ПОКОМ</v>
          </cell>
          <cell r="D71">
            <v>154.506</v>
          </cell>
          <cell r="F71">
            <v>154.506</v>
          </cell>
        </row>
        <row r="72">
          <cell r="A72" t="str">
            <v xml:space="preserve"> 464  Колбаса Стародворская Традиционная со шпиком оболочке полиамид ТМ Стародворье.</v>
          </cell>
          <cell r="D72">
            <v>93.572000000000003</v>
          </cell>
          <cell r="F72">
            <v>93.572000000000003</v>
          </cell>
        </row>
        <row r="73">
          <cell r="A73" t="str">
            <v xml:space="preserve"> 466  Сосиски Ганноверские в оболочке амицел в модиф. газовой среде 0,5 кг ТМ Стародворье. ПОКОМ</v>
          </cell>
          <cell r="D73">
            <v>140</v>
          </cell>
          <cell r="F73">
            <v>280</v>
          </cell>
        </row>
        <row r="74">
          <cell r="A74" t="str">
            <v xml:space="preserve"> 467  Колбаса Филейная 0,5кг ТМ Особый рецепт  ПОКОМ</v>
          </cell>
          <cell r="D74">
            <v>58</v>
          </cell>
          <cell r="F74">
            <v>116</v>
          </cell>
        </row>
        <row r="75">
          <cell r="A75" t="str">
            <v xml:space="preserve"> 468  Колбаса Стародворская Традиционная ТМ Стародворье в оболочке полиамид 0,4 кг. ПОКОМ</v>
          </cell>
          <cell r="D75">
            <v>70</v>
          </cell>
          <cell r="F75">
            <v>175</v>
          </cell>
        </row>
        <row r="76">
          <cell r="A76" t="str">
            <v xml:space="preserve"> 469  Колбаса Филедворская по-стародворски ТМ Стародворье в оболочке полиамид.ВЕС  ПОКОМ </v>
          </cell>
          <cell r="D76">
            <v>690.06700000000001</v>
          </cell>
          <cell r="F76">
            <v>690.06700000000001</v>
          </cell>
        </row>
        <row r="77">
          <cell r="A77" t="str">
            <v xml:space="preserve"> 481  Колбаса Филейная оригинальная ВЕС 1,87кг ТМ Особый рецепт большой батон  ПОКОМ</v>
          </cell>
          <cell r="D77">
            <v>16.170000000000002</v>
          </cell>
          <cell r="F77">
            <v>16.170000000000002</v>
          </cell>
        </row>
        <row r="78">
          <cell r="A78" t="str">
            <v xml:space="preserve"> 483  Колбаса Молочная Традиционная ТМ Стародворье в оболочке полиамид 0,4 кг. ПОКОМ </v>
          </cell>
          <cell r="D78">
            <v>51.2</v>
          </cell>
          <cell r="F78">
            <v>128</v>
          </cell>
        </row>
        <row r="79">
          <cell r="A79" t="str">
            <v xml:space="preserve"> 485  Колбаса Молочная по-стародворски ТМ Стародворье в оболочке полиамид. ВЕС ПОКОМ </v>
          </cell>
          <cell r="D79">
            <v>31.965</v>
          </cell>
          <cell r="F79">
            <v>31.965</v>
          </cell>
        </row>
        <row r="80">
          <cell r="A80" t="str">
            <v xml:space="preserve"> 495  Колбаса Сочинка по-европейски с сочной грудинкой 0,3кг ТМ Стародворье  ПОКОМ</v>
          </cell>
          <cell r="D80">
            <v>66.599999999999994</v>
          </cell>
          <cell r="F80">
            <v>222</v>
          </cell>
        </row>
        <row r="81">
          <cell r="A81" t="str">
            <v xml:space="preserve"> 496  Колбаса Сочинка по-фински с сочным окроком 0,3кг ТМ Стародворье  ПОКОМ</v>
          </cell>
          <cell r="D81">
            <v>41.4</v>
          </cell>
          <cell r="F81">
            <v>138</v>
          </cell>
        </row>
        <row r="82">
          <cell r="A82" t="str">
            <v xml:space="preserve"> 498  Колбаса Сочинка рубленая с сочным окороком 0,3кг ТМ Стародворье  ПОКОМ</v>
          </cell>
          <cell r="D82">
            <v>40.799999999999997</v>
          </cell>
          <cell r="F82">
            <v>136</v>
          </cell>
        </row>
        <row r="83">
          <cell r="A83" t="str">
            <v xml:space="preserve"> 519  Грудинка 0,12 кг нарезка ТМ Стародворье  ПОКОМ</v>
          </cell>
          <cell r="D83">
            <v>10.08</v>
          </cell>
          <cell r="F83">
            <v>84</v>
          </cell>
        </row>
        <row r="84">
          <cell r="A84" t="str">
            <v xml:space="preserve"> 520  Колбаса Мраморная ТМ Стародворье в вакуумной упаковке 0,07 кг нарезка  ПОКОМ</v>
          </cell>
          <cell r="D84">
            <v>5.04</v>
          </cell>
          <cell r="F84">
            <v>72</v>
          </cell>
        </row>
        <row r="85">
          <cell r="A85" t="str">
            <v xml:space="preserve"> 521  Бекон ТМ Стародворье в вакуумной упаковке 0,12кг нарезка  ПОКОМ</v>
          </cell>
          <cell r="D85">
            <v>7.08</v>
          </cell>
          <cell r="F85">
            <v>59</v>
          </cell>
        </row>
        <row r="86">
          <cell r="A86" t="str">
            <v xml:space="preserve"> 522  Колбаса Гвардейская с/к ТМ Стародворье  ПОКОМ</v>
          </cell>
          <cell r="D86">
            <v>7.3120000000000003</v>
          </cell>
          <cell r="F86">
            <v>7.3120000000000003</v>
          </cell>
        </row>
        <row r="87">
          <cell r="A87" t="str">
            <v xml:space="preserve"> 525  Колбаса Фуэт нарезка 0,07кг ТМ Стародворье  ПОКОМ</v>
          </cell>
          <cell r="D87">
            <v>9.94</v>
          </cell>
          <cell r="F87">
            <v>142</v>
          </cell>
        </row>
        <row r="88">
          <cell r="A88" t="str">
            <v xml:space="preserve"> 526  Корейка вяленая выдержанная нарезка 0,05кг ТМ Стародворье  ПОКОМ</v>
          </cell>
          <cell r="D88">
            <v>4.55</v>
          </cell>
          <cell r="F88">
            <v>91</v>
          </cell>
        </row>
        <row r="89">
          <cell r="A89" t="str">
            <v xml:space="preserve"> 527  Окорок Прошутто выдержанный нарезка 0,055кг ТМ Стародворье  ПОКОМ</v>
          </cell>
          <cell r="D89">
            <v>6.1050000000000004</v>
          </cell>
          <cell r="F89">
            <v>111</v>
          </cell>
        </row>
        <row r="90">
          <cell r="A90" t="str">
            <v xml:space="preserve"> 529  Бекон выдержанный нарезка 0,055кг ТМ Стародворье  ПОКОМ</v>
          </cell>
          <cell r="D90">
            <v>3.7949999999999999</v>
          </cell>
          <cell r="F90">
            <v>69</v>
          </cell>
        </row>
        <row r="91">
          <cell r="A91" t="str">
            <v xml:space="preserve"> 530  Окорок Хамон выдержанный нарезка 0,055кг ТМ Стародворье  ПОКОМ</v>
          </cell>
          <cell r="D91">
            <v>3.74</v>
          </cell>
          <cell r="F91">
            <v>68</v>
          </cell>
        </row>
        <row r="92">
          <cell r="A92" t="str">
            <v>298  Колбаса Сливушка ТМ Вязанка, 0,375кг,  ПОКОМ</v>
          </cell>
          <cell r="D92">
            <v>142.5</v>
          </cell>
          <cell r="F92">
            <v>380</v>
          </cell>
        </row>
        <row r="93">
          <cell r="A93" t="str">
            <v>523  Колбаса Сальчичон нарезка 0,07кг ТМ Стародворье  ПОКОМ</v>
          </cell>
          <cell r="D93">
            <v>11.41</v>
          </cell>
          <cell r="F93">
            <v>163</v>
          </cell>
        </row>
        <row r="94">
          <cell r="A94" t="str">
            <v>524  Колбаса Сервелат Ореховый нарезка 0,07кг ТМ Стародворье  ПОКОМ</v>
          </cell>
          <cell r="D94">
            <v>9.94</v>
          </cell>
          <cell r="F94">
            <v>142</v>
          </cell>
        </row>
        <row r="95">
          <cell r="A95" t="str">
            <v>БОНУС_ 307  Колбаса Сервелат Мясорубский с мелкорубленным окороком 0,35 кг срез ТМ Стародворье</v>
          </cell>
          <cell r="D95">
            <v>12.25</v>
          </cell>
          <cell r="F95">
            <v>35</v>
          </cell>
        </row>
        <row r="96">
          <cell r="A96" t="str">
            <v>БОНУС_ 319  Колбаса вареная Филейская ТМ Вязанка ТС Классическая, 0,45 кг. ПОКОМ</v>
          </cell>
          <cell r="D96">
            <v>103.5</v>
          </cell>
          <cell r="F96">
            <v>230</v>
          </cell>
        </row>
        <row r="97">
          <cell r="A97" t="str">
            <v>БОНУС_ 412  Сосиски Баварские ТМ Стародворье 0,35 кг ПОКОМ</v>
          </cell>
          <cell r="D97">
            <v>58.8</v>
          </cell>
          <cell r="F97">
            <v>168</v>
          </cell>
        </row>
        <row r="98">
          <cell r="A98" t="str">
            <v>БОНУС_Готовые чебупели сочные с мясом ТМ Горячая штучка  0,3кг зам    ПОКОМ</v>
          </cell>
          <cell r="D98">
            <v>37.799999999999997</v>
          </cell>
          <cell r="F98">
            <v>126</v>
          </cell>
        </row>
        <row r="99">
          <cell r="A99" t="str">
            <v>БОНУС_Колбаса Докторская Особая ТМ Особый рецепт, ВЕС  ПОКОМ</v>
          </cell>
          <cell r="D99">
            <v>273.51100000000002</v>
          </cell>
          <cell r="F99">
            <v>273.51100000000002</v>
          </cell>
        </row>
        <row r="100">
          <cell r="A100" t="str">
            <v>БОНУС_Колбаса Сервелат Мясорубский с мелкорубленным окороком в/у  ТМ Стародворье ВЕС   ПОКОМ</v>
          </cell>
          <cell r="D100">
            <v>7.274</v>
          </cell>
          <cell r="F100">
            <v>7.274</v>
          </cell>
        </row>
        <row r="101">
          <cell r="A101" t="str">
            <v>БОНУС_Пельмени Бульмени с говядиной и свининой ТМ Горячая штучка. флоу-пак сфера 0,7 кг ПОКОМ</v>
          </cell>
          <cell r="D101">
            <v>4.2</v>
          </cell>
          <cell r="F101">
            <v>6</v>
          </cell>
        </row>
        <row r="102">
          <cell r="A102" t="str">
            <v>Вареники замороженные постные Благолепные с картофелем и грибами классическая форма, ВЕС,  ПОКОМ</v>
          </cell>
          <cell r="D102">
            <v>10</v>
          </cell>
          <cell r="F102">
            <v>10</v>
          </cell>
        </row>
        <row r="103">
          <cell r="A103" t="str">
            <v>Готовые бельмеши сочные с мясом ТМ Горячая штучка 0,3кг зам  ПОКОМ</v>
          </cell>
          <cell r="D103">
            <v>7.8</v>
          </cell>
          <cell r="F103">
            <v>26</v>
          </cell>
        </row>
        <row r="104">
          <cell r="A104" t="str">
            <v>Готовые чебупели острые с мясом 0,24кг ТМ Горячая штучка  ПОКОМ</v>
          </cell>
          <cell r="D104">
            <v>13.92</v>
          </cell>
          <cell r="F104">
            <v>58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39</v>
          </cell>
          <cell r="F105">
            <v>130</v>
          </cell>
        </row>
        <row r="106">
          <cell r="A106" t="str">
            <v>Готовые чебупели с мясом ТМ Горячая штучка Без свинины 0,3 кг ПОКОМ</v>
          </cell>
          <cell r="D106">
            <v>8.6999999999999993</v>
          </cell>
          <cell r="F106">
            <v>29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49.2</v>
          </cell>
          <cell r="F107">
            <v>164</v>
          </cell>
        </row>
        <row r="108">
          <cell r="A108" t="str">
            <v>Готовые чебуреки с мясом ТМ Горячая штучка 0,09 кг флоу-пак ПОКОМ</v>
          </cell>
          <cell r="D108">
            <v>2.79</v>
          </cell>
          <cell r="F108">
            <v>31</v>
          </cell>
        </row>
        <row r="109">
          <cell r="A109" t="str">
            <v>Готовые чебуреки со свининой и говядиной Гор.шт.0,36 кг зам.  ПОКОМ</v>
          </cell>
          <cell r="D109">
            <v>16.559999999999999</v>
          </cell>
          <cell r="F109">
            <v>46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21.5</v>
          </cell>
          <cell r="F110">
            <v>86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20</v>
          </cell>
          <cell r="F111">
            <v>80</v>
          </cell>
        </row>
        <row r="112">
          <cell r="A112" t="str">
            <v>Мини-сосиски в тесте 3,7кг ВЕС заморож. ТМ Зареченские  ПОКОМ</v>
          </cell>
          <cell r="D112">
            <v>29.6</v>
          </cell>
          <cell r="F112">
            <v>29.6</v>
          </cell>
        </row>
        <row r="113">
          <cell r="A113" t="str">
            <v>Мини-чебуречки с мясом ВЕС 5,5кг ТМ Зареченские  ПОКОМ</v>
          </cell>
          <cell r="D113">
            <v>5.5</v>
          </cell>
          <cell r="F113">
            <v>5.5</v>
          </cell>
        </row>
        <row r="114">
          <cell r="A114" t="str">
            <v>Мини-шарики с курочкой и сыром ТМ Зареченские ВЕС  ПОКОМ</v>
          </cell>
          <cell r="D114">
            <v>3</v>
          </cell>
          <cell r="F114">
            <v>3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39.5</v>
          </cell>
          <cell r="F115">
            <v>158</v>
          </cell>
        </row>
        <row r="116">
          <cell r="A116" t="str">
            <v>Наггетсы Нагетосы Сочная курочка в хрустящей панировке ТМ Горячая штучка 0,25 кг зам  ПОКОМ</v>
          </cell>
          <cell r="D116">
            <v>31.75</v>
          </cell>
          <cell r="F116">
            <v>127</v>
          </cell>
        </row>
        <row r="117">
          <cell r="A117" t="str">
            <v>Наггетсы Нагетосы Сочная курочка ТМ Горячая штучка 0,25 кг зам  ПОКОМ</v>
          </cell>
          <cell r="D117">
            <v>10.75</v>
          </cell>
          <cell r="F117">
            <v>43</v>
          </cell>
        </row>
        <row r="118">
          <cell r="A118" t="str">
            <v>Наггетсы с индейкой 0,25кг ТМ Вязанка ТС Няняггетсы Сливушки НД2 замор.  ПОКОМ</v>
          </cell>
          <cell r="D118">
            <v>18</v>
          </cell>
          <cell r="F118">
            <v>72</v>
          </cell>
        </row>
        <row r="119">
          <cell r="A119" t="str">
            <v>Наггетсы с куриным филе и сыром ТМ Вязанка 0,25 кг ПОКОМ</v>
          </cell>
          <cell r="D119">
            <v>19.75</v>
          </cell>
          <cell r="F119">
            <v>79</v>
          </cell>
        </row>
        <row r="120">
          <cell r="A120" t="str">
            <v>Наггетсы Хрустящие ТМ Зареченские. ВЕС ПОКОМ</v>
          </cell>
          <cell r="D120">
            <v>48</v>
          </cell>
          <cell r="F120">
            <v>48</v>
          </cell>
        </row>
        <row r="121">
          <cell r="A121" t="str">
            <v>Пекерсы с индейкой в сливочном соусе ТМ Горячая штучка 0,25 кг зам  ПОКОМ</v>
          </cell>
          <cell r="D121">
            <v>5.25</v>
          </cell>
          <cell r="F121">
            <v>21</v>
          </cell>
        </row>
        <row r="122">
          <cell r="A122" t="str">
            <v>Пельмени Бигбули #МЕГАВКУСИЩЕ с сочной грудинкой ТМ Горячая штучка 0,7 кг. ПОКОМ</v>
          </cell>
          <cell r="D122">
            <v>15.4</v>
          </cell>
          <cell r="F122">
            <v>22</v>
          </cell>
        </row>
        <row r="123">
          <cell r="A123" t="str">
            <v>Пельмени Бигбули с мясом ТМ Горячая штучка. флоу-пак сфера 0,4 кг. ПОКОМ</v>
          </cell>
          <cell r="D123">
            <v>16.8</v>
          </cell>
          <cell r="F123">
            <v>42</v>
          </cell>
        </row>
        <row r="124">
          <cell r="A124" t="str">
            <v>Пельмени Бигбули с мясом ТМ Горячая штучка. флоу-пак сфера 0,7 кг ПОКОМ</v>
          </cell>
          <cell r="D124">
            <v>30.8</v>
          </cell>
          <cell r="F124">
            <v>44</v>
          </cell>
        </row>
        <row r="125">
          <cell r="A125" t="str">
            <v>Пельмени Бигбули со сливочным маслом ТМ Горячая штучка, флоу-пак сфера 0,7. ПОКОМ</v>
          </cell>
          <cell r="D125">
            <v>7</v>
          </cell>
          <cell r="F125">
            <v>10</v>
          </cell>
        </row>
        <row r="126">
          <cell r="A126" t="str">
            <v>Пельмени Бульмени с говядиной и свининой 2,7кг Наваристые Горячая штучка ВЕС  ПОКОМ</v>
          </cell>
          <cell r="D126">
            <v>59.4</v>
          </cell>
          <cell r="F126">
            <v>59.4</v>
          </cell>
        </row>
        <row r="127">
          <cell r="A127" t="str">
            <v>Пельмени Бульмени с говядиной и свининой 5кг Наваристые Горячая штучка ВЕС  ПОКОМ</v>
          </cell>
          <cell r="D127">
            <v>30</v>
          </cell>
          <cell r="F127">
            <v>30</v>
          </cell>
        </row>
        <row r="128">
          <cell r="A128" t="str">
            <v>Пельмени Бульмени с говядиной и свининой ТМ Горячая штучка. флоу-пак сфера 0,4 кг ПОКОМ</v>
          </cell>
          <cell r="D128">
            <v>88.8</v>
          </cell>
          <cell r="F128">
            <v>222</v>
          </cell>
        </row>
        <row r="129">
          <cell r="A129" t="str">
            <v>Пельмени Бульмени с говядиной и свининой ТМ Горячая штучка. флоу-пак сфера 0,7 кг ПОКОМ</v>
          </cell>
          <cell r="D129">
            <v>13.3</v>
          </cell>
          <cell r="F129">
            <v>19</v>
          </cell>
        </row>
        <row r="130">
          <cell r="A130" t="str">
            <v>Пельмени Бульмени со сливочным маслом ТМ Горячая штучка. флоу-пак сфера 0,4 кг. ПОКОМ</v>
          </cell>
          <cell r="D130">
            <v>77.599999999999994</v>
          </cell>
          <cell r="F130">
            <v>194</v>
          </cell>
        </row>
        <row r="131">
          <cell r="A131" t="str">
            <v>Пельмени Бульмени со сливочным маслом ТМ Горячая штучка.флоу-пак сфера 0,7 кг. ПОКОМ</v>
          </cell>
          <cell r="D131">
            <v>146.30000000000001</v>
          </cell>
          <cell r="F131">
            <v>209</v>
          </cell>
        </row>
        <row r="132">
          <cell r="A132" t="str">
            <v>Пельмени Бульмени хрустящие с мясом 0,22 кг ТМ Горячая штучка  ПОКОМ</v>
          </cell>
          <cell r="D132">
            <v>8.14</v>
          </cell>
          <cell r="F132">
            <v>37</v>
          </cell>
        </row>
        <row r="133">
          <cell r="A133" t="str">
            <v>Пельмени Медвежьи ушки с фермерской свининой и говядиной Большие 0,4кг ТМ Стародворье  ПОКОМ</v>
          </cell>
          <cell r="D133">
            <v>10.8</v>
          </cell>
          <cell r="F133">
            <v>27</v>
          </cell>
        </row>
        <row r="134">
          <cell r="A134" t="str">
            <v>Пельмени Медвежьи ушки с фермерской свининой и говядиной Малые 0,4кг ТМ Стародворье  ПОКОМ</v>
          </cell>
          <cell r="D134">
            <v>10.8</v>
          </cell>
          <cell r="F134">
            <v>27</v>
          </cell>
        </row>
        <row r="135">
          <cell r="A135" t="str">
            <v>Пельмени Медвежьи ушки с фермерской свининой и говядиной Малые 0,7кг  ПОКОМ</v>
          </cell>
          <cell r="D135">
            <v>25.2</v>
          </cell>
          <cell r="F135">
            <v>36</v>
          </cell>
        </row>
        <row r="136">
          <cell r="A136" t="str">
            <v>Пельмени Мясорубские с рубленой говядиной 0,7кг ТМ Стародворье  ПОКОМ</v>
          </cell>
          <cell r="D136">
            <v>12.6</v>
          </cell>
          <cell r="F136">
            <v>18</v>
          </cell>
        </row>
        <row r="137">
          <cell r="A137" t="str">
            <v>Пельмени Мясорубские с рубленой грудинкой ТМ Стародворье флоупак  0,7 кг. ПОКОМ</v>
          </cell>
          <cell r="D137">
            <v>29.4</v>
          </cell>
          <cell r="F137">
            <v>42</v>
          </cell>
        </row>
        <row r="138">
          <cell r="A138" t="str">
            <v>Пельмени Отборные из свинины и говядины 0,9 кг ТМ Стародворье ТС Медвежье ушко  ПОКОМ</v>
          </cell>
          <cell r="D138">
            <v>76.5</v>
          </cell>
          <cell r="F138">
            <v>85</v>
          </cell>
        </row>
        <row r="139">
          <cell r="A139" t="str">
            <v>Пельмени Отборные с говядиной 0,9 кг НОВА ТМ Стародворье ТС Медвежье ушко  ПОКОМ</v>
          </cell>
          <cell r="D139">
            <v>33.299999999999997</v>
          </cell>
          <cell r="F139">
            <v>37</v>
          </cell>
        </row>
        <row r="140">
          <cell r="A140" t="str">
            <v>Пельмени Отборные с говядиной и свининой 0,43 кг ТМ Стародворье ТС Медвежье ушко</v>
          </cell>
          <cell r="D140">
            <v>31.39</v>
          </cell>
          <cell r="F140">
            <v>73</v>
          </cell>
        </row>
        <row r="141">
          <cell r="A141" t="str">
            <v>Пельмени С говядиной и свининой, ВЕС, сфера пуговки Мясная Галерея  ПОКОМ</v>
          </cell>
          <cell r="D141">
            <v>30</v>
          </cell>
          <cell r="F141">
            <v>30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109</v>
          </cell>
          <cell r="F142">
            <v>109</v>
          </cell>
        </row>
        <row r="143">
          <cell r="A143" t="str">
            <v>Пирожки с мясом 3,7кг ВЕС ТМ Зареченские  ПОКОМ</v>
          </cell>
          <cell r="D143">
            <v>92.5</v>
          </cell>
          <cell r="F143">
            <v>92.5</v>
          </cell>
        </row>
        <row r="144">
          <cell r="A144" t="str">
            <v>Пирожки с мясом, картофелем и грибами 3,7кг ВЕС ТМ Зареченские  ПОКОМ</v>
          </cell>
          <cell r="D144">
            <v>18.5</v>
          </cell>
          <cell r="F144">
            <v>18.5</v>
          </cell>
        </row>
        <row r="145">
          <cell r="A145" t="str">
            <v>Пирожки с яблоком и грушей ВЕС ТМ Зареченские  ПОКОМ</v>
          </cell>
          <cell r="D145">
            <v>3.7</v>
          </cell>
          <cell r="F145">
            <v>3.7</v>
          </cell>
        </row>
        <row r="146">
          <cell r="A146" t="str">
            <v>Сочный мегачебурек ТМ Зареченские ВЕС ПОКОМ</v>
          </cell>
          <cell r="D146">
            <v>35.840000000000003</v>
          </cell>
          <cell r="F146">
            <v>35.840000000000003</v>
          </cell>
        </row>
        <row r="147">
          <cell r="A147" t="str">
            <v>Хинкали Классические хинкали ВЕС,  ПОКОМ</v>
          </cell>
          <cell r="D147">
            <v>35</v>
          </cell>
          <cell r="F147">
            <v>35</v>
          </cell>
        </row>
        <row r="148">
          <cell r="A148" t="str">
            <v>Хот-догстер ТМ Горячая штучка ТС Хот-Догстер флоу-пак 0,09 кг. ПОКОМ</v>
          </cell>
          <cell r="D148">
            <v>0.9</v>
          </cell>
          <cell r="F148">
            <v>10</v>
          </cell>
        </row>
        <row r="149">
          <cell r="A149" t="str">
            <v>Хотстеры с сыром 0,25кг ТМ Горячая штучка  ПОКОМ</v>
          </cell>
          <cell r="D149">
            <v>16.25</v>
          </cell>
          <cell r="F149">
            <v>65</v>
          </cell>
        </row>
        <row r="150">
          <cell r="A150" t="str">
            <v>Хотстеры ТМ Горячая штучка ТС Хотстеры 0,25 кг зам  ПОКОМ</v>
          </cell>
          <cell r="D150">
            <v>40.75</v>
          </cell>
          <cell r="F150">
            <v>163</v>
          </cell>
        </row>
        <row r="151">
          <cell r="A151" t="str">
            <v>Хрустящие крылышки острые к пиву ТМ Горячая штучка 0,3кг зам  ПОКОМ</v>
          </cell>
          <cell r="D151">
            <v>23.7</v>
          </cell>
          <cell r="F151">
            <v>79</v>
          </cell>
        </row>
        <row r="152">
          <cell r="A152" t="str">
            <v>Хрустящие крылышки ТМ Горячая штучка 0,3 кг зам  ПОКОМ</v>
          </cell>
          <cell r="D152">
            <v>24.3</v>
          </cell>
          <cell r="F152">
            <v>81</v>
          </cell>
        </row>
        <row r="153">
          <cell r="A153" t="str">
            <v>Хрустящие крылышки ТМ Зареченские ТС Зареченские продукты. ВЕС ПОКОМ</v>
          </cell>
          <cell r="D153">
            <v>7.2</v>
          </cell>
          <cell r="F153">
            <v>7.2</v>
          </cell>
        </row>
        <row r="154">
          <cell r="A154" t="str">
            <v>Чебупели Курочка гриль ТМ Горячая штучка, 0,3 кг зам  ПОКОМ</v>
          </cell>
          <cell r="D154">
            <v>4.5</v>
          </cell>
          <cell r="F154">
            <v>15</v>
          </cell>
        </row>
        <row r="155">
          <cell r="A155" t="str">
            <v>Чебупели с мясом ТМ Горячая штучка 0,48 кг XXL зам. ПОКОМ</v>
          </cell>
          <cell r="D155">
            <v>11.52</v>
          </cell>
          <cell r="F155">
            <v>24</v>
          </cell>
        </row>
        <row r="156">
          <cell r="A156" t="str">
            <v>Чебупицца курочка по-итальянски Горячая штучка 0,25 кг зам  ПОКОМ</v>
          </cell>
          <cell r="D156">
            <v>47.75</v>
          </cell>
          <cell r="F156">
            <v>191</v>
          </cell>
        </row>
        <row r="157">
          <cell r="A157" t="str">
            <v>Чебупицца Пепперони ТМ Горячая штучка ТС Чебупицца 0.25кг зам  ПОКОМ</v>
          </cell>
          <cell r="D157">
            <v>59.75</v>
          </cell>
          <cell r="F157">
            <v>239</v>
          </cell>
        </row>
        <row r="158">
          <cell r="A158" t="str">
            <v>Чебуреки Мясные вес 2,7  ПОКОМ</v>
          </cell>
          <cell r="D158">
            <v>35.1</v>
          </cell>
          <cell r="F158">
            <v>35.1</v>
          </cell>
        </row>
        <row r="159">
          <cell r="A159" t="str">
            <v>Чебуреки сочные ВЕС ТМ Зареченские  ПОКОМ</v>
          </cell>
          <cell r="D159">
            <v>55</v>
          </cell>
          <cell r="F159">
            <v>55</v>
          </cell>
        </row>
        <row r="160">
          <cell r="A160" t="str">
            <v>Итого</v>
          </cell>
          <cell r="D160">
            <v>19092.239000000001</v>
          </cell>
          <cell r="F160">
            <v>28106.819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8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29" width="6" customWidth="1"/>
    <col min="30" max="30" width="53.5703125" customWidth="1"/>
    <col min="31" max="31" width="6" customWidth="1"/>
    <col min="32" max="32" width="6" style="5" customWidth="1"/>
    <col min="33" max="33" width="7" style="13" customWidth="1"/>
    <col min="34" max="34" width="6" customWidth="1"/>
    <col min="35" max="36" width="5" customWidth="1"/>
    <col min="37" max="37" width="6" style="13" customWidth="1"/>
    <col min="38" max="53" width="3" customWidth="1"/>
  </cols>
  <sheetData>
    <row r="1" spans="1:53" x14ac:dyDescent="0.25">
      <c r="A1" s="7"/>
      <c r="B1" s="7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8"/>
      <c r="AG1" s="10"/>
      <c r="AH1" s="7"/>
      <c r="AI1" s="7"/>
      <c r="AJ1" s="7"/>
      <c r="AK1" s="10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25">
      <c r="A2" s="7"/>
      <c r="B2" s="7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/>
      <c r="AG2" s="10"/>
      <c r="AH2" s="7"/>
      <c r="AI2" s="7"/>
      <c r="AJ2" s="7"/>
      <c r="AK2" s="10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23</v>
      </c>
      <c r="AE3" s="1" t="s">
        <v>24</v>
      </c>
      <c r="AF3" s="9" t="s">
        <v>25</v>
      </c>
      <c r="AG3" s="11" t="s">
        <v>26</v>
      </c>
      <c r="AH3" s="1" t="s">
        <v>27</v>
      </c>
      <c r="AI3" s="1" t="s">
        <v>28</v>
      </c>
      <c r="AJ3" s="1" t="s">
        <v>29</v>
      </c>
      <c r="AK3" s="11" t="s">
        <v>30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</row>
    <row r="4" spans="1:53" x14ac:dyDescent="0.25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 t="s">
        <v>31</v>
      </c>
      <c r="P4" s="7" t="s">
        <v>32</v>
      </c>
      <c r="Q4" s="7"/>
      <c r="R4" s="7"/>
      <c r="S4" s="7"/>
      <c r="T4" s="7"/>
      <c r="U4" s="7"/>
      <c r="V4" s="7"/>
      <c r="W4" s="28" t="s">
        <v>33</v>
      </c>
      <c r="X4" s="28" t="s">
        <v>34</v>
      </c>
      <c r="Y4" s="7" t="s">
        <v>35</v>
      </c>
      <c r="Z4" s="7" t="s">
        <v>36</v>
      </c>
      <c r="AA4" s="7" t="s">
        <v>37</v>
      </c>
      <c r="AB4" s="7" t="s">
        <v>38</v>
      </c>
      <c r="AC4" s="7" t="s">
        <v>39</v>
      </c>
      <c r="AD4" s="7"/>
      <c r="AE4" s="7"/>
      <c r="AF4" s="8"/>
      <c r="AG4" s="10"/>
      <c r="AH4" s="7"/>
      <c r="AI4" s="7"/>
      <c r="AJ4" s="7"/>
      <c r="AK4" s="10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</row>
    <row r="5" spans="1:53" x14ac:dyDescent="0.25">
      <c r="A5" s="7"/>
      <c r="B5" s="7"/>
      <c r="C5" s="7"/>
      <c r="D5" s="7"/>
      <c r="E5" s="3">
        <f>SUM(E6:E486)</f>
        <v>3971.7000000000007</v>
      </c>
      <c r="F5" s="3">
        <f>SUM(F6:F486)</f>
        <v>8138.9899999999989</v>
      </c>
      <c r="G5" s="8"/>
      <c r="H5" s="7"/>
      <c r="I5" s="7"/>
      <c r="J5" s="7"/>
      <c r="K5" s="3">
        <f t="shared" ref="K5:S5" si="0">SUM(K6:K486)</f>
        <v>4042.04</v>
      </c>
      <c r="L5" s="3">
        <f t="shared" si="0"/>
        <v>-70.339999999999989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794.3399999999998</v>
      </c>
      <c r="Q5" s="3">
        <f t="shared" si="0"/>
        <v>7401.84</v>
      </c>
      <c r="R5" s="3">
        <f t="shared" si="0"/>
        <v>7536.8</v>
      </c>
      <c r="S5" s="3">
        <f t="shared" si="0"/>
        <v>0</v>
      </c>
      <c r="T5" s="7"/>
      <c r="U5" s="7"/>
      <c r="V5" s="7"/>
      <c r="W5" s="3">
        <f t="shared" ref="W5:AC5" si="1">SUM(W6:W486)</f>
        <v>889.65600000000018</v>
      </c>
      <c r="X5" s="3">
        <f t="shared" si="1"/>
        <v>780.06799999999987</v>
      </c>
      <c r="Y5" s="3">
        <f t="shared" si="1"/>
        <v>759.85600000000011</v>
      </c>
      <c r="Z5" s="3">
        <f t="shared" si="1"/>
        <v>398.22200000000015</v>
      </c>
      <c r="AA5" s="3">
        <f t="shared" si="1"/>
        <v>343.62599999999992</v>
      </c>
      <c r="AB5" s="3">
        <f t="shared" si="1"/>
        <v>586.98399999999992</v>
      </c>
      <c r="AC5" s="3">
        <f t="shared" si="1"/>
        <v>555.91600000000005</v>
      </c>
      <c r="AD5" s="7"/>
      <c r="AE5" s="3">
        <f>SUM(AE6:AE486)</f>
        <v>3929.346</v>
      </c>
      <c r="AF5" s="8"/>
      <c r="AG5" s="12">
        <f>SUM(AG6:AG486)</f>
        <v>958</v>
      </c>
      <c r="AH5" s="3">
        <f>SUM(AH6:AH486)</f>
        <v>3967.92</v>
      </c>
      <c r="AI5" s="7"/>
      <c r="AJ5" s="7"/>
      <c r="AK5" s="12">
        <f>SUM(AK6:AK486)</f>
        <v>10.522954822954825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</row>
    <row r="6" spans="1:53" x14ac:dyDescent="0.25">
      <c r="A6" s="22" t="s">
        <v>40</v>
      </c>
      <c r="B6" s="22" t="s">
        <v>41</v>
      </c>
      <c r="C6" s="22">
        <v>-112</v>
      </c>
      <c r="D6" s="22">
        <v>134</v>
      </c>
      <c r="E6" s="37">
        <v>22</v>
      </c>
      <c r="F6" s="22"/>
      <c r="G6" s="23">
        <v>0</v>
      </c>
      <c r="H6" s="22" t="e">
        <v>#N/A</v>
      </c>
      <c r="I6" s="22" t="s">
        <v>42</v>
      </c>
      <c r="J6" s="22" t="s">
        <v>43</v>
      </c>
      <c r="K6" s="22">
        <v>85</v>
      </c>
      <c r="L6" s="22">
        <f t="shared" ref="L6:L37" si="2">E6-K6</f>
        <v>-63</v>
      </c>
      <c r="M6" s="22"/>
      <c r="N6" s="22"/>
      <c r="O6" s="22"/>
      <c r="P6" s="22">
        <f t="shared" ref="P6:P37" si="3">E6/5</f>
        <v>4.4000000000000004</v>
      </c>
      <c r="Q6" s="24"/>
      <c r="R6" s="24"/>
      <c r="S6" s="24"/>
      <c r="T6" s="22"/>
      <c r="U6" s="22">
        <f t="shared" ref="U6:U37" si="4">(F6+R6)/P6</f>
        <v>0</v>
      </c>
      <c r="V6" s="22">
        <f t="shared" ref="V6:V37" si="5">F6/P6</f>
        <v>0</v>
      </c>
      <c r="W6" s="22">
        <f>IFERROR(VLOOKUP(A6,[1]TDSheet!$A:$J,6,0),0)/5</f>
        <v>22.2</v>
      </c>
      <c r="X6" s="22">
        <f>IFERROR(VLOOKUP(A6,[2]TDSheet!$A:$J,6,0),0)/5</f>
        <v>25.2</v>
      </c>
      <c r="Y6" s="22">
        <v>21.8</v>
      </c>
      <c r="Z6" s="22">
        <v>4.38</v>
      </c>
      <c r="AA6" s="22">
        <v>4.0199999999999996</v>
      </c>
      <c r="AB6" s="22">
        <v>1.4</v>
      </c>
      <c r="AC6" s="22">
        <v>3.4</v>
      </c>
      <c r="AD6" s="22"/>
      <c r="AE6" s="22"/>
      <c r="AF6" s="23"/>
      <c r="AG6" s="25"/>
      <c r="AH6" s="22"/>
      <c r="AI6" s="22"/>
      <c r="AJ6" s="22"/>
      <c r="AK6" s="25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1:53" x14ac:dyDescent="0.25">
      <c r="A7" s="22" t="s">
        <v>44</v>
      </c>
      <c r="B7" s="22" t="s">
        <v>41</v>
      </c>
      <c r="C7" s="22">
        <v>-101</v>
      </c>
      <c r="D7" s="22">
        <v>184</v>
      </c>
      <c r="E7" s="37">
        <v>77</v>
      </c>
      <c r="F7" s="37">
        <v>-8</v>
      </c>
      <c r="G7" s="23">
        <v>0</v>
      </c>
      <c r="H7" s="22" t="e">
        <v>#N/A</v>
      </c>
      <c r="I7" s="22" t="s">
        <v>42</v>
      </c>
      <c r="J7" s="22" t="s">
        <v>45</v>
      </c>
      <c r="K7" s="22">
        <v>82</v>
      </c>
      <c r="L7" s="22">
        <f t="shared" si="2"/>
        <v>-5</v>
      </c>
      <c r="M7" s="22"/>
      <c r="N7" s="22"/>
      <c r="O7" s="22"/>
      <c r="P7" s="22">
        <f t="shared" si="3"/>
        <v>15.4</v>
      </c>
      <c r="Q7" s="24"/>
      <c r="R7" s="24"/>
      <c r="S7" s="24"/>
      <c r="T7" s="22"/>
      <c r="U7" s="22">
        <f t="shared" si="4"/>
        <v>-0.51948051948051943</v>
      </c>
      <c r="V7" s="22">
        <f t="shared" si="5"/>
        <v>-0.51948051948051943</v>
      </c>
      <c r="W7" s="22">
        <f>IFERROR(VLOOKUP(A7,[1]TDSheet!$A:$J,6,0),0)/5</f>
        <v>20.2</v>
      </c>
      <c r="X7" s="22">
        <f>IFERROR(VLOOKUP(A7,[2]TDSheet!$A:$J,6,0),0)/5</f>
        <v>1.2</v>
      </c>
      <c r="Y7" s="22">
        <v>11.6</v>
      </c>
      <c r="Z7" s="22">
        <v>4.9000000000000004</v>
      </c>
      <c r="AA7" s="22">
        <v>5.46</v>
      </c>
      <c r="AB7" s="22">
        <v>1</v>
      </c>
      <c r="AC7" s="22">
        <v>2.6</v>
      </c>
      <c r="AD7" s="22"/>
      <c r="AE7" s="22"/>
      <c r="AF7" s="23"/>
      <c r="AG7" s="25"/>
      <c r="AH7" s="22"/>
      <c r="AI7" s="22"/>
      <c r="AJ7" s="22"/>
      <c r="AK7" s="25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1:53" x14ac:dyDescent="0.25">
      <c r="A8" s="7" t="s">
        <v>46</v>
      </c>
      <c r="B8" s="7" t="s">
        <v>47</v>
      </c>
      <c r="C8" s="7">
        <v>35</v>
      </c>
      <c r="D8" s="7"/>
      <c r="E8" s="7">
        <v>10</v>
      </c>
      <c r="F8" s="7">
        <v>15</v>
      </c>
      <c r="G8" s="8">
        <v>1</v>
      </c>
      <c r="H8" s="7">
        <v>90</v>
      </c>
      <c r="I8" s="7" t="s">
        <v>48</v>
      </c>
      <c r="J8" s="7"/>
      <c r="K8" s="7">
        <v>10</v>
      </c>
      <c r="L8" s="7">
        <f t="shared" si="2"/>
        <v>0</v>
      </c>
      <c r="M8" s="7"/>
      <c r="N8" s="7"/>
      <c r="O8" s="7"/>
      <c r="P8" s="7">
        <f t="shared" si="3"/>
        <v>2</v>
      </c>
      <c r="Q8" s="4">
        <f>24*P8-F8</f>
        <v>33</v>
      </c>
      <c r="R8" s="4">
        <f>AF8*AG8</f>
        <v>60</v>
      </c>
      <c r="S8" s="4"/>
      <c r="T8" s="7"/>
      <c r="U8" s="35">
        <f t="shared" si="4"/>
        <v>37.5</v>
      </c>
      <c r="V8" s="7">
        <f t="shared" si="5"/>
        <v>7.5</v>
      </c>
      <c r="W8" s="7">
        <f>IFERROR(VLOOKUP(A8,[1]TDSheet!$A:$J,6,0),0)/5</f>
        <v>5</v>
      </c>
      <c r="X8" s="7">
        <f>IFERROR(VLOOKUP(A8,[2]TDSheet!$A:$J,6,0),0)/5</f>
        <v>2</v>
      </c>
      <c r="Y8" s="7">
        <v>2</v>
      </c>
      <c r="Z8" s="7">
        <v>3</v>
      </c>
      <c r="AA8" s="7">
        <v>2</v>
      </c>
      <c r="AB8" s="7">
        <v>4</v>
      </c>
      <c r="AC8" s="7">
        <v>2</v>
      </c>
      <c r="AD8" s="7"/>
      <c r="AE8" s="7">
        <f>G8*Q8</f>
        <v>33</v>
      </c>
      <c r="AF8" s="8">
        <v>5</v>
      </c>
      <c r="AG8" s="10">
        <f>MROUND(Q8, AF8*AI8)/AF8</f>
        <v>12</v>
      </c>
      <c r="AH8" s="7">
        <f>AG8*AF8*G8</f>
        <v>60</v>
      </c>
      <c r="AI8" s="7">
        <v>12</v>
      </c>
      <c r="AJ8" s="7">
        <v>144</v>
      </c>
      <c r="AK8" s="10">
        <f>AG8/AJ8</f>
        <v>8.3333333333333329E-2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1:53" x14ac:dyDescent="0.25">
      <c r="A9" s="7" t="s">
        <v>49</v>
      </c>
      <c r="B9" s="7" t="s">
        <v>41</v>
      </c>
      <c r="C9" s="7">
        <v>197</v>
      </c>
      <c r="D9" s="7">
        <v>16</v>
      </c>
      <c r="E9" s="7">
        <v>36</v>
      </c>
      <c r="F9" s="7">
        <v>153</v>
      </c>
      <c r="G9" s="8">
        <v>0.3</v>
      </c>
      <c r="H9" s="7">
        <v>180</v>
      </c>
      <c r="I9" s="7" t="s">
        <v>48</v>
      </c>
      <c r="J9" s="7"/>
      <c r="K9" s="7">
        <v>36</v>
      </c>
      <c r="L9" s="7">
        <f t="shared" si="2"/>
        <v>0</v>
      </c>
      <c r="M9" s="7"/>
      <c r="N9" s="7"/>
      <c r="O9" s="7"/>
      <c r="P9" s="7">
        <f t="shared" si="3"/>
        <v>7.2</v>
      </c>
      <c r="Q9" s="4"/>
      <c r="R9" s="4">
        <f>AF9*AG9</f>
        <v>0</v>
      </c>
      <c r="S9" s="4"/>
      <c r="T9" s="7"/>
      <c r="U9" s="7">
        <f t="shared" si="4"/>
        <v>21.25</v>
      </c>
      <c r="V9" s="7">
        <f t="shared" si="5"/>
        <v>21.25</v>
      </c>
      <c r="W9" s="7">
        <f>IFERROR(VLOOKUP(A9,[1]TDSheet!$A:$J,6,0),0)/5</f>
        <v>5.8</v>
      </c>
      <c r="X9" s="7">
        <f>IFERROR(VLOOKUP(A9,[2]TDSheet!$A:$J,6,0),0)/5</f>
        <v>5.2</v>
      </c>
      <c r="Y9" s="7">
        <v>9.8000000000000007</v>
      </c>
      <c r="Z9" s="7">
        <v>0.9</v>
      </c>
      <c r="AA9" s="7">
        <v>1.98</v>
      </c>
      <c r="AB9" s="7">
        <v>5.2</v>
      </c>
      <c r="AC9" s="7">
        <v>4.2</v>
      </c>
      <c r="AD9" s="30" t="s">
        <v>50</v>
      </c>
      <c r="AE9" s="7">
        <f>G9*Q9</f>
        <v>0</v>
      </c>
      <c r="AF9" s="8">
        <v>12</v>
      </c>
      <c r="AG9" s="10">
        <f>MROUND(Q9, AF9*AI9)/AF9</f>
        <v>0</v>
      </c>
      <c r="AH9" s="7">
        <f>AG9*AF9*G9</f>
        <v>0</v>
      </c>
      <c r="AI9" s="7">
        <v>14</v>
      </c>
      <c r="AJ9" s="7">
        <v>70</v>
      </c>
      <c r="AK9" s="10">
        <f>AG9/AJ9</f>
        <v>0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1:53" x14ac:dyDescent="0.25">
      <c r="A10" s="7" t="s">
        <v>51</v>
      </c>
      <c r="B10" s="7" t="s">
        <v>41</v>
      </c>
      <c r="C10" s="7">
        <v>206</v>
      </c>
      <c r="D10" s="7"/>
      <c r="E10" s="7">
        <v>41</v>
      </c>
      <c r="F10" s="7">
        <v>155</v>
      </c>
      <c r="G10" s="8">
        <v>0.24</v>
      </c>
      <c r="H10" s="7">
        <v>180</v>
      </c>
      <c r="I10" s="7" t="s">
        <v>48</v>
      </c>
      <c r="J10" s="7"/>
      <c r="K10" s="7">
        <v>41</v>
      </c>
      <c r="L10" s="7">
        <f t="shared" si="2"/>
        <v>0</v>
      </c>
      <c r="M10" s="7"/>
      <c r="N10" s="7"/>
      <c r="O10" s="7"/>
      <c r="P10" s="7">
        <f t="shared" si="3"/>
        <v>8.1999999999999993</v>
      </c>
      <c r="Q10" s="4"/>
      <c r="R10" s="4">
        <f>AF10*AG10</f>
        <v>0</v>
      </c>
      <c r="S10" s="4"/>
      <c r="T10" s="7"/>
      <c r="U10" s="7">
        <f t="shared" si="4"/>
        <v>18.902439024390244</v>
      </c>
      <c r="V10" s="7">
        <f t="shared" si="5"/>
        <v>18.902439024390244</v>
      </c>
      <c r="W10" s="7">
        <f>IFERROR(VLOOKUP(A10,[1]TDSheet!$A:$J,6,0),0)/5</f>
        <v>11.2</v>
      </c>
      <c r="X10" s="7">
        <f>IFERROR(VLOOKUP(A10,[2]TDSheet!$A:$J,6,0),0)/5</f>
        <v>11.6</v>
      </c>
      <c r="Y10" s="7">
        <v>10.6</v>
      </c>
      <c r="Z10" s="7">
        <v>2.448</v>
      </c>
      <c r="AA10" s="7">
        <v>2.7839999999999998</v>
      </c>
      <c r="AB10" s="7">
        <v>0</v>
      </c>
      <c r="AC10" s="7">
        <v>0</v>
      </c>
      <c r="AD10" s="30" t="s">
        <v>50</v>
      </c>
      <c r="AE10" s="7">
        <f>G10*Q10</f>
        <v>0</v>
      </c>
      <c r="AF10" s="8">
        <v>12</v>
      </c>
      <c r="AG10" s="10">
        <f>MROUND(Q10, AF10*AI10)/AF10</f>
        <v>0</v>
      </c>
      <c r="AH10" s="7">
        <f>AG10*AF10*G10</f>
        <v>0</v>
      </c>
      <c r="AI10" s="7">
        <v>14</v>
      </c>
      <c r="AJ10" s="7">
        <v>70</v>
      </c>
      <c r="AK10" s="10">
        <f>AG10/AJ10</f>
        <v>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1:53" x14ac:dyDescent="0.25">
      <c r="A11" s="18" t="s">
        <v>52</v>
      </c>
      <c r="B11" s="18" t="s">
        <v>41</v>
      </c>
      <c r="C11" s="18"/>
      <c r="D11" s="18">
        <v>1</v>
      </c>
      <c r="E11" s="18">
        <v>1</v>
      </c>
      <c r="F11" s="18"/>
      <c r="G11" s="19">
        <v>0</v>
      </c>
      <c r="H11" s="18">
        <v>180</v>
      </c>
      <c r="I11" s="18" t="s">
        <v>53</v>
      </c>
      <c r="J11" s="18"/>
      <c r="K11" s="18">
        <v>7</v>
      </c>
      <c r="L11" s="18">
        <f t="shared" si="2"/>
        <v>-6</v>
      </c>
      <c r="M11" s="18"/>
      <c r="N11" s="18"/>
      <c r="O11" s="18"/>
      <c r="P11" s="18">
        <f t="shared" si="3"/>
        <v>0.2</v>
      </c>
      <c r="Q11" s="20"/>
      <c r="R11" s="20"/>
      <c r="S11" s="20"/>
      <c r="T11" s="18"/>
      <c r="U11" s="18">
        <f t="shared" si="4"/>
        <v>0</v>
      </c>
      <c r="V11" s="18">
        <f t="shared" si="5"/>
        <v>0</v>
      </c>
      <c r="W11" s="18">
        <f>IFERROR(VLOOKUP(A11,[1]TDSheet!$A:$J,6,0),0)/5</f>
        <v>16.8</v>
      </c>
      <c r="X11" s="18">
        <f>IFERROR(VLOOKUP(A11,[2]TDSheet!$A:$J,6,0),0)/5</f>
        <v>26</v>
      </c>
      <c r="Y11" s="18">
        <v>28.2</v>
      </c>
      <c r="Z11" s="18">
        <v>8.82</v>
      </c>
      <c r="AA11" s="18">
        <v>6.8400000000000007</v>
      </c>
      <c r="AB11" s="18">
        <v>19.600000000000001</v>
      </c>
      <c r="AC11" s="18">
        <v>21.6</v>
      </c>
      <c r="AD11" s="18" t="s">
        <v>54</v>
      </c>
      <c r="AE11" s="18"/>
      <c r="AF11" s="19"/>
      <c r="AG11" s="21"/>
      <c r="AH11" s="18"/>
      <c r="AI11" s="18"/>
      <c r="AJ11" s="18"/>
      <c r="AK11" s="21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1:53" x14ac:dyDescent="0.25">
      <c r="A12" s="7" t="s">
        <v>55</v>
      </c>
      <c r="B12" s="7" t="s">
        <v>41</v>
      </c>
      <c r="C12" s="7">
        <v>441</v>
      </c>
      <c r="D12" s="7">
        <v>1</v>
      </c>
      <c r="E12" s="7">
        <v>77</v>
      </c>
      <c r="F12" s="7">
        <v>347</v>
      </c>
      <c r="G12" s="8">
        <v>0.24</v>
      </c>
      <c r="H12" s="7">
        <v>180</v>
      </c>
      <c r="I12" s="7" t="s">
        <v>48</v>
      </c>
      <c r="J12" s="7"/>
      <c r="K12" s="7">
        <v>77</v>
      </c>
      <c r="L12" s="7">
        <f t="shared" si="2"/>
        <v>0</v>
      </c>
      <c r="M12" s="7"/>
      <c r="N12" s="7"/>
      <c r="O12" s="7"/>
      <c r="P12" s="7">
        <f t="shared" si="3"/>
        <v>15.4</v>
      </c>
      <c r="Q12" s="4"/>
      <c r="R12" s="4">
        <f>AF12*AG12</f>
        <v>0</v>
      </c>
      <c r="S12" s="4"/>
      <c r="T12" s="7"/>
      <c r="U12" s="7">
        <f t="shared" si="4"/>
        <v>22.532467532467532</v>
      </c>
      <c r="V12" s="7">
        <f t="shared" si="5"/>
        <v>22.532467532467532</v>
      </c>
      <c r="W12" s="7">
        <f>IFERROR(VLOOKUP(A12,[1]TDSheet!$A:$J,6,0),0)/5</f>
        <v>12.6</v>
      </c>
      <c r="X12" s="7">
        <f>IFERROR(VLOOKUP(A12,[2]TDSheet!$A:$J,6,0),0)/5</f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30" t="s">
        <v>50</v>
      </c>
      <c r="AE12" s="7">
        <f>G12*Q12</f>
        <v>0</v>
      </c>
      <c r="AF12" s="8">
        <v>12</v>
      </c>
      <c r="AG12" s="10">
        <f>MROUND(Q12, AF12*AI12)/AF12</f>
        <v>0</v>
      </c>
      <c r="AH12" s="7">
        <f>AG12*AF12*G12</f>
        <v>0</v>
      </c>
      <c r="AI12" s="7">
        <v>14</v>
      </c>
      <c r="AJ12" s="7">
        <v>70</v>
      </c>
      <c r="AK12" s="10">
        <f>AG12/AJ12</f>
        <v>0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1:53" x14ac:dyDescent="0.25">
      <c r="A13" s="18" t="s">
        <v>56</v>
      </c>
      <c r="B13" s="18" t="s">
        <v>41</v>
      </c>
      <c r="C13" s="18">
        <v>1</v>
      </c>
      <c r="D13" s="18"/>
      <c r="E13" s="18">
        <v>1</v>
      </c>
      <c r="F13" s="18"/>
      <c r="G13" s="19">
        <v>0</v>
      </c>
      <c r="H13" s="18">
        <v>180</v>
      </c>
      <c r="I13" s="18" t="s">
        <v>53</v>
      </c>
      <c r="J13" s="18"/>
      <c r="K13" s="18">
        <v>4</v>
      </c>
      <c r="L13" s="18">
        <f t="shared" si="2"/>
        <v>-3</v>
      </c>
      <c r="M13" s="18"/>
      <c r="N13" s="18"/>
      <c r="O13" s="18"/>
      <c r="P13" s="18">
        <f t="shared" si="3"/>
        <v>0.2</v>
      </c>
      <c r="Q13" s="20"/>
      <c r="R13" s="20"/>
      <c r="S13" s="20"/>
      <c r="T13" s="18"/>
      <c r="U13" s="18">
        <f t="shared" si="4"/>
        <v>0</v>
      </c>
      <c r="V13" s="18">
        <f t="shared" si="5"/>
        <v>0</v>
      </c>
      <c r="W13" s="18">
        <f>IFERROR(VLOOKUP(A13,[1]TDSheet!$A:$J,6,0),0)/5</f>
        <v>5.4</v>
      </c>
      <c r="X13" s="18">
        <f>IFERROR(VLOOKUP(A13,[2]TDSheet!$A:$J,6,0),0)/5</f>
        <v>5.8</v>
      </c>
      <c r="Y13" s="18">
        <v>6.4</v>
      </c>
      <c r="Z13" s="18">
        <v>2.52</v>
      </c>
      <c r="AA13" s="18">
        <v>2.94</v>
      </c>
      <c r="AB13" s="18">
        <v>5.8</v>
      </c>
      <c r="AC13" s="18">
        <v>5.8</v>
      </c>
      <c r="AD13" s="18" t="s">
        <v>57</v>
      </c>
      <c r="AE13" s="18"/>
      <c r="AF13" s="19"/>
      <c r="AG13" s="21"/>
      <c r="AH13" s="18"/>
      <c r="AI13" s="18"/>
      <c r="AJ13" s="18"/>
      <c r="AK13" s="21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1:53" x14ac:dyDescent="0.25">
      <c r="A14" s="18" t="s">
        <v>43</v>
      </c>
      <c r="B14" s="18" t="s">
        <v>41</v>
      </c>
      <c r="C14" s="18">
        <v>204</v>
      </c>
      <c r="D14" s="18"/>
      <c r="E14" s="37">
        <f>60+E6</f>
        <v>82</v>
      </c>
      <c r="F14" s="18"/>
      <c r="G14" s="19">
        <v>0</v>
      </c>
      <c r="H14" s="18">
        <v>180</v>
      </c>
      <c r="I14" s="18" t="s">
        <v>53</v>
      </c>
      <c r="J14" s="18"/>
      <c r="K14" s="18">
        <v>82</v>
      </c>
      <c r="L14" s="18">
        <f t="shared" si="2"/>
        <v>0</v>
      </c>
      <c r="M14" s="18"/>
      <c r="N14" s="18"/>
      <c r="O14" s="18"/>
      <c r="P14" s="18">
        <f t="shared" si="3"/>
        <v>16.399999999999999</v>
      </c>
      <c r="Q14" s="20"/>
      <c r="R14" s="20"/>
      <c r="S14" s="20"/>
      <c r="T14" s="18"/>
      <c r="U14" s="18">
        <f t="shared" si="4"/>
        <v>0</v>
      </c>
      <c r="V14" s="18">
        <f t="shared" si="5"/>
        <v>0</v>
      </c>
      <c r="W14" s="18">
        <f>IFERROR(VLOOKUP(A14,[1]TDSheet!$A:$J,6,0),0)/5</f>
        <v>25.2</v>
      </c>
      <c r="X14" s="18">
        <f>IFERROR(VLOOKUP(A14,[2]TDSheet!$A:$J,6,0),0)/5</f>
        <v>32.799999999999997</v>
      </c>
      <c r="Y14" s="18">
        <v>46</v>
      </c>
      <c r="Z14" s="18">
        <v>8.879999999999999</v>
      </c>
      <c r="AA14" s="18">
        <v>8.0400000000000009</v>
      </c>
      <c r="AB14" s="18">
        <v>27.8</v>
      </c>
      <c r="AC14" s="18">
        <v>30</v>
      </c>
      <c r="AD14" s="18" t="s">
        <v>54</v>
      </c>
      <c r="AE14" s="18"/>
      <c r="AF14" s="19"/>
      <c r="AG14" s="21"/>
      <c r="AH14" s="18"/>
      <c r="AI14" s="18"/>
      <c r="AJ14" s="18"/>
      <c r="AK14" s="21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1:53" x14ac:dyDescent="0.25">
      <c r="A15" s="7" t="s">
        <v>58</v>
      </c>
      <c r="B15" s="7" t="s">
        <v>41</v>
      </c>
      <c r="C15" s="7">
        <v>482</v>
      </c>
      <c r="D15" s="7">
        <v>1</v>
      </c>
      <c r="E15" s="7">
        <v>92</v>
      </c>
      <c r="F15" s="7">
        <v>350</v>
      </c>
      <c r="G15" s="8">
        <v>0.24</v>
      </c>
      <c r="H15" s="7">
        <v>180</v>
      </c>
      <c r="I15" s="7" t="s">
        <v>48</v>
      </c>
      <c r="J15" s="7"/>
      <c r="K15" s="7">
        <v>92</v>
      </c>
      <c r="L15" s="7">
        <f t="shared" si="2"/>
        <v>0</v>
      </c>
      <c r="M15" s="7"/>
      <c r="N15" s="7"/>
      <c r="O15" s="7"/>
      <c r="P15" s="7">
        <f t="shared" si="3"/>
        <v>18.399999999999999</v>
      </c>
      <c r="Q15" s="4"/>
      <c r="R15" s="4">
        <f>AF15*AG15</f>
        <v>0</v>
      </c>
      <c r="S15" s="4"/>
      <c r="T15" s="7"/>
      <c r="U15" s="7">
        <f t="shared" si="4"/>
        <v>19.021739130434785</v>
      </c>
      <c r="V15" s="7">
        <f t="shared" si="5"/>
        <v>19.021739130434785</v>
      </c>
      <c r="W15" s="7">
        <f>IFERROR(VLOOKUP(A15,[1]TDSheet!$A:$J,6,0),0)/5</f>
        <v>4.4000000000000004</v>
      </c>
      <c r="X15" s="7">
        <f>IFERROR(VLOOKUP(A15,[2]TDSheet!$A:$J,6,0),0)/5</f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/>
      <c r="AE15" s="7">
        <f>G15*Q15</f>
        <v>0</v>
      </c>
      <c r="AF15" s="8">
        <v>12</v>
      </c>
      <c r="AG15" s="10">
        <f>MROUND(Q15, AF15*AI15)/AF15</f>
        <v>0</v>
      </c>
      <c r="AH15" s="7">
        <f>AG15*AF15*G15</f>
        <v>0</v>
      </c>
      <c r="AI15" s="7">
        <v>14</v>
      </c>
      <c r="AJ15" s="7">
        <v>70</v>
      </c>
      <c r="AK15" s="10">
        <f>AG15/AJ15</f>
        <v>0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1:53" x14ac:dyDescent="0.25">
      <c r="A16" s="18" t="s">
        <v>59</v>
      </c>
      <c r="B16" s="18" t="s">
        <v>47</v>
      </c>
      <c r="C16" s="18">
        <v>76.16</v>
      </c>
      <c r="D16" s="18">
        <v>2.2400000000000002</v>
      </c>
      <c r="E16" s="18"/>
      <c r="F16" s="18"/>
      <c r="G16" s="19">
        <v>0</v>
      </c>
      <c r="H16" s="18">
        <v>180</v>
      </c>
      <c r="I16" s="18" t="s">
        <v>53</v>
      </c>
      <c r="J16" s="18" t="s">
        <v>60</v>
      </c>
      <c r="K16" s="18"/>
      <c r="L16" s="18">
        <f t="shared" si="2"/>
        <v>0</v>
      </c>
      <c r="M16" s="18"/>
      <c r="N16" s="18"/>
      <c r="O16" s="18"/>
      <c r="P16" s="18">
        <f t="shared" si="3"/>
        <v>0</v>
      </c>
      <c r="Q16" s="20"/>
      <c r="R16" s="20"/>
      <c r="S16" s="20"/>
      <c r="T16" s="18"/>
      <c r="U16" s="18" t="e">
        <f t="shared" si="4"/>
        <v>#DIV/0!</v>
      </c>
      <c r="V16" s="18" t="e">
        <f t="shared" si="5"/>
        <v>#DIV/0!</v>
      </c>
      <c r="W16" s="18">
        <f>IFERROR(VLOOKUP(A16,[1]TDSheet!$A:$J,6,0),0)/5</f>
        <v>0.44800000000000006</v>
      </c>
      <c r="X16" s="18">
        <f>IFERROR(VLOOKUP(A16,[2]TDSheet!$A:$J,6,0),0)/5</f>
        <v>0</v>
      </c>
      <c r="Y16" s="18">
        <v>0</v>
      </c>
      <c r="Z16" s="18">
        <v>0.89600000000000013</v>
      </c>
      <c r="AA16" s="18">
        <v>0</v>
      </c>
      <c r="AB16" s="18">
        <v>0</v>
      </c>
      <c r="AC16" s="18">
        <v>0</v>
      </c>
      <c r="AD16" s="18" t="s">
        <v>61</v>
      </c>
      <c r="AE16" s="18"/>
      <c r="AF16" s="19"/>
      <c r="AG16" s="21"/>
      <c r="AH16" s="18"/>
      <c r="AI16" s="18"/>
      <c r="AJ16" s="18"/>
      <c r="AK16" s="21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1:53" x14ac:dyDescent="0.25">
      <c r="A17" s="7" t="s">
        <v>62</v>
      </c>
      <c r="B17" s="7" t="s">
        <v>41</v>
      </c>
      <c r="C17" s="7">
        <v>114</v>
      </c>
      <c r="D17" s="7">
        <v>1</v>
      </c>
      <c r="E17" s="7">
        <v>12</v>
      </c>
      <c r="F17" s="7">
        <v>97</v>
      </c>
      <c r="G17" s="8">
        <v>0.09</v>
      </c>
      <c r="H17" s="7">
        <v>180</v>
      </c>
      <c r="I17" s="7" t="s">
        <v>48</v>
      </c>
      <c r="J17" s="7"/>
      <c r="K17" s="7">
        <v>12</v>
      </c>
      <c r="L17" s="7">
        <f t="shared" si="2"/>
        <v>0</v>
      </c>
      <c r="M17" s="7"/>
      <c r="N17" s="7"/>
      <c r="O17" s="7"/>
      <c r="P17" s="7">
        <f t="shared" si="3"/>
        <v>2.4</v>
      </c>
      <c r="Q17" s="4"/>
      <c r="R17" s="4">
        <f>AF17*AG17</f>
        <v>0</v>
      </c>
      <c r="S17" s="4"/>
      <c r="T17" s="7"/>
      <c r="U17" s="7">
        <f t="shared" si="4"/>
        <v>40.416666666666671</v>
      </c>
      <c r="V17" s="7">
        <f t="shared" si="5"/>
        <v>40.416666666666671</v>
      </c>
      <c r="W17" s="7">
        <f>IFERROR(VLOOKUP(A17,[1]TDSheet!$A:$J,6,0),0)/5</f>
        <v>10.199999999999999</v>
      </c>
      <c r="X17" s="7">
        <f>IFERROR(VLOOKUP(A17,[2]TDSheet!$A:$J,6,0),0)/5</f>
        <v>6.2</v>
      </c>
      <c r="Y17" s="7">
        <v>8.6</v>
      </c>
      <c r="Z17" s="7">
        <v>1.206</v>
      </c>
      <c r="AA17" s="7">
        <v>1.1519999999999999</v>
      </c>
      <c r="AB17" s="7">
        <v>12.8</v>
      </c>
      <c r="AC17" s="7">
        <v>11.2</v>
      </c>
      <c r="AD17" s="31" t="s">
        <v>63</v>
      </c>
      <c r="AE17" s="7">
        <f>G17*Q17</f>
        <v>0</v>
      </c>
      <c r="AF17" s="8">
        <v>24</v>
      </c>
      <c r="AG17" s="10">
        <f>MROUND(Q17, AF17*AI17)/AF17</f>
        <v>0</v>
      </c>
      <c r="AH17" s="7">
        <f>AG17*AF17*G17</f>
        <v>0</v>
      </c>
      <c r="AI17" s="7">
        <v>14</v>
      </c>
      <c r="AJ17" s="7">
        <v>126</v>
      </c>
      <c r="AK17" s="10">
        <f>AG17/AJ17</f>
        <v>0</v>
      </c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1:53" x14ac:dyDescent="0.25">
      <c r="A18" s="7" t="s">
        <v>64</v>
      </c>
      <c r="B18" s="7" t="s">
        <v>41</v>
      </c>
      <c r="C18" s="7">
        <v>279</v>
      </c>
      <c r="D18" s="7"/>
      <c r="E18" s="7">
        <v>67</v>
      </c>
      <c r="F18" s="7">
        <v>190</v>
      </c>
      <c r="G18" s="8">
        <v>0.36</v>
      </c>
      <c r="H18" s="7">
        <v>180</v>
      </c>
      <c r="I18" s="7" t="s">
        <v>48</v>
      </c>
      <c r="J18" s="7"/>
      <c r="K18" s="7">
        <v>67</v>
      </c>
      <c r="L18" s="7">
        <f t="shared" si="2"/>
        <v>0</v>
      </c>
      <c r="M18" s="7"/>
      <c r="N18" s="7"/>
      <c r="O18" s="7"/>
      <c r="P18" s="7">
        <f t="shared" si="3"/>
        <v>13.4</v>
      </c>
      <c r="Q18" s="4">
        <f>20*P18-F18</f>
        <v>78</v>
      </c>
      <c r="R18" s="4">
        <f>AF18*AG18</f>
        <v>140</v>
      </c>
      <c r="S18" s="4"/>
      <c r="T18" s="7"/>
      <c r="U18" s="7">
        <f t="shared" si="4"/>
        <v>24.626865671641792</v>
      </c>
      <c r="V18" s="7">
        <f t="shared" si="5"/>
        <v>14.17910447761194</v>
      </c>
      <c r="W18" s="7">
        <f>IFERROR(VLOOKUP(A18,[1]TDSheet!$A:$J,6,0),0)/5</f>
        <v>11.8</v>
      </c>
      <c r="X18" s="7">
        <f>IFERROR(VLOOKUP(A18,[2]TDSheet!$A:$J,6,0),0)/5</f>
        <v>9.1999999999999993</v>
      </c>
      <c r="Y18" s="7">
        <v>7</v>
      </c>
      <c r="Z18" s="7">
        <v>5.1840000000000002</v>
      </c>
      <c r="AA18" s="7">
        <v>3.6720000000000002</v>
      </c>
      <c r="AB18" s="7">
        <v>13.6</v>
      </c>
      <c r="AC18" s="7">
        <v>8</v>
      </c>
      <c r="AD18" s="7"/>
      <c r="AE18" s="7">
        <f>G18*Q18</f>
        <v>28.08</v>
      </c>
      <c r="AF18" s="8">
        <v>10</v>
      </c>
      <c r="AG18" s="10">
        <f>MROUND(Q18, AF18*AI18)/AF18</f>
        <v>14</v>
      </c>
      <c r="AH18" s="7">
        <f>AG18*AF18*G18</f>
        <v>50.4</v>
      </c>
      <c r="AI18" s="7">
        <v>14</v>
      </c>
      <c r="AJ18" s="7">
        <v>70</v>
      </c>
      <c r="AK18" s="10">
        <f>AG18/AJ18</f>
        <v>0.2</v>
      </c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1:53" x14ac:dyDescent="0.25">
      <c r="A19" s="14" t="s">
        <v>65</v>
      </c>
      <c r="B19" s="14" t="s">
        <v>41</v>
      </c>
      <c r="C19" s="14">
        <v>334</v>
      </c>
      <c r="D19" s="14"/>
      <c r="E19" s="14">
        <v>74</v>
      </c>
      <c r="F19" s="14">
        <v>247</v>
      </c>
      <c r="G19" s="15">
        <v>0</v>
      </c>
      <c r="H19" s="14">
        <v>180</v>
      </c>
      <c r="I19" s="29" t="s">
        <v>66</v>
      </c>
      <c r="J19" s="14"/>
      <c r="K19" s="14">
        <v>74</v>
      </c>
      <c r="L19" s="14">
        <f t="shared" si="2"/>
        <v>0</v>
      </c>
      <c r="M19" s="14"/>
      <c r="N19" s="14"/>
      <c r="O19" s="14"/>
      <c r="P19" s="14">
        <f t="shared" si="3"/>
        <v>14.8</v>
      </c>
      <c r="Q19" s="16"/>
      <c r="R19" s="16"/>
      <c r="S19" s="16"/>
      <c r="T19" s="14"/>
      <c r="U19" s="14">
        <f t="shared" si="4"/>
        <v>16.689189189189189</v>
      </c>
      <c r="V19" s="14">
        <f t="shared" si="5"/>
        <v>16.689189189189189</v>
      </c>
      <c r="W19" s="14">
        <f>IFERROR(VLOOKUP(A19,[1]TDSheet!$A:$J,6,0),0)/5</f>
        <v>20.6</v>
      </c>
      <c r="X19" s="14">
        <f>IFERROR(VLOOKUP(A19,[2]TDSheet!$A:$J,6,0),0)/5</f>
        <v>17.2</v>
      </c>
      <c r="Y19" s="14">
        <v>18.399999999999999</v>
      </c>
      <c r="Z19" s="14">
        <v>5</v>
      </c>
      <c r="AA19" s="14">
        <v>4.0999999999999996</v>
      </c>
      <c r="AB19" s="14">
        <v>15.4</v>
      </c>
      <c r="AC19" s="14">
        <v>13.8</v>
      </c>
      <c r="AD19" s="29" t="s">
        <v>67</v>
      </c>
      <c r="AE19" s="14"/>
      <c r="AF19" s="15">
        <v>12</v>
      </c>
      <c r="AG19" s="17"/>
      <c r="AH19" s="14"/>
      <c r="AI19" s="14">
        <v>14</v>
      </c>
      <c r="AJ19" s="14">
        <v>70</v>
      </c>
      <c r="AK19" s="1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1:53" x14ac:dyDescent="0.25">
      <c r="A20" s="14" t="s">
        <v>68</v>
      </c>
      <c r="B20" s="14" t="s">
        <v>41</v>
      </c>
      <c r="C20" s="14">
        <v>372</v>
      </c>
      <c r="D20" s="14"/>
      <c r="E20" s="14">
        <v>74</v>
      </c>
      <c r="F20" s="14">
        <v>291</v>
      </c>
      <c r="G20" s="15">
        <v>0</v>
      </c>
      <c r="H20" s="14">
        <v>180</v>
      </c>
      <c r="I20" s="29" t="s">
        <v>66</v>
      </c>
      <c r="J20" s="14"/>
      <c r="K20" s="14">
        <v>74</v>
      </c>
      <c r="L20" s="14">
        <f t="shared" si="2"/>
        <v>0</v>
      </c>
      <c r="M20" s="14"/>
      <c r="N20" s="14"/>
      <c r="O20" s="14"/>
      <c r="P20" s="14">
        <f t="shared" si="3"/>
        <v>14.8</v>
      </c>
      <c r="Q20" s="16"/>
      <c r="R20" s="16"/>
      <c r="S20" s="16"/>
      <c r="T20" s="14"/>
      <c r="U20" s="14">
        <f t="shared" si="4"/>
        <v>19.662162162162161</v>
      </c>
      <c r="V20" s="14">
        <f t="shared" si="5"/>
        <v>19.662162162162161</v>
      </c>
      <c r="W20" s="14">
        <f>IFERROR(VLOOKUP(A20,[1]TDSheet!$A:$J,6,0),0)/5</f>
        <v>20</v>
      </c>
      <c r="X20" s="14">
        <f>IFERROR(VLOOKUP(A20,[2]TDSheet!$A:$J,6,0),0)/5</f>
        <v>16</v>
      </c>
      <c r="Y20" s="14">
        <v>17</v>
      </c>
      <c r="Z20" s="14">
        <v>4.45</v>
      </c>
      <c r="AA20" s="14">
        <v>3.95</v>
      </c>
      <c r="AB20" s="14">
        <v>10.4</v>
      </c>
      <c r="AC20" s="14">
        <v>11.8</v>
      </c>
      <c r="AD20" s="29" t="s">
        <v>67</v>
      </c>
      <c r="AE20" s="14"/>
      <c r="AF20" s="15">
        <v>12</v>
      </c>
      <c r="AG20" s="17"/>
      <c r="AH20" s="14"/>
      <c r="AI20" s="14">
        <v>14</v>
      </c>
      <c r="AJ20" s="14">
        <v>70</v>
      </c>
      <c r="AK20" s="1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1:53" x14ac:dyDescent="0.25">
      <c r="A21" s="7" t="s">
        <v>69</v>
      </c>
      <c r="B21" s="7" t="s">
        <v>47</v>
      </c>
      <c r="C21" s="7">
        <v>129.5</v>
      </c>
      <c r="D21" s="7"/>
      <c r="E21" s="7">
        <v>56.5</v>
      </c>
      <c r="F21" s="7">
        <v>59.2</v>
      </c>
      <c r="G21" s="8">
        <v>1</v>
      </c>
      <c r="H21" s="7">
        <v>180</v>
      </c>
      <c r="I21" s="7" t="s">
        <v>48</v>
      </c>
      <c r="J21" s="7"/>
      <c r="K21" s="7">
        <v>56.5</v>
      </c>
      <c r="L21" s="7">
        <f t="shared" si="2"/>
        <v>0</v>
      </c>
      <c r="M21" s="7"/>
      <c r="N21" s="7"/>
      <c r="O21" s="7"/>
      <c r="P21" s="7">
        <f t="shared" si="3"/>
        <v>11.3</v>
      </c>
      <c r="Q21" s="4">
        <f>20*P21-F21</f>
        <v>166.8</v>
      </c>
      <c r="R21" s="4">
        <f t="shared" ref="R21:R52" si="6">AF21*AG21</f>
        <v>155.4</v>
      </c>
      <c r="S21" s="4"/>
      <c r="T21" s="7"/>
      <c r="U21" s="7">
        <f t="shared" si="4"/>
        <v>18.991150442477878</v>
      </c>
      <c r="V21" s="7">
        <f t="shared" si="5"/>
        <v>5.2389380530973453</v>
      </c>
      <c r="W21" s="7">
        <f>IFERROR(VLOOKUP(A21,[1]TDSheet!$A:$J,6,0),0)/5</f>
        <v>11.84</v>
      </c>
      <c r="X21" s="7">
        <f>IFERROR(VLOOKUP(A21,[2]TDSheet!$A:$J,6,0),0)/5</f>
        <v>5.92</v>
      </c>
      <c r="Y21" s="7">
        <v>9.620000000000001</v>
      </c>
      <c r="Z21" s="7">
        <v>5.18</v>
      </c>
      <c r="AA21" s="7">
        <v>14.06</v>
      </c>
      <c r="AB21" s="7">
        <v>6.66</v>
      </c>
      <c r="AC21" s="7">
        <v>6.86</v>
      </c>
      <c r="AD21" s="28"/>
      <c r="AE21" s="7">
        <f t="shared" ref="AE21:AE52" si="7">G21*Q21</f>
        <v>166.8</v>
      </c>
      <c r="AF21" s="8">
        <v>3.7</v>
      </c>
      <c r="AG21" s="10">
        <f t="shared" ref="AG21:AG52" si="8">MROUND(Q21, AF21*AI21)/AF21</f>
        <v>42</v>
      </c>
      <c r="AH21" s="7">
        <f t="shared" ref="AH21:AH52" si="9">AG21*AF21*G21</f>
        <v>155.4</v>
      </c>
      <c r="AI21" s="7">
        <v>14</v>
      </c>
      <c r="AJ21" s="7">
        <v>126</v>
      </c>
      <c r="AK21" s="10">
        <f t="shared" ref="AK21:AK52" si="10">AG21/AJ21</f>
        <v>0.33333333333333331</v>
      </c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1:53" x14ac:dyDescent="0.25">
      <c r="A22" s="7" t="s">
        <v>71</v>
      </c>
      <c r="B22" s="7" t="s">
        <v>47</v>
      </c>
      <c r="C22" s="7">
        <v>77</v>
      </c>
      <c r="D22" s="7"/>
      <c r="E22" s="7">
        <v>27.5</v>
      </c>
      <c r="F22" s="7">
        <v>44</v>
      </c>
      <c r="G22" s="8">
        <v>1</v>
      </c>
      <c r="H22" s="7">
        <v>180</v>
      </c>
      <c r="I22" s="7" t="s">
        <v>48</v>
      </c>
      <c r="J22" s="7"/>
      <c r="K22" s="7">
        <v>27.5</v>
      </c>
      <c r="L22" s="7">
        <f t="shared" si="2"/>
        <v>0</v>
      </c>
      <c r="M22" s="7"/>
      <c r="N22" s="7"/>
      <c r="O22" s="7"/>
      <c r="P22" s="7">
        <f t="shared" si="3"/>
        <v>5.5</v>
      </c>
      <c r="Q22" s="4">
        <f>20*P22-F22</f>
        <v>66</v>
      </c>
      <c r="R22" s="4">
        <f t="shared" si="6"/>
        <v>66</v>
      </c>
      <c r="S22" s="4"/>
      <c r="T22" s="7"/>
      <c r="U22" s="7">
        <f t="shared" si="4"/>
        <v>20</v>
      </c>
      <c r="V22" s="7">
        <f t="shared" si="5"/>
        <v>8</v>
      </c>
      <c r="W22" s="7">
        <f>IFERROR(VLOOKUP(A22,[1]TDSheet!$A:$J,6,0),0)/5</f>
        <v>1.1000000000000001</v>
      </c>
      <c r="X22" s="7">
        <f>IFERROR(VLOOKUP(A22,[2]TDSheet!$A:$J,6,0),0)/5</f>
        <v>1.1000000000000001</v>
      </c>
      <c r="Y22" s="7">
        <v>1.1000000000000001</v>
      </c>
      <c r="Z22" s="7">
        <v>0</v>
      </c>
      <c r="AA22" s="7">
        <v>4.4000000000000004</v>
      </c>
      <c r="AB22" s="7">
        <v>2.1</v>
      </c>
      <c r="AC22" s="7">
        <v>3.3</v>
      </c>
      <c r="AD22" s="7"/>
      <c r="AE22" s="7">
        <f t="shared" si="7"/>
        <v>66</v>
      </c>
      <c r="AF22" s="8">
        <v>5.5</v>
      </c>
      <c r="AG22" s="10">
        <f t="shared" si="8"/>
        <v>12</v>
      </c>
      <c r="AH22" s="7">
        <f t="shared" si="9"/>
        <v>66</v>
      </c>
      <c r="AI22" s="7">
        <v>12</v>
      </c>
      <c r="AJ22" s="7">
        <v>84</v>
      </c>
      <c r="AK22" s="10">
        <f t="shared" si="10"/>
        <v>0.14285714285714285</v>
      </c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1:53" x14ac:dyDescent="0.25">
      <c r="A23" s="7" t="s">
        <v>72</v>
      </c>
      <c r="B23" s="7" t="s">
        <v>47</v>
      </c>
      <c r="C23" s="7">
        <v>315</v>
      </c>
      <c r="D23" s="7">
        <v>66</v>
      </c>
      <c r="E23" s="7">
        <v>33</v>
      </c>
      <c r="F23" s="7">
        <v>240</v>
      </c>
      <c r="G23" s="8">
        <v>1</v>
      </c>
      <c r="H23" s="7">
        <v>180</v>
      </c>
      <c r="I23" s="7" t="s">
        <v>48</v>
      </c>
      <c r="J23" s="7"/>
      <c r="K23" s="7">
        <v>3</v>
      </c>
      <c r="L23" s="7">
        <f t="shared" si="2"/>
        <v>30</v>
      </c>
      <c r="M23" s="7"/>
      <c r="N23" s="7"/>
      <c r="O23" s="7"/>
      <c r="P23" s="7">
        <f t="shared" si="3"/>
        <v>6.6</v>
      </c>
      <c r="Q23" s="4"/>
      <c r="R23" s="4">
        <f t="shared" si="6"/>
        <v>0</v>
      </c>
      <c r="S23" s="4"/>
      <c r="T23" s="7"/>
      <c r="U23" s="7">
        <f t="shared" si="4"/>
        <v>36.363636363636367</v>
      </c>
      <c r="V23" s="7">
        <f t="shared" si="5"/>
        <v>36.363636363636367</v>
      </c>
      <c r="W23" s="7">
        <f>IFERROR(VLOOKUP(A23,[1]TDSheet!$A:$J,6,0),0)/5</f>
        <v>21</v>
      </c>
      <c r="X23" s="7">
        <f>IFERROR(VLOOKUP(A23,[2]TDSheet!$A:$J,6,0),0)/5</f>
        <v>0.6</v>
      </c>
      <c r="Y23" s="7">
        <v>19.8</v>
      </c>
      <c r="Z23" s="7">
        <v>12.6</v>
      </c>
      <c r="AA23" s="7">
        <v>8.4</v>
      </c>
      <c r="AB23" s="7">
        <v>1.8</v>
      </c>
      <c r="AC23" s="7">
        <v>0.6</v>
      </c>
      <c r="AD23" s="31" t="s">
        <v>63</v>
      </c>
      <c r="AE23" s="7">
        <f t="shared" si="7"/>
        <v>0</v>
      </c>
      <c r="AF23" s="8">
        <v>3</v>
      </c>
      <c r="AG23" s="10">
        <f t="shared" si="8"/>
        <v>0</v>
      </c>
      <c r="AH23" s="7">
        <f t="shared" si="9"/>
        <v>0</v>
      </c>
      <c r="AI23" s="7">
        <v>14</v>
      </c>
      <c r="AJ23" s="7">
        <v>126</v>
      </c>
      <c r="AK23" s="10">
        <f t="shared" si="10"/>
        <v>0</v>
      </c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1:53" x14ac:dyDescent="0.25">
      <c r="A24" s="7" t="s">
        <v>73</v>
      </c>
      <c r="B24" s="7" t="s">
        <v>41</v>
      </c>
      <c r="C24" s="7">
        <v>164</v>
      </c>
      <c r="D24" s="7"/>
      <c r="E24" s="7">
        <v>21</v>
      </c>
      <c r="F24" s="7">
        <v>132</v>
      </c>
      <c r="G24" s="8">
        <v>0.23</v>
      </c>
      <c r="H24" s="7">
        <v>180</v>
      </c>
      <c r="I24" s="7" t="s">
        <v>48</v>
      </c>
      <c r="J24" s="7"/>
      <c r="K24" s="7">
        <v>21</v>
      </c>
      <c r="L24" s="7">
        <f t="shared" si="2"/>
        <v>0</v>
      </c>
      <c r="M24" s="7"/>
      <c r="N24" s="7"/>
      <c r="O24" s="7"/>
      <c r="P24" s="7">
        <f t="shared" si="3"/>
        <v>4.2</v>
      </c>
      <c r="Q24" s="4"/>
      <c r="R24" s="4">
        <f t="shared" si="6"/>
        <v>0</v>
      </c>
      <c r="S24" s="4"/>
      <c r="T24" s="7"/>
      <c r="U24" s="7">
        <f t="shared" si="4"/>
        <v>31.428571428571427</v>
      </c>
      <c r="V24" s="7">
        <f t="shared" si="5"/>
        <v>31.428571428571427</v>
      </c>
      <c r="W24" s="7">
        <f>IFERROR(VLOOKUP(A24,[1]TDSheet!$A:$J,6,0),0)/5</f>
        <v>0.8</v>
      </c>
      <c r="X24" s="7">
        <f>IFERROR(VLOOKUP(A24,[2]TDSheet!$A:$J,6,0),0)/5</f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32" t="s">
        <v>74</v>
      </c>
      <c r="AE24" s="7">
        <f t="shared" si="7"/>
        <v>0</v>
      </c>
      <c r="AF24" s="8">
        <v>12</v>
      </c>
      <c r="AG24" s="10">
        <f t="shared" si="8"/>
        <v>0</v>
      </c>
      <c r="AH24" s="7">
        <f t="shared" si="9"/>
        <v>0</v>
      </c>
      <c r="AI24" s="7">
        <v>14</v>
      </c>
      <c r="AJ24" s="7">
        <v>70</v>
      </c>
      <c r="AK24" s="10">
        <f t="shared" si="10"/>
        <v>0</v>
      </c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1:53" x14ac:dyDescent="0.25">
      <c r="A25" s="7" t="s">
        <v>75</v>
      </c>
      <c r="B25" s="7" t="s">
        <v>41</v>
      </c>
      <c r="C25" s="7">
        <v>79</v>
      </c>
      <c r="D25" s="7">
        <v>1</v>
      </c>
      <c r="E25" s="7">
        <v>73</v>
      </c>
      <c r="F25" s="7"/>
      <c r="G25" s="8">
        <v>0.25</v>
      </c>
      <c r="H25" s="7">
        <v>365</v>
      </c>
      <c r="I25" s="7" t="s">
        <v>48</v>
      </c>
      <c r="J25" s="7"/>
      <c r="K25" s="7">
        <v>73</v>
      </c>
      <c r="L25" s="7">
        <f t="shared" si="2"/>
        <v>0</v>
      </c>
      <c r="M25" s="7"/>
      <c r="N25" s="7"/>
      <c r="O25" s="7"/>
      <c r="P25" s="7">
        <f t="shared" si="3"/>
        <v>14.6</v>
      </c>
      <c r="Q25" s="36">
        <f>15*P25-F25</f>
        <v>219</v>
      </c>
      <c r="R25" s="4">
        <f t="shared" si="6"/>
        <v>252</v>
      </c>
      <c r="S25" s="4"/>
      <c r="T25" s="7"/>
      <c r="U25" s="7">
        <f t="shared" si="4"/>
        <v>17.260273972602739</v>
      </c>
      <c r="V25" s="7">
        <f t="shared" si="5"/>
        <v>0</v>
      </c>
      <c r="W25" s="7">
        <f>IFERROR(VLOOKUP(A25,[1]TDSheet!$A:$J,6,0),0)/5</f>
        <v>14.8</v>
      </c>
      <c r="X25" s="7">
        <f>IFERROR(VLOOKUP(A25,[2]TDSheet!$A:$J,6,0),0)/5</f>
        <v>8.6</v>
      </c>
      <c r="Y25" s="7">
        <v>10.6</v>
      </c>
      <c r="Z25" s="7">
        <v>2.35</v>
      </c>
      <c r="AA25" s="7">
        <v>1.55</v>
      </c>
      <c r="AB25" s="7">
        <v>9.1999999999999993</v>
      </c>
      <c r="AC25" s="7">
        <v>11.4</v>
      </c>
      <c r="AD25" s="7"/>
      <c r="AE25" s="7">
        <f t="shared" si="7"/>
        <v>54.75</v>
      </c>
      <c r="AF25" s="8">
        <v>6</v>
      </c>
      <c r="AG25" s="10">
        <f t="shared" si="8"/>
        <v>42</v>
      </c>
      <c r="AH25" s="7">
        <f t="shared" si="9"/>
        <v>63</v>
      </c>
      <c r="AI25" s="7">
        <v>14</v>
      </c>
      <c r="AJ25" s="7">
        <v>140</v>
      </c>
      <c r="AK25" s="10">
        <f t="shared" si="10"/>
        <v>0.3</v>
      </c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1:53" x14ac:dyDescent="0.25">
      <c r="A26" s="7" t="s">
        <v>76</v>
      </c>
      <c r="B26" s="7" t="s">
        <v>41</v>
      </c>
      <c r="C26" s="7">
        <v>24</v>
      </c>
      <c r="D26" s="7">
        <v>11</v>
      </c>
      <c r="E26" s="7">
        <v>16</v>
      </c>
      <c r="F26" s="7"/>
      <c r="G26" s="8">
        <v>0.25</v>
      </c>
      <c r="H26" s="7">
        <v>365</v>
      </c>
      <c r="I26" s="7" t="s">
        <v>48</v>
      </c>
      <c r="J26" s="7"/>
      <c r="K26" s="7">
        <v>48</v>
      </c>
      <c r="L26" s="7">
        <f t="shared" si="2"/>
        <v>-32</v>
      </c>
      <c r="M26" s="7"/>
      <c r="N26" s="7"/>
      <c r="O26" s="7"/>
      <c r="P26" s="7">
        <f t="shared" si="3"/>
        <v>3.2</v>
      </c>
      <c r="Q26" s="36">
        <f>15*P26-F26</f>
        <v>48</v>
      </c>
      <c r="R26" s="4">
        <f t="shared" si="6"/>
        <v>84</v>
      </c>
      <c r="S26" s="4"/>
      <c r="T26" s="7"/>
      <c r="U26" s="7">
        <f t="shared" si="4"/>
        <v>26.25</v>
      </c>
      <c r="V26" s="7">
        <f t="shared" si="5"/>
        <v>0</v>
      </c>
      <c r="W26" s="7">
        <f>IFERROR(VLOOKUP(A26,[1]TDSheet!$A:$J,6,0),0)/5</f>
        <v>15.6</v>
      </c>
      <c r="X26" s="7">
        <f>IFERROR(VLOOKUP(A26,[2]TDSheet!$A:$J,6,0),0)/5</f>
        <v>25.4</v>
      </c>
      <c r="Y26" s="7">
        <v>18.600000000000001</v>
      </c>
      <c r="Z26" s="7">
        <v>4.55</v>
      </c>
      <c r="AA26" s="7">
        <v>3.05</v>
      </c>
      <c r="AB26" s="7">
        <v>17.399999999999999</v>
      </c>
      <c r="AC26" s="7">
        <v>14.2</v>
      </c>
      <c r="AD26" s="7"/>
      <c r="AE26" s="7">
        <f t="shared" si="7"/>
        <v>12</v>
      </c>
      <c r="AF26" s="8">
        <v>6</v>
      </c>
      <c r="AG26" s="10">
        <f t="shared" si="8"/>
        <v>14</v>
      </c>
      <c r="AH26" s="7">
        <f t="shared" si="9"/>
        <v>21</v>
      </c>
      <c r="AI26" s="7">
        <v>14</v>
      </c>
      <c r="AJ26" s="7">
        <v>140</v>
      </c>
      <c r="AK26" s="10">
        <f t="shared" si="10"/>
        <v>0.1</v>
      </c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1:53" x14ac:dyDescent="0.25">
      <c r="A27" s="7" t="s">
        <v>77</v>
      </c>
      <c r="B27" s="7" t="s">
        <v>47</v>
      </c>
      <c r="C27" s="7">
        <v>174</v>
      </c>
      <c r="D27" s="7">
        <v>54</v>
      </c>
      <c r="E27" s="7">
        <v>48</v>
      </c>
      <c r="F27" s="7">
        <v>102</v>
      </c>
      <c r="G27" s="8">
        <v>1</v>
      </c>
      <c r="H27" s="7">
        <v>180</v>
      </c>
      <c r="I27" s="7" t="s">
        <v>48</v>
      </c>
      <c r="J27" s="7"/>
      <c r="K27" s="7">
        <v>48</v>
      </c>
      <c r="L27" s="7">
        <f t="shared" si="2"/>
        <v>0</v>
      </c>
      <c r="M27" s="7"/>
      <c r="N27" s="7"/>
      <c r="O27" s="7"/>
      <c r="P27" s="7">
        <f t="shared" si="3"/>
        <v>9.6</v>
      </c>
      <c r="Q27" s="4">
        <f>20*P27-F27</f>
        <v>90</v>
      </c>
      <c r="R27" s="4">
        <f t="shared" si="6"/>
        <v>72</v>
      </c>
      <c r="S27" s="4"/>
      <c r="T27" s="7"/>
      <c r="U27" s="7">
        <f t="shared" si="4"/>
        <v>18.125</v>
      </c>
      <c r="V27" s="7">
        <f t="shared" si="5"/>
        <v>10.625</v>
      </c>
      <c r="W27" s="7">
        <f>IFERROR(VLOOKUP(A27,[1]TDSheet!$A:$J,6,0),0)/5</f>
        <v>14.4</v>
      </c>
      <c r="X27" s="7">
        <f>IFERROR(VLOOKUP(A27,[2]TDSheet!$A:$J,6,0),0)/5</f>
        <v>9.6</v>
      </c>
      <c r="Y27" s="7">
        <v>15.6</v>
      </c>
      <c r="Z27" s="7">
        <v>4.8</v>
      </c>
      <c r="AA27" s="7">
        <v>4.8</v>
      </c>
      <c r="AB27" s="7">
        <v>6</v>
      </c>
      <c r="AC27" s="7">
        <v>6</v>
      </c>
      <c r="AD27" s="28"/>
      <c r="AE27" s="7">
        <f t="shared" si="7"/>
        <v>90</v>
      </c>
      <c r="AF27" s="8">
        <v>6</v>
      </c>
      <c r="AG27" s="10">
        <f t="shared" si="8"/>
        <v>12</v>
      </c>
      <c r="AH27" s="7">
        <f t="shared" si="9"/>
        <v>72</v>
      </c>
      <c r="AI27" s="7">
        <v>12</v>
      </c>
      <c r="AJ27" s="7">
        <v>84</v>
      </c>
      <c r="AK27" s="10">
        <f t="shared" si="10"/>
        <v>0.14285714285714285</v>
      </c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1:53" x14ac:dyDescent="0.25">
      <c r="A28" s="7" t="s">
        <v>78</v>
      </c>
      <c r="B28" s="7" t="s">
        <v>41</v>
      </c>
      <c r="C28" s="7">
        <v>338</v>
      </c>
      <c r="D28" s="7">
        <v>237</v>
      </c>
      <c r="E28" s="7">
        <v>136</v>
      </c>
      <c r="F28" s="7">
        <v>161</v>
      </c>
      <c r="G28" s="8">
        <v>0.25</v>
      </c>
      <c r="H28" s="7">
        <v>365</v>
      </c>
      <c r="I28" s="7" t="s">
        <v>48</v>
      </c>
      <c r="J28" s="7"/>
      <c r="K28" s="7">
        <v>136</v>
      </c>
      <c r="L28" s="7">
        <f t="shared" si="2"/>
        <v>0</v>
      </c>
      <c r="M28" s="7"/>
      <c r="N28" s="7"/>
      <c r="O28" s="7"/>
      <c r="P28" s="7">
        <f t="shared" si="3"/>
        <v>27.2</v>
      </c>
      <c r="Q28" s="4">
        <f>20*P28-F28</f>
        <v>383</v>
      </c>
      <c r="R28" s="4">
        <f t="shared" si="6"/>
        <v>336</v>
      </c>
      <c r="S28" s="4"/>
      <c r="T28" s="7"/>
      <c r="U28" s="7">
        <f t="shared" si="4"/>
        <v>18.272058823529413</v>
      </c>
      <c r="V28" s="7">
        <f t="shared" si="5"/>
        <v>5.9191176470588234</v>
      </c>
      <c r="W28" s="7">
        <f>IFERROR(VLOOKUP(A28,[1]TDSheet!$A:$J,6,0),0)/5</f>
        <v>27.2</v>
      </c>
      <c r="X28" s="7">
        <f>IFERROR(VLOOKUP(A28,[2]TDSheet!$A:$J,6,0),0)/5</f>
        <v>31.6</v>
      </c>
      <c r="Y28" s="7">
        <v>22.2</v>
      </c>
      <c r="Z28" s="7">
        <v>7.25</v>
      </c>
      <c r="AA28" s="7">
        <v>4.3</v>
      </c>
      <c r="AB28" s="7">
        <v>17.2</v>
      </c>
      <c r="AC28" s="7">
        <v>15.6</v>
      </c>
      <c r="AD28" s="7"/>
      <c r="AE28" s="7">
        <f t="shared" si="7"/>
        <v>95.75</v>
      </c>
      <c r="AF28" s="8">
        <v>12</v>
      </c>
      <c r="AG28" s="10">
        <f t="shared" si="8"/>
        <v>28</v>
      </c>
      <c r="AH28" s="7">
        <f t="shared" si="9"/>
        <v>84</v>
      </c>
      <c r="AI28" s="7">
        <v>14</v>
      </c>
      <c r="AJ28" s="7">
        <v>70</v>
      </c>
      <c r="AK28" s="10">
        <f t="shared" si="10"/>
        <v>0.4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1:53" x14ac:dyDescent="0.25">
      <c r="A29" s="7" t="s">
        <v>79</v>
      </c>
      <c r="B29" s="7" t="s">
        <v>41</v>
      </c>
      <c r="C29" s="7">
        <v>134</v>
      </c>
      <c r="D29" s="7">
        <v>12</v>
      </c>
      <c r="E29" s="7">
        <v>78</v>
      </c>
      <c r="F29" s="7">
        <v>45</v>
      </c>
      <c r="G29" s="8">
        <v>0.25</v>
      </c>
      <c r="H29" s="7">
        <v>365</v>
      </c>
      <c r="I29" s="7" t="s">
        <v>48</v>
      </c>
      <c r="J29" s="7"/>
      <c r="K29" s="7">
        <v>78</v>
      </c>
      <c r="L29" s="7">
        <f t="shared" si="2"/>
        <v>0</v>
      </c>
      <c r="M29" s="7"/>
      <c r="N29" s="7"/>
      <c r="O29" s="7"/>
      <c r="P29" s="7">
        <f t="shared" si="3"/>
        <v>15.6</v>
      </c>
      <c r="Q29" s="4">
        <f>18*P29-F29</f>
        <v>235.8</v>
      </c>
      <c r="R29" s="4">
        <f t="shared" si="6"/>
        <v>168</v>
      </c>
      <c r="S29" s="4"/>
      <c r="T29" s="7"/>
      <c r="U29" s="7">
        <f t="shared" si="4"/>
        <v>13.653846153846153</v>
      </c>
      <c r="V29" s="7">
        <f t="shared" si="5"/>
        <v>2.8846153846153846</v>
      </c>
      <c r="W29" s="7">
        <f>IFERROR(VLOOKUP(A29,[1]TDSheet!$A:$J,6,0),0)/5</f>
        <v>12.6</v>
      </c>
      <c r="X29" s="7">
        <f>IFERROR(VLOOKUP(A29,[2]TDSheet!$A:$J,6,0),0)/5</f>
        <v>14.4</v>
      </c>
      <c r="Y29" s="7">
        <v>15</v>
      </c>
      <c r="Z29" s="7">
        <v>3.45</v>
      </c>
      <c r="AA29" s="7">
        <v>2.4500000000000002</v>
      </c>
      <c r="AB29" s="7">
        <v>10</v>
      </c>
      <c r="AC29" s="7">
        <v>12.2</v>
      </c>
      <c r="AD29" s="7"/>
      <c r="AE29" s="7">
        <f t="shared" si="7"/>
        <v>58.95</v>
      </c>
      <c r="AF29" s="8">
        <v>12</v>
      </c>
      <c r="AG29" s="10">
        <f t="shared" si="8"/>
        <v>14</v>
      </c>
      <c r="AH29" s="7">
        <f t="shared" si="9"/>
        <v>42</v>
      </c>
      <c r="AI29" s="7">
        <v>14</v>
      </c>
      <c r="AJ29" s="7">
        <v>70</v>
      </c>
      <c r="AK29" s="10">
        <f t="shared" si="10"/>
        <v>0.2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1:53" x14ac:dyDescent="0.25">
      <c r="A30" s="7" t="s">
        <v>80</v>
      </c>
      <c r="B30" s="7" t="s">
        <v>41</v>
      </c>
      <c r="C30" s="7">
        <v>233</v>
      </c>
      <c r="D30" s="7">
        <v>2</v>
      </c>
      <c r="E30" s="7">
        <v>88</v>
      </c>
      <c r="F30" s="7">
        <v>-1</v>
      </c>
      <c r="G30" s="8">
        <v>0.25</v>
      </c>
      <c r="H30" s="7">
        <v>180</v>
      </c>
      <c r="I30" s="7" t="s">
        <v>48</v>
      </c>
      <c r="J30" s="7"/>
      <c r="K30" s="7">
        <v>88</v>
      </c>
      <c r="L30" s="7">
        <f t="shared" si="2"/>
        <v>0</v>
      </c>
      <c r="M30" s="7"/>
      <c r="N30" s="7"/>
      <c r="O30" s="7"/>
      <c r="P30" s="7">
        <f t="shared" si="3"/>
        <v>17.600000000000001</v>
      </c>
      <c r="Q30" s="36">
        <f>15*P30-F30</f>
        <v>265</v>
      </c>
      <c r="R30" s="4">
        <f t="shared" si="6"/>
        <v>336</v>
      </c>
      <c r="S30" s="4"/>
      <c r="T30" s="7"/>
      <c r="U30" s="7">
        <f t="shared" si="4"/>
        <v>19.034090909090907</v>
      </c>
      <c r="V30" s="7">
        <f t="shared" si="5"/>
        <v>-5.6818181818181816E-2</v>
      </c>
      <c r="W30" s="7">
        <f>IFERROR(VLOOKUP(A30,[1]TDSheet!$A:$J,6,0),0)/5</f>
        <v>20</v>
      </c>
      <c r="X30" s="7">
        <f>IFERROR(VLOOKUP(A30,[2]TDSheet!$A:$J,6,0),0)/5</f>
        <v>15.8</v>
      </c>
      <c r="Y30" s="7">
        <v>18</v>
      </c>
      <c r="Z30" s="7">
        <v>3.95</v>
      </c>
      <c r="AA30" s="7">
        <v>3.45</v>
      </c>
      <c r="AB30" s="7">
        <v>11.4</v>
      </c>
      <c r="AC30" s="7">
        <v>13.4</v>
      </c>
      <c r="AD30" s="7"/>
      <c r="AE30" s="7">
        <f t="shared" si="7"/>
        <v>66.25</v>
      </c>
      <c r="AF30" s="8">
        <v>12</v>
      </c>
      <c r="AG30" s="10">
        <f t="shared" si="8"/>
        <v>28</v>
      </c>
      <c r="AH30" s="7">
        <f t="shared" si="9"/>
        <v>84</v>
      </c>
      <c r="AI30" s="7">
        <v>14</v>
      </c>
      <c r="AJ30" s="7">
        <v>70</v>
      </c>
      <c r="AK30" s="10">
        <f t="shared" si="10"/>
        <v>0.4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1:53" x14ac:dyDescent="0.25">
      <c r="A31" s="7" t="s">
        <v>81</v>
      </c>
      <c r="B31" s="7" t="s">
        <v>41</v>
      </c>
      <c r="C31" s="7">
        <v>18</v>
      </c>
      <c r="D31" s="7">
        <v>1</v>
      </c>
      <c r="E31" s="7">
        <v>18</v>
      </c>
      <c r="F31" s="7"/>
      <c r="G31" s="8">
        <v>0.25</v>
      </c>
      <c r="H31" s="7">
        <v>180</v>
      </c>
      <c r="I31" s="7" t="s">
        <v>48</v>
      </c>
      <c r="J31" s="7"/>
      <c r="K31" s="7">
        <v>20</v>
      </c>
      <c r="L31" s="7">
        <f t="shared" si="2"/>
        <v>-2</v>
      </c>
      <c r="M31" s="7"/>
      <c r="N31" s="7"/>
      <c r="O31" s="7"/>
      <c r="P31" s="7">
        <f t="shared" si="3"/>
        <v>3.6</v>
      </c>
      <c r="Q31" s="4">
        <f>24*P31-F31</f>
        <v>86.4</v>
      </c>
      <c r="R31" s="4">
        <f t="shared" si="6"/>
        <v>168</v>
      </c>
      <c r="S31" s="4"/>
      <c r="T31" s="7"/>
      <c r="U31" s="35">
        <f t="shared" si="4"/>
        <v>46.666666666666664</v>
      </c>
      <c r="V31" s="7">
        <f t="shared" si="5"/>
        <v>0</v>
      </c>
      <c r="W31" s="7">
        <f>IFERROR(VLOOKUP(A31,[1]TDSheet!$A:$J,6,0),0)/5</f>
        <v>8.6</v>
      </c>
      <c r="X31" s="7">
        <f>IFERROR(VLOOKUP(A31,[2]TDSheet!$A:$J,6,0),0)/5</f>
        <v>4.2</v>
      </c>
      <c r="Y31" s="7">
        <v>4</v>
      </c>
      <c r="Z31" s="7">
        <v>1.4</v>
      </c>
      <c r="AA31" s="7">
        <v>1.8</v>
      </c>
      <c r="AB31" s="7">
        <v>5.4</v>
      </c>
      <c r="AC31" s="7">
        <v>5.2</v>
      </c>
      <c r="AD31" s="7"/>
      <c r="AE31" s="7">
        <f t="shared" si="7"/>
        <v>21.6</v>
      </c>
      <c r="AF31" s="8">
        <v>12</v>
      </c>
      <c r="AG31" s="10">
        <f t="shared" si="8"/>
        <v>14</v>
      </c>
      <c r="AH31" s="7">
        <f t="shared" si="9"/>
        <v>42</v>
      </c>
      <c r="AI31" s="7">
        <v>14</v>
      </c>
      <c r="AJ31" s="7">
        <v>70</v>
      </c>
      <c r="AK31" s="10">
        <f t="shared" si="10"/>
        <v>0.2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1:53" x14ac:dyDescent="0.25">
      <c r="A32" s="7" t="s">
        <v>82</v>
      </c>
      <c r="B32" s="7" t="s">
        <v>41</v>
      </c>
      <c r="C32" s="7">
        <v>53</v>
      </c>
      <c r="D32" s="7">
        <v>2</v>
      </c>
      <c r="E32" s="7">
        <v>50</v>
      </c>
      <c r="F32" s="7">
        <v>3</v>
      </c>
      <c r="G32" s="8">
        <v>1</v>
      </c>
      <c r="H32" s="7">
        <v>182</v>
      </c>
      <c r="I32" s="7" t="s">
        <v>48</v>
      </c>
      <c r="J32" s="7"/>
      <c r="K32" s="7">
        <v>76</v>
      </c>
      <c r="L32" s="7">
        <f t="shared" si="2"/>
        <v>-26</v>
      </c>
      <c r="M32" s="7"/>
      <c r="N32" s="7"/>
      <c r="O32" s="7"/>
      <c r="P32" s="7">
        <f t="shared" si="3"/>
        <v>10</v>
      </c>
      <c r="Q32" s="36">
        <f>15*P32-F32</f>
        <v>147</v>
      </c>
      <c r="R32" s="4">
        <f t="shared" si="6"/>
        <v>120</v>
      </c>
      <c r="S32" s="4"/>
      <c r="T32" s="7"/>
      <c r="U32" s="7">
        <f t="shared" si="4"/>
        <v>12.3</v>
      </c>
      <c r="V32" s="7">
        <f t="shared" si="5"/>
        <v>0.3</v>
      </c>
      <c r="W32" s="7">
        <f>IFERROR(VLOOKUP(A32,[1]TDSheet!$A:$J,6,0),0)/5</f>
        <v>10.4</v>
      </c>
      <c r="X32" s="7">
        <f>IFERROR(VLOOKUP(A32,[2]TDSheet!$A:$J,6,0),0)/5</f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 t="s">
        <v>83</v>
      </c>
      <c r="AE32" s="7">
        <f t="shared" si="7"/>
        <v>147</v>
      </c>
      <c r="AF32" s="8">
        <v>5</v>
      </c>
      <c r="AG32" s="10">
        <f t="shared" si="8"/>
        <v>24</v>
      </c>
      <c r="AH32" s="7">
        <f t="shared" si="9"/>
        <v>120</v>
      </c>
      <c r="AI32" s="7">
        <v>12</v>
      </c>
      <c r="AJ32" s="7">
        <v>84</v>
      </c>
      <c r="AK32" s="10">
        <f t="shared" si="10"/>
        <v>0.2857142857142857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1:53" x14ac:dyDescent="0.25">
      <c r="A33" s="7" t="s">
        <v>84</v>
      </c>
      <c r="B33" s="7" t="s">
        <v>41</v>
      </c>
      <c r="C33" s="7">
        <v>161</v>
      </c>
      <c r="D33" s="7"/>
      <c r="E33" s="7">
        <v>7</v>
      </c>
      <c r="F33" s="7">
        <v>149</v>
      </c>
      <c r="G33" s="8">
        <v>0.7</v>
      </c>
      <c r="H33" s="7">
        <v>180</v>
      </c>
      <c r="I33" s="7" t="s">
        <v>48</v>
      </c>
      <c r="J33" s="7"/>
      <c r="K33" s="7">
        <v>7</v>
      </c>
      <c r="L33" s="7">
        <f t="shared" si="2"/>
        <v>0</v>
      </c>
      <c r="M33" s="7"/>
      <c r="N33" s="7"/>
      <c r="O33" s="7"/>
      <c r="P33" s="7">
        <f t="shared" si="3"/>
        <v>1.4</v>
      </c>
      <c r="Q33" s="4"/>
      <c r="R33" s="4">
        <f t="shared" si="6"/>
        <v>0</v>
      </c>
      <c r="S33" s="4"/>
      <c r="T33" s="7"/>
      <c r="U33" s="7">
        <f t="shared" si="4"/>
        <v>106.42857142857143</v>
      </c>
      <c r="V33" s="7">
        <f t="shared" si="5"/>
        <v>106.42857142857143</v>
      </c>
      <c r="W33" s="7">
        <f>IFERROR(VLOOKUP(A33,[1]TDSheet!$A:$J,6,0),0)/5</f>
        <v>3.4</v>
      </c>
      <c r="X33" s="7">
        <f>IFERROR(VLOOKUP(A33,[2]TDSheet!$A:$J,6,0),0)/5</f>
        <v>4.4000000000000004</v>
      </c>
      <c r="Y33" s="7">
        <v>2.4</v>
      </c>
      <c r="Z33" s="7">
        <v>2.38</v>
      </c>
      <c r="AA33" s="7">
        <v>1.1200000000000001</v>
      </c>
      <c r="AB33" s="7">
        <v>4.4000000000000004</v>
      </c>
      <c r="AC33" s="7">
        <v>2.6</v>
      </c>
      <c r="AD33" s="31" t="s">
        <v>63</v>
      </c>
      <c r="AE33" s="7">
        <f t="shared" si="7"/>
        <v>0</v>
      </c>
      <c r="AF33" s="8">
        <v>10</v>
      </c>
      <c r="AG33" s="10">
        <f t="shared" si="8"/>
        <v>0</v>
      </c>
      <c r="AH33" s="7">
        <f t="shared" si="9"/>
        <v>0</v>
      </c>
      <c r="AI33" s="7">
        <v>12</v>
      </c>
      <c r="AJ33" s="7">
        <v>84</v>
      </c>
      <c r="AK33" s="10">
        <f t="shared" si="10"/>
        <v>0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1:53" x14ac:dyDescent="0.25">
      <c r="A34" s="7" t="s">
        <v>85</v>
      </c>
      <c r="B34" s="7" t="s">
        <v>41</v>
      </c>
      <c r="C34" s="7">
        <v>59</v>
      </c>
      <c r="D34" s="7">
        <v>1</v>
      </c>
      <c r="E34" s="7">
        <v>21</v>
      </c>
      <c r="F34" s="7">
        <v>26</v>
      </c>
      <c r="G34" s="8">
        <v>0.4</v>
      </c>
      <c r="H34" s="7">
        <v>180</v>
      </c>
      <c r="I34" s="7" t="s">
        <v>48</v>
      </c>
      <c r="J34" s="7"/>
      <c r="K34" s="7">
        <v>22</v>
      </c>
      <c r="L34" s="7">
        <f t="shared" si="2"/>
        <v>-1</v>
      </c>
      <c r="M34" s="7"/>
      <c r="N34" s="7"/>
      <c r="O34" s="7"/>
      <c r="P34" s="7">
        <f t="shared" si="3"/>
        <v>4.2</v>
      </c>
      <c r="Q34" s="34">
        <f>20*P34-F34</f>
        <v>58</v>
      </c>
      <c r="R34" s="34">
        <f t="shared" si="6"/>
        <v>0</v>
      </c>
      <c r="S34" s="4"/>
      <c r="T34" s="7"/>
      <c r="U34" s="7">
        <f t="shared" si="4"/>
        <v>6.1904761904761898</v>
      </c>
      <c r="V34" s="7">
        <f t="shared" si="5"/>
        <v>6.1904761904761898</v>
      </c>
      <c r="W34" s="7">
        <f>IFERROR(VLOOKUP(A34,[1]TDSheet!$A:$J,6,0),0)/5</f>
        <v>5.2</v>
      </c>
      <c r="X34" s="7">
        <f>IFERROR(VLOOKUP(A34,[2]TDSheet!$A:$J,6,0),0)/5</f>
        <v>8.4</v>
      </c>
      <c r="Y34" s="7">
        <v>5.6</v>
      </c>
      <c r="Z34" s="7">
        <v>1.44</v>
      </c>
      <c r="AA34" s="7">
        <v>1.2</v>
      </c>
      <c r="AB34" s="7">
        <v>6.6</v>
      </c>
      <c r="AC34" s="7">
        <v>3.6</v>
      </c>
      <c r="AD34" s="33" t="s">
        <v>86</v>
      </c>
      <c r="AE34" s="7">
        <f t="shared" si="7"/>
        <v>23.200000000000003</v>
      </c>
      <c r="AF34" s="8">
        <v>16</v>
      </c>
      <c r="AG34" s="10">
        <f t="shared" si="8"/>
        <v>0</v>
      </c>
      <c r="AH34" s="7">
        <f t="shared" si="9"/>
        <v>0</v>
      </c>
      <c r="AI34" s="7">
        <v>12</v>
      </c>
      <c r="AJ34" s="7">
        <v>84</v>
      </c>
      <c r="AK34" s="10">
        <f t="shared" si="10"/>
        <v>0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1:53" x14ac:dyDescent="0.25">
      <c r="A35" s="7" t="s">
        <v>87</v>
      </c>
      <c r="B35" s="7" t="s">
        <v>41</v>
      </c>
      <c r="C35" s="7">
        <v>153</v>
      </c>
      <c r="D35" s="7"/>
      <c r="E35" s="7">
        <v>27</v>
      </c>
      <c r="F35" s="7">
        <v>116</v>
      </c>
      <c r="G35" s="8">
        <v>0.7</v>
      </c>
      <c r="H35" s="7">
        <v>180</v>
      </c>
      <c r="I35" s="7" t="s">
        <v>48</v>
      </c>
      <c r="J35" s="7"/>
      <c r="K35" s="7">
        <v>27</v>
      </c>
      <c r="L35" s="7">
        <f t="shared" si="2"/>
        <v>0</v>
      </c>
      <c r="M35" s="7"/>
      <c r="N35" s="7"/>
      <c r="O35" s="7"/>
      <c r="P35" s="7">
        <f t="shared" si="3"/>
        <v>5.4</v>
      </c>
      <c r="Q35" s="4"/>
      <c r="R35" s="4">
        <f t="shared" si="6"/>
        <v>0</v>
      </c>
      <c r="S35" s="4"/>
      <c r="T35" s="7"/>
      <c r="U35" s="7">
        <f t="shared" si="4"/>
        <v>21.481481481481481</v>
      </c>
      <c r="V35" s="7">
        <f t="shared" si="5"/>
        <v>21.481481481481481</v>
      </c>
      <c r="W35" s="7">
        <f>IFERROR(VLOOKUP(A35,[1]TDSheet!$A:$J,6,0),0)/5</f>
        <v>12.6</v>
      </c>
      <c r="X35" s="7">
        <f>IFERROR(VLOOKUP(A35,[2]TDSheet!$A:$J,6,0),0)/5</f>
        <v>8.8000000000000007</v>
      </c>
      <c r="Y35" s="7">
        <v>10.4</v>
      </c>
      <c r="Z35" s="7">
        <v>4.0599999999999996</v>
      </c>
      <c r="AA35" s="7">
        <v>3.36</v>
      </c>
      <c r="AB35" s="7">
        <v>8.8000000000000007</v>
      </c>
      <c r="AC35" s="7">
        <v>2.6</v>
      </c>
      <c r="AD35" s="31" t="s">
        <v>63</v>
      </c>
      <c r="AE35" s="7">
        <f t="shared" si="7"/>
        <v>0</v>
      </c>
      <c r="AF35" s="8">
        <v>10</v>
      </c>
      <c r="AG35" s="10">
        <f t="shared" si="8"/>
        <v>0</v>
      </c>
      <c r="AH35" s="7">
        <f t="shared" si="9"/>
        <v>0</v>
      </c>
      <c r="AI35" s="7">
        <v>12</v>
      </c>
      <c r="AJ35" s="7">
        <v>84</v>
      </c>
      <c r="AK35" s="10">
        <f t="shared" si="10"/>
        <v>0</v>
      </c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1:53" x14ac:dyDescent="0.25">
      <c r="A36" s="7" t="s">
        <v>88</v>
      </c>
      <c r="B36" s="7" t="s">
        <v>41</v>
      </c>
      <c r="C36" s="7">
        <v>7</v>
      </c>
      <c r="D36" s="7"/>
      <c r="E36" s="7">
        <v>4</v>
      </c>
      <c r="F36" s="7">
        <v>2</v>
      </c>
      <c r="G36" s="8">
        <v>0.7</v>
      </c>
      <c r="H36" s="7">
        <v>180</v>
      </c>
      <c r="I36" s="7" t="s">
        <v>48</v>
      </c>
      <c r="J36" s="7"/>
      <c r="K36" s="7">
        <v>4</v>
      </c>
      <c r="L36" s="7">
        <f t="shared" si="2"/>
        <v>0</v>
      </c>
      <c r="M36" s="7"/>
      <c r="N36" s="7"/>
      <c r="O36" s="7"/>
      <c r="P36" s="7">
        <f t="shared" si="3"/>
        <v>0.8</v>
      </c>
      <c r="Q36" s="34">
        <f>20*P36-F36</f>
        <v>14</v>
      </c>
      <c r="R36" s="34">
        <f t="shared" si="6"/>
        <v>0</v>
      </c>
      <c r="S36" s="4"/>
      <c r="T36" s="7"/>
      <c r="U36" s="7">
        <f t="shared" si="4"/>
        <v>2.5</v>
      </c>
      <c r="V36" s="7">
        <f t="shared" si="5"/>
        <v>2.5</v>
      </c>
      <c r="W36" s="7">
        <f>IFERROR(VLOOKUP(A36,[1]TDSheet!$A:$J,6,0),0)/5</f>
        <v>0.8</v>
      </c>
      <c r="X36" s="7">
        <f>IFERROR(VLOOKUP(A36,[2]TDSheet!$A:$J,6,0),0)/5</f>
        <v>2</v>
      </c>
      <c r="Y36" s="7">
        <v>0.4</v>
      </c>
      <c r="Z36" s="7">
        <v>2.1</v>
      </c>
      <c r="AA36" s="7">
        <v>1.82</v>
      </c>
      <c r="AB36" s="7">
        <v>2.6</v>
      </c>
      <c r="AC36" s="7">
        <v>0.8</v>
      </c>
      <c r="AD36" s="33" t="s">
        <v>89</v>
      </c>
      <c r="AE36" s="7">
        <f t="shared" si="7"/>
        <v>9.7999999999999989</v>
      </c>
      <c r="AF36" s="8">
        <v>10</v>
      </c>
      <c r="AG36" s="10">
        <f t="shared" si="8"/>
        <v>0</v>
      </c>
      <c r="AH36" s="7">
        <f t="shared" si="9"/>
        <v>0</v>
      </c>
      <c r="AI36" s="7">
        <v>12</v>
      </c>
      <c r="AJ36" s="7">
        <v>84</v>
      </c>
      <c r="AK36" s="10">
        <f t="shared" si="10"/>
        <v>0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1:53" x14ac:dyDescent="0.25">
      <c r="A37" s="7" t="s">
        <v>90</v>
      </c>
      <c r="B37" s="7" t="s">
        <v>41</v>
      </c>
      <c r="C37" s="7">
        <v>403</v>
      </c>
      <c r="D37" s="7">
        <v>4</v>
      </c>
      <c r="E37" s="7">
        <v>89</v>
      </c>
      <c r="F37" s="7">
        <v>295</v>
      </c>
      <c r="G37" s="8">
        <v>0.7</v>
      </c>
      <c r="H37" s="7">
        <v>180</v>
      </c>
      <c r="I37" s="7" t="s">
        <v>48</v>
      </c>
      <c r="J37" s="7"/>
      <c r="K37" s="7">
        <v>93</v>
      </c>
      <c r="L37" s="7">
        <f t="shared" si="2"/>
        <v>-4</v>
      </c>
      <c r="M37" s="7"/>
      <c r="N37" s="7"/>
      <c r="O37" s="7"/>
      <c r="P37" s="7">
        <f t="shared" si="3"/>
        <v>17.8</v>
      </c>
      <c r="Q37" s="4">
        <f>20*P37-F37</f>
        <v>61</v>
      </c>
      <c r="R37" s="4">
        <f t="shared" si="6"/>
        <v>120</v>
      </c>
      <c r="S37" s="4"/>
      <c r="T37" s="7"/>
      <c r="U37" s="7">
        <f t="shared" si="4"/>
        <v>23.314606741573034</v>
      </c>
      <c r="V37" s="7">
        <f t="shared" si="5"/>
        <v>16.573033707865168</v>
      </c>
      <c r="W37" s="7">
        <f>IFERROR(VLOOKUP(A37,[1]TDSheet!$A:$J,6,0),0)/5</f>
        <v>15.4</v>
      </c>
      <c r="X37" s="7">
        <f>IFERROR(VLOOKUP(A37,[2]TDSheet!$A:$J,6,0),0)/5</f>
        <v>0</v>
      </c>
      <c r="Y37" s="7">
        <v>0</v>
      </c>
      <c r="Z37" s="7">
        <v>14.84</v>
      </c>
      <c r="AA37" s="7">
        <v>17.5</v>
      </c>
      <c r="AB37" s="7">
        <v>0</v>
      </c>
      <c r="AC37" s="7">
        <v>0</v>
      </c>
      <c r="AD37" s="7" t="s">
        <v>83</v>
      </c>
      <c r="AE37" s="7">
        <f t="shared" si="7"/>
        <v>42.699999999999996</v>
      </c>
      <c r="AF37" s="8">
        <v>10</v>
      </c>
      <c r="AG37" s="10">
        <f t="shared" si="8"/>
        <v>12</v>
      </c>
      <c r="AH37" s="7">
        <f t="shared" si="9"/>
        <v>84</v>
      </c>
      <c r="AI37" s="7">
        <v>12</v>
      </c>
      <c r="AJ37" s="7">
        <v>84</v>
      </c>
      <c r="AK37" s="10">
        <f t="shared" si="10"/>
        <v>0.14285714285714285</v>
      </c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x14ac:dyDescent="0.25">
      <c r="A38" s="7" t="s">
        <v>91</v>
      </c>
      <c r="B38" s="7" t="s">
        <v>47</v>
      </c>
      <c r="C38" s="7">
        <v>283.5</v>
      </c>
      <c r="D38" s="7">
        <v>2.7</v>
      </c>
      <c r="E38" s="7">
        <v>37.799999999999997</v>
      </c>
      <c r="F38" s="7">
        <v>216.03</v>
      </c>
      <c r="G38" s="8">
        <v>1</v>
      </c>
      <c r="H38" s="7">
        <v>180</v>
      </c>
      <c r="I38" s="7" t="s">
        <v>48</v>
      </c>
      <c r="J38" s="7"/>
      <c r="K38" s="7">
        <v>40.5</v>
      </c>
      <c r="L38" s="7">
        <f t="shared" ref="L38:L69" si="11">E38-K38</f>
        <v>-2.7000000000000028</v>
      </c>
      <c r="M38" s="7"/>
      <c r="N38" s="7"/>
      <c r="O38" s="7"/>
      <c r="P38" s="7">
        <f t="shared" ref="P38:P69" si="12">E38/5</f>
        <v>7.56</v>
      </c>
      <c r="Q38" s="4"/>
      <c r="R38" s="4">
        <f t="shared" si="6"/>
        <v>0</v>
      </c>
      <c r="S38" s="4"/>
      <c r="T38" s="7"/>
      <c r="U38" s="7">
        <f t="shared" ref="U38:U69" si="13">(F38+R38)/P38</f>
        <v>28.575396825396826</v>
      </c>
      <c r="V38" s="7">
        <f t="shared" ref="V38:V69" si="14">F38/P38</f>
        <v>28.575396825396826</v>
      </c>
      <c r="W38" s="7">
        <f>IFERROR(VLOOKUP(A38,[1]TDSheet!$A:$J,6,0),0)/5</f>
        <v>2.16</v>
      </c>
      <c r="X38" s="7">
        <f>IFERROR(VLOOKUP(A38,[2]TDSheet!$A:$J,6,0),0)/5</f>
        <v>11.879999999999999</v>
      </c>
      <c r="Y38" s="7">
        <v>28.96</v>
      </c>
      <c r="Z38" s="7">
        <v>14.04</v>
      </c>
      <c r="AA38" s="7">
        <v>4.8600000000000003</v>
      </c>
      <c r="AB38" s="7">
        <v>3.44</v>
      </c>
      <c r="AC38" s="7">
        <v>6.68</v>
      </c>
      <c r="AD38" s="31" t="s">
        <v>63</v>
      </c>
      <c r="AE38" s="7">
        <f t="shared" si="7"/>
        <v>0</v>
      </c>
      <c r="AF38" s="8">
        <v>2.7</v>
      </c>
      <c r="AG38" s="10">
        <f t="shared" si="8"/>
        <v>0</v>
      </c>
      <c r="AH38" s="7">
        <f t="shared" si="9"/>
        <v>0</v>
      </c>
      <c r="AI38" s="7">
        <v>18</v>
      </c>
      <c r="AJ38" s="7">
        <v>234</v>
      </c>
      <c r="AK38" s="10">
        <f t="shared" si="10"/>
        <v>0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x14ac:dyDescent="0.25">
      <c r="A39" s="7" t="s">
        <v>92</v>
      </c>
      <c r="B39" s="7" t="s">
        <v>47</v>
      </c>
      <c r="C39" s="7">
        <v>570</v>
      </c>
      <c r="D39" s="7">
        <v>310</v>
      </c>
      <c r="E39" s="7">
        <v>135</v>
      </c>
      <c r="F39" s="7">
        <v>415</v>
      </c>
      <c r="G39" s="8">
        <v>1</v>
      </c>
      <c r="H39" s="7">
        <v>180</v>
      </c>
      <c r="I39" s="7" t="s">
        <v>48</v>
      </c>
      <c r="J39" s="7"/>
      <c r="K39" s="7">
        <v>140</v>
      </c>
      <c r="L39" s="7">
        <f t="shared" si="11"/>
        <v>-5</v>
      </c>
      <c r="M39" s="7"/>
      <c r="N39" s="7"/>
      <c r="O39" s="7"/>
      <c r="P39" s="7">
        <f t="shared" si="12"/>
        <v>27</v>
      </c>
      <c r="Q39" s="4">
        <f>20*P39-F39</f>
        <v>125</v>
      </c>
      <c r="R39" s="4">
        <f t="shared" si="6"/>
        <v>120</v>
      </c>
      <c r="S39" s="4"/>
      <c r="T39" s="7"/>
      <c r="U39" s="7">
        <f t="shared" si="13"/>
        <v>19.814814814814813</v>
      </c>
      <c r="V39" s="7">
        <f t="shared" si="14"/>
        <v>15.37037037037037</v>
      </c>
      <c r="W39" s="7">
        <f>IFERROR(VLOOKUP(A39,[1]TDSheet!$A:$J,6,0),0)/5</f>
        <v>22</v>
      </c>
      <c r="X39" s="7">
        <f>IFERROR(VLOOKUP(A39,[2]TDSheet!$A:$J,6,0),0)/5</f>
        <v>6</v>
      </c>
      <c r="Y39" s="7">
        <v>-2.2000000000000002</v>
      </c>
      <c r="Z39" s="7">
        <v>15</v>
      </c>
      <c r="AA39" s="7">
        <v>21</v>
      </c>
      <c r="AB39" s="7">
        <v>21.2</v>
      </c>
      <c r="AC39" s="7">
        <v>20</v>
      </c>
      <c r="AD39" s="7"/>
      <c r="AE39" s="7">
        <f t="shared" si="7"/>
        <v>125</v>
      </c>
      <c r="AF39" s="8">
        <v>5</v>
      </c>
      <c r="AG39" s="10">
        <f t="shared" si="8"/>
        <v>24</v>
      </c>
      <c r="AH39" s="7">
        <f t="shared" si="9"/>
        <v>120</v>
      </c>
      <c r="AI39" s="7">
        <v>12</v>
      </c>
      <c r="AJ39" s="7">
        <v>144</v>
      </c>
      <c r="AK39" s="10">
        <f t="shared" si="10"/>
        <v>0.16666666666666666</v>
      </c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x14ac:dyDescent="0.25">
      <c r="A40" s="7" t="s">
        <v>93</v>
      </c>
      <c r="B40" s="7" t="s">
        <v>41</v>
      </c>
      <c r="C40" s="7">
        <v>174</v>
      </c>
      <c r="D40" s="7">
        <v>10</v>
      </c>
      <c r="E40" s="7">
        <v>130</v>
      </c>
      <c r="F40" s="7">
        <v>1</v>
      </c>
      <c r="G40" s="8">
        <v>0.4</v>
      </c>
      <c r="H40" s="7">
        <v>180</v>
      </c>
      <c r="I40" s="7" t="s">
        <v>48</v>
      </c>
      <c r="J40" s="7"/>
      <c r="K40" s="7">
        <v>140</v>
      </c>
      <c r="L40" s="7">
        <f t="shared" si="11"/>
        <v>-10</v>
      </c>
      <c r="M40" s="7"/>
      <c r="N40" s="7"/>
      <c r="O40" s="7"/>
      <c r="P40" s="7">
        <f t="shared" si="12"/>
        <v>26</v>
      </c>
      <c r="Q40" s="36">
        <f>15*P40-F40</f>
        <v>389</v>
      </c>
      <c r="R40" s="4">
        <f t="shared" si="6"/>
        <v>384</v>
      </c>
      <c r="S40" s="4"/>
      <c r="T40" s="7"/>
      <c r="U40" s="7">
        <f t="shared" si="13"/>
        <v>14.807692307692308</v>
      </c>
      <c r="V40" s="7">
        <f t="shared" si="14"/>
        <v>3.8461538461538464E-2</v>
      </c>
      <c r="W40" s="7">
        <f>IFERROR(VLOOKUP(A40,[1]TDSheet!$A:$J,6,0),0)/5</f>
        <v>40.4</v>
      </c>
      <c r="X40" s="7">
        <f>IFERROR(VLOOKUP(A40,[2]TDSheet!$A:$J,6,0),0)/5</f>
        <v>44.4</v>
      </c>
      <c r="Y40" s="7">
        <v>25.6</v>
      </c>
      <c r="Z40" s="7">
        <v>12.96</v>
      </c>
      <c r="AA40" s="7">
        <v>7.92</v>
      </c>
      <c r="AB40" s="7">
        <v>27.6</v>
      </c>
      <c r="AC40" s="7">
        <v>19.600000000000001</v>
      </c>
      <c r="AD40" s="7"/>
      <c r="AE40" s="7">
        <f t="shared" si="7"/>
        <v>155.60000000000002</v>
      </c>
      <c r="AF40" s="8">
        <v>16</v>
      </c>
      <c r="AG40" s="10">
        <f t="shared" si="8"/>
        <v>24</v>
      </c>
      <c r="AH40" s="7">
        <f t="shared" si="9"/>
        <v>153.60000000000002</v>
      </c>
      <c r="AI40" s="7">
        <v>12</v>
      </c>
      <c r="AJ40" s="7">
        <v>84</v>
      </c>
      <c r="AK40" s="10">
        <f t="shared" si="10"/>
        <v>0.2857142857142857</v>
      </c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x14ac:dyDescent="0.25">
      <c r="A41" s="7" t="s">
        <v>45</v>
      </c>
      <c r="B41" s="7" t="s">
        <v>41</v>
      </c>
      <c r="C41" s="7">
        <v>1183</v>
      </c>
      <c r="D41" s="7">
        <v>30</v>
      </c>
      <c r="E41" s="37">
        <f>183+E7</f>
        <v>260</v>
      </c>
      <c r="F41" s="37">
        <f>770+F7</f>
        <v>762</v>
      </c>
      <c r="G41" s="8">
        <v>0.7</v>
      </c>
      <c r="H41" s="7">
        <v>180</v>
      </c>
      <c r="I41" s="7" t="s">
        <v>48</v>
      </c>
      <c r="J41" s="7"/>
      <c r="K41" s="7">
        <v>193</v>
      </c>
      <c r="L41" s="7">
        <f t="shared" si="11"/>
        <v>67</v>
      </c>
      <c r="M41" s="7"/>
      <c r="N41" s="7"/>
      <c r="O41" s="7"/>
      <c r="P41" s="7">
        <f t="shared" si="12"/>
        <v>52</v>
      </c>
      <c r="Q41" s="4">
        <f>20*P41-F41</f>
        <v>278</v>
      </c>
      <c r="R41" s="4">
        <f t="shared" si="6"/>
        <v>240</v>
      </c>
      <c r="S41" s="4"/>
      <c r="T41" s="7"/>
      <c r="U41" s="7">
        <f t="shared" si="13"/>
        <v>19.26923076923077</v>
      </c>
      <c r="V41" s="7">
        <f t="shared" si="14"/>
        <v>14.653846153846153</v>
      </c>
      <c r="W41" s="7">
        <f>IFERROR(VLOOKUP(A41,[1]TDSheet!$A:$J,6,0),0)/5</f>
        <v>27</v>
      </c>
      <c r="X41" s="7">
        <f>IFERROR(VLOOKUP(A41,[2]TDSheet!$A:$J,6,0),0)/5</f>
        <v>3.8</v>
      </c>
      <c r="Y41" s="7">
        <v>40.4</v>
      </c>
      <c r="Z41" s="7">
        <v>22.68</v>
      </c>
      <c r="AA41" s="7">
        <v>18.059999999999999</v>
      </c>
      <c r="AB41" s="7">
        <v>23.4</v>
      </c>
      <c r="AC41" s="7">
        <v>28.6</v>
      </c>
      <c r="AD41" s="30" t="s">
        <v>50</v>
      </c>
      <c r="AE41" s="7">
        <f t="shared" si="7"/>
        <v>194.6</v>
      </c>
      <c r="AF41" s="8">
        <v>10</v>
      </c>
      <c r="AG41" s="10">
        <f t="shared" si="8"/>
        <v>24</v>
      </c>
      <c r="AH41" s="7">
        <f t="shared" si="9"/>
        <v>168</v>
      </c>
      <c r="AI41" s="7">
        <v>12</v>
      </c>
      <c r="AJ41" s="7">
        <v>84</v>
      </c>
      <c r="AK41" s="10">
        <f t="shared" si="10"/>
        <v>0.2857142857142857</v>
      </c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x14ac:dyDescent="0.25">
      <c r="A42" s="7" t="s">
        <v>94</v>
      </c>
      <c r="B42" s="7" t="s">
        <v>41</v>
      </c>
      <c r="C42" s="7">
        <v>248</v>
      </c>
      <c r="D42" s="7">
        <v>24</v>
      </c>
      <c r="E42" s="7">
        <v>141</v>
      </c>
      <c r="F42" s="7">
        <v>71</v>
      </c>
      <c r="G42" s="8">
        <v>0.4</v>
      </c>
      <c r="H42" s="7">
        <v>180</v>
      </c>
      <c r="I42" s="7" t="s">
        <v>48</v>
      </c>
      <c r="J42" s="7"/>
      <c r="K42" s="7">
        <v>151</v>
      </c>
      <c r="L42" s="7">
        <f t="shared" si="11"/>
        <v>-10</v>
      </c>
      <c r="M42" s="7"/>
      <c r="N42" s="7"/>
      <c r="O42" s="7"/>
      <c r="P42" s="7">
        <f t="shared" si="12"/>
        <v>28.2</v>
      </c>
      <c r="Q42" s="4">
        <f>18*P42-F42</f>
        <v>436.59999999999997</v>
      </c>
      <c r="R42" s="4">
        <f t="shared" si="6"/>
        <v>384</v>
      </c>
      <c r="S42" s="4"/>
      <c r="T42" s="7"/>
      <c r="U42" s="7">
        <f t="shared" si="13"/>
        <v>16.134751773049647</v>
      </c>
      <c r="V42" s="7">
        <f t="shared" si="14"/>
        <v>2.5177304964539009</v>
      </c>
      <c r="W42" s="7">
        <f>IFERROR(VLOOKUP(A42,[1]TDSheet!$A:$J,6,0),0)/5</f>
        <v>32.799999999999997</v>
      </c>
      <c r="X42" s="7">
        <f>IFERROR(VLOOKUP(A42,[2]TDSheet!$A:$J,6,0),0)/5</f>
        <v>38.799999999999997</v>
      </c>
      <c r="Y42" s="7">
        <v>24.8</v>
      </c>
      <c r="Z42" s="7">
        <v>12.16</v>
      </c>
      <c r="AA42" s="7">
        <v>7.92</v>
      </c>
      <c r="AB42" s="7">
        <v>25</v>
      </c>
      <c r="AC42" s="7">
        <v>19.8</v>
      </c>
      <c r="AD42" s="7"/>
      <c r="AE42" s="7">
        <f t="shared" si="7"/>
        <v>174.64</v>
      </c>
      <c r="AF42" s="8">
        <v>16</v>
      </c>
      <c r="AG42" s="10">
        <f t="shared" si="8"/>
        <v>24</v>
      </c>
      <c r="AH42" s="7">
        <f t="shared" si="9"/>
        <v>153.60000000000002</v>
      </c>
      <c r="AI42" s="7">
        <v>12</v>
      </c>
      <c r="AJ42" s="7">
        <v>84</v>
      </c>
      <c r="AK42" s="10">
        <f t="shared" si="10"/>
        <v>0.2857142857142857</v>
      </c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x14ac:dyDescent="0.25">
      <c r="A43" s="7" t="s">
        <v>95</v>
      </c>
      <c r="B43" s="7" t="s">
        <v>41</v>
      </c>
      <c r="C43" s="7">
        <v>448</v>
      </c>
      <c r="D43" s="7">
        <v>26</v>
      </c>
      <c r="E43" s="7">
        <v>184</v>
      </c>
      <c r="F43" s="7">
        <v>246</v>
      </c>
      <c r="G43" s="8">
        <v>0.7</v>
      </c>
      <c r="H43" s="7">
        <v>180</v>
      </c>
      <c r="I43" s="7" t="s">
        <v>48</v>
      </c>
      <c r="J43" s="7"/>
      <c r="K43" s="7">
        <v>194</v>
      </c>
      <c r="L43" s="7">
        <f t="shared" si="11"/>
        <v>-10</v>
      </c>
      <c r="M43" s="7"/>
      <c r="N43" s="7"/>
      <c r="O43" s="7"/>
      <c r="P43" s="7">
        <f t="shared" si="12"/>
        <v>36.799999999999997</v>
      </c>
      <c r="Q43" s="4">
        <f t="shared" ref="Q43:Q49" si="15">20*P43-F43</f>
        <v>490</v>
      </c>
      <c r="R43" s="4">
        <f t="shared" si="6"/>
        <v>480</v>
      </c>
      <c r="S43" s="4"/>
      <c r="T43" s="7"/>
      <c r="U43" s="7">
        <f t="shared" si="13"/>
        <v>19.728260869565219</v>
      </c>
      <c r="V43" s="7">
        <f t="shared" si="14"/>
        <v>6.6847826086956523</v>
      </c>
      <c r="W43" s="7">
        <f>IFERROR(VLOOKUP(A43,[1]TDSheet!$A:$J,6,0),0)/5</f>
        <v>42.2</v>
      </c>
      <c r="X43" s="7">
        <f>IFERROR(VLOOKUP(A43,[2]TDSheet!$A:$J,6,0),0)/5</f>
        <v>41.8</v>
      </c>
      <c r="Y43" s="7">
        <v>33</v>
      </c>
      <c r="Z43" s="7">
        <v>20.16</v>
      </c>
      <c r="AA43" s="7">
        <v>15.54</v>
      </c>
      <c r="AB43" s="7">
        <v>22.8</v>
      </c>
      <c r="AC43" s="7">
        <v>22.6</v>
      </c>
      <c r="AD43" s="7"/>
      <c r="AE43" s="7">
        <f t="shared" si="7"/>
        <v>343</v>
      </c>
      <c r="AF43" s="8">
        <v>10</v>
      </c>
      <c r="AG43" s="10">
        <f t="shared" si="8"/>
        <v>48</v>
      </c>
      <c r="AH43" s="7">
        <f t="shared" si="9"/>
        <v>336</v>
      </c>
      <c r="AI43" s="7">
        <v>12</v>
      </c>
      <c r="AJ43" s="7">
        <v>84</v>
      </c>
      <c r="AK43" s="10">
        <f t="shared" si="10"/>
        <v>0.5714285714285714</v>
      </c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x14ac:dyDescent="0.25">
      <c r="A44" s="7" t="s">
        <v>96</v>
      </c>
      <c r="B44" s="7" t="s">
        <v>41</v>
      </c>
      <c r="C44" s="7">
        <v>131</v>
      </c>
      <c r="D44" s="7">
        <v>3</v>
      </c>
      <c r="E44" s="7">
        <v>33</v>
      </c>
      <c r="F44" s="7">
        <v>90</v>
      </c>
      <c r="G44" s="8">
        <v>0.22</v>
      </c>
      <c r="H44" s="7">
        <v>180</v>
      </c>
      <c r="I44" s="7" t="s">
        <v>48</v>
      </c>
      <c r="J44" s="7"/>
      <c r="K44" s="7">
        <v>33</v>
      </c>
      <c r="L44" s="7">
        <f t="shared" si="11"/>
        <v>0</v>
      </c>
      <c r="M44" s="7"/>
      <c r="N44" s="7"/>
      <c r="O44" s="7"/>
      <c r="P44" s="7">
        <f t="shared" si="12"/>
        <v>6.6</v>
      </c>
      <c r="Q44" s="34">
        <f t="shared" si="15"/>
        <v>42</v>
      </c>
      <c r="R44" s="34">
        <f t="shared" si="6"/>
        <v>0</v>
      </c>
      <c r="S44" s="4"/>
      <c r="T44" s="7"/>
      <c r="U44" s="7">
        <f t="shared" si="13"/>
        <v>13.636363636363637</v>
      </c>
      <c r="V44" s="7">
        <f t="shared" si="14"/>
        <v>13.636363636363637</v>
      </c>
      <c r="W44" s="7">
        <f>IFERROR(VLOOKUP(A44,[1]TDSheet!$A:$J,6,0),0)/5</f>
        <v>11.8</v>
      </c>
      <c r="X44" s="7">
        <f>IFERROR(VLOOKUP(A44,[2]TDSheet!$A:$J,6,0),0)/5</f>
        <v>7.4</v>
      </c>
      <c r="Y44" s="7">
        <v>8.1999999999999993</v>
      </c>
      <c r="Z44" s="7">
        <v>3.915999999999999</v>
      </c>
      <c r="AA44" s="7">
        <v>5.8079999999999998</v>
      </c>
      <c r="AB44" s="7">
        <v>0</v>
      </c>
      <c r="AC44" s="7">
        <v>0</v>
      </c>
      <c r="AD44" s="33" t="s">
        <v>97</v>
      </c>
      <c r="AE44" s="7">
        <f t="shared" si="7"/>
        <v>9.24</v>
      </c>
      <c r="AF44" s="8">
        <v>12</v>
      </c>
      <c r="AG44" s="10">
        <f t="shared" si="8"/>
        <v>0</v>
      </c>
      <c r="AH44" s="7">
        <f t="shared" si="9"/>
        <v>0</v>
      </c>
      <c r="AI44" s="7">
        <v>14</v>
      </c>
      <c r="AJ44" s="7">
        <v>70</v>
      </c>
      <c r="AK44" s="10">
        <f t="shared" si="10"/>
        <v>0</v>
      </c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x14ac:dyDescent="0.25">
      <c r="A45" s="7" t="s">
        <v>98</v>
      </c>
      <c r="B45" s="7" t="s">
        <v>41</v>
      </c>
      <c r="C45" s="7">
        <v>11</v>
      </c>
      <c r="D45" s="7"/>
      <c r="E45" s="7">
        <v>6</v>
      </c>
      <c r="F45" s="7"/>
      <c r="G45" s="8">
        <v>0.4</v>
      </c>
      <c r="H45" s="7">
        <v>180</v>
      </c>
      <c r="I45" s="7" t="s">
        <v>48</v>
      </c>
      <c r="J45" s="7"/>
      <c r="K45" s="7">
        <v>6</v>
      </c>
      <c r="L45" s="7">
        <f t="shared" si="11"/>
        <v>0</v>
      </c>
      <c r="M45" s="7"/>
      <c r="N45" s="7"/>
      <c r="O45" s="7"/>
      <c r="P45" s="7">
        <f t="shared" si="12"/>
        <v>1.2</v>
      </c>
      <c r="Q45" s="34">
        <f t="shared" si="15"/>
        <v>24</v>
      </c>
      <c r="R45" s="34">
        <f t="shared" si="6"/>
        <v>0</v>
      </c>
      <c r="S45" s="4"/>
      <c r="T45" s="7"/>
      <c r="U45" s="7">
        <f t="shared" si="13"/>
        <v>0</v>
      </c>
      <c r="V45" s="7">
        <f t="shared" si="14"/>
        <v>0</v>
      </c>
      <c r="W45" s="7">
        <f>IFERROR(VLOOKUP(A45,[1]TDSheet!$A:$J,6,0),0)/5</f>
        <v>2.4</v>
      </c>
      <c r="X45" s="7">
        <f>IFERROR(VLOOKUP(A45,[2]TDSheet!$A:$J,6,0),0)/5</f>
        <v>5.4</v>
      </c>
      <c r="Y45" s="7">
        <v>1.4</v>
      </c>
      <c r="Z45" s="7">
        <v>2.16</v>
      </c>
      <c r="AA45" s="7">
        <v>1.1200000000000001</v>
      </c>
      <c r="AB45" s="7">
        <v>2.8</v>
      </c>
      <c r="AC45" s="7">
        <v>0.4</v>
      </c>
      <c r="AD45" s="33" t="s">
        <v>86</v>
      </c>
      <c r="AE45" s="7">
        <f t="shared" si="7"/>
        <v>9.6000000000000014</v>
      </c>
      <c r="AF45" s="8">
        <v>16</v>
      </c>
      <c r="AG45" s="10">
        <f t="shared" si="8"/>
        <v>0</v>
      </c>
      <c r="AH45" s="7">
        <f t="shared" si="9"/>
        <v>0</v>
      </c>
      <c r="AI45" s="7">
        <v>12</v>
      </c>
      <c r="AJ45" s="7">
        <v>84</v>
      </c>
      <c r="AK45" s="10">
        <f t="shared" si="10"/>
        <v>0</v>
      </c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x14ac:dyDescent="0.25">
      <c r="A46" s="7" t="s">
        <v>99</v>
      </c>
      <c r="B46" s="7" t="s">
        <v>41</v>
      </c>
      <c r="C46" s="7">
        <v>14</v>
      </c>
      <c r="D46" s="7"/>
      <c r="E46" s="7">
        <v>7</v>
      </c>
      <c r="F46" s="7"/>
      <c r="G46" s="8">
        <v>0.4</v>
      </c>
      <c r="H46" s="7">
        <v>180</v>
      </c>
      <c r="I46" s="7" t="s">
        <v>48</v>
      </c>
      <c r="J46" s="7"/>
      <c r="K46" s="7">
        <v>7</v>
      </c>
      <c r="L46" s="7">
        <f t="shared" si="11"/>
        <v>0</v>
      </c>
      <c r="M46" s="7"/>
      <c r="N46" s="7"/>
      <c r="O46" s="7"/>
      <c r="P46" s="7">
        <f t="shared" si="12"/>
        <v>1.4</v>
      </c>
      <c r="Q46" s="34">
        <f t="shared" si="15"/>
        <v>28</v>
      </c>
      <c r="R46" s="34">
        <f t="shared" si="6"/>
        <v>0</v>
      </c>
      <c r="S46" s="4"/>
      <c r="T46" s="7"/>
      <c r="U46" s="7">
        <f t="shared" si="13"/>
        <v>0</v>
      </c>
      <c r="V46" s="7">
        <f t="shared" si="14"/>
        <v>0</v>
      </c>
      <c r="W46" s="7">
        <f>IFERROR(VLOOKUP(A46,[1]TDSheet!$A:$J,6,0),0)/5</f>
        <v>3</v>
      </c>
      <c r="X46" s="7">
        <f>IFERROR(VLOOKUP(A46,[2]TDSheet!$A:$J,6,0),0)/5</f>
        <v>5.4</v>
      </c>
      <c r="Y46" s="7">
        <v>2.4</v>
      </c>
      <c r="Z46" s="7">
        <v>0.96</v>
      </c>
      <c r="AA46" s="7">
        <v>0.8</v>
      </c>
      <c r="AB46" s="7">
        <v>3</v>
      </c>
      <c r="AC46" s="7">
        <v>0.6</v>
      </c>
      <c r="AD46" s="33" t="s">
        <v>86</v>
      </c>
      <c r="AE46" s="7">
        <f t="shared" si="7"/>
        <v>11.200000000000001</v>
      </c>
      <c r="AF46" s="8">
        <v>16</v>
      </c>
      <c r="AG46" s="10">
        <f t="shared" si="8"/>
        <v>0</v>
      </c>
      <c r="AH46" s="7">
        <f t="shared" si="9"/>
        <v>0</v>
      </c>
      <c r="AI46" s="7">
        <v>12</v>
      </c>
      <c r="AJ46" s="7">
        <v>84</v>
      </c>
      <c r="AK46" s="10">
        <f t="shared" si="10"/>
        <v>0</v>
      </c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x14ac:dyDescent="0.25">
      <c r="A47" s="7" t="s">
        <v>100</v>
      </c>
      <c r="B47" s="7" t="s">
        <v>41</v>
      </c>
      <c r="C47" s="7">
        <v>107</v>
      </c>
      <c r="D47" s="7"/>
      <c r="E47" s="7">
        <v>35</v>
      </c>
      <c r="F47" s="7">
        <v>65</v>
      </c>
      <c r="G47" s="8">
        <v>0.7</v>
      </c>
      <c r="H47" s="7">
        <v>180</v>
      </c>
      <c r="I47" s="7" t="s">
        <v>48</v>
      </c>
      <c r="J47" s="7"/>
      <c r="K47" s="7">
        <v>35</v>
      </c>
      <c r="L47" s="7">
        <f t="shared" si="11"/>
        <v>0</v>
      </c>
      <c r="M47" s="7"/>
      <c r="N47" s="7"/>
      <c r="O47" s="7"/>
      <c r="P47" s="7">
        <f t="shared" si="12"/>
        <v>7</v>
      </c>
      <c r="Q47" s="4">
        <f t="shared" si="15"/>
        <v>75</v>
      </c>
      <c r="R47" s="4">
        <f t="shared" si="6"/>
        <v>96</v>
      </c>
      <c r="S47" s="4"/>
      <c r="T47" s="7"/>
      <c r="U47" s="7">
        <f t="shared" si="13"/>
        <v>23</v>
      </c>
      <c r="V47" s="7">
        <f t="shared" si="14"/>
        <v>9.2857142857142865</v>
      </c>
      <c r="W47" s="7">
        <f>IFERROR(VLOOKUP(A47,[1]TDSheet!$A:$J,6,0),0)/5</f>
        <v>4.5999999999999996</v>
      </c>
      <c r="X47" s="7">
        <f>IFERROR(VLOOKUP(A47,[2]TDSheet!$A:$J,6,0),0)/5</f>
        <v>7.2</v>
      </c>
      <c r="Y47" s="7">
        <v>5.2</v>
      </c>
      <c r="Z47" s="7">
        <v>5.74</v>
      </c>
      <c r="AA47" s="7">
        <v>4.4800000000000004</v>
      </c>
      <c r="AB47" s="7">
        <v>6.8</v>
      </c>
      <c r="AC47" s="7">
        <v>7.2</v>
      </c>
      <c r="AD47" s="7"/>
      <c r="AE47" s="7">
        <f t="shared" si="7"/>
        <v>52.5</v>
      </c>
      <c r="AF47" s="8">
        <v>8</v>
      </c>
      <c r="AG47" s="10">
        <f t="shared" si="8"/>
        <v>12</v>
      </c>
      <c r="AH47" s="7">
        <f t="shared" si="9"/>
        <v>67.199999999999989</v>
      </c>
      <c r="AI47" s="7">
        <v>12</v>
      </c>
      <c r="AJ47" s="7">
        <v>84</v>
      </c>
      <c r="AK47" s="10">
        <f t="shared" si="10"/>
        <v>0.14285714285714285</v>
      </c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x14ac:dyDescent="0.25">
      <c r="A48" s="7" t="s">
        <v>101</v>
      </c>
      <c r="B48" s="7" t="s">
        <v>41</v>
      </c>
      <c r="C48" s="7">
        <v>83</v>
      </c>
      <c r="D48" s="7">
        <v>5</v>
      </c>
      <c r="E48" s="7">
        <v>30</v>
      </c>
      <c r="F48" s="7">
        <v>54</v>
      </c>
      <c r="G48" s="8">
        <v>0.7</v>
      </c>
      <c r="H48" s="7">
        <v>180</v>
      </c>
      <c r="I48" s="7" t="s">
        <v>48</v>
      </c>
      <c r="J48" s="7"/>
      <c r="K48" s="7">
        <v>33</v>
      </c>
      <c r="L48" s="7">
        <f t="shared" si="11"/>
        <v>-3</v>
      </c>
      <c r="M48" s="7"/>
      <c r="N48" s="7"/>
      <c r="O48" s="7"/>
      <c r="P48" s="7">
        <f t="shared" si="12"/>
        <v>6</v>
      </c>
      <c r="Q48" s="4">
        <f t="shared" si="15"/>
        <v>66</v>
      </c>
      <c r="R48" s="4">
        <f t="shared" si="6"/>
        <v>96</v>
      </c>
      <c r="S48" s="4"/>
      <c r="T48" s="7"/>
      <c r="U48" s="7">
        <f t="shared" si="13"/>
        <v>25</v>
      </c>
      <c r="V48" s="7">
        <f t="shared" si="14"/>
        <v>9</v>
      </c>
      <c r="W48" s="7">
        <f>IFERROR(VLOOKUP(A48,[1]TDSheet!$A:$J,6,0),0)/5</f>
        <v>2.6</v>
      </c>
      <c r="X48" s="7">
        <f>IFERROR(VLOOKUP(A48,[2]TDSheet!$A:$J,6,0),0)/5</f>
        <v>0</v>
      </c>
      <c r="Y48" s="7">
        <v>3.4</v>
      </c>
      <c r="Z48" s="7">
        <v>5.04</v>
      </c>
      <c r="AA48" s="7">
        <v>3.5</v>
      </c>
      <c r="AB48" s="7">
        <v>0.2</v>
      </c>
      <c r="AC48" s="7">
        <v>0.8</v>
      </c>
      <c r="AD48" s="7"/>
      <c r="AE48" s="7">
        <f t="shared" si="7"/>
        <v>46.199999999999996</v>
      </c>
      <c r="AF48" s="8">
        <v>8</v>
      </c>
      <c r="AG48" s="10">
        <f t="shared" si="8"/>
        <v>12</v>
      </c>
      <c r="AH48" s="7">
        <f t="shared" si="9"/>
        <v>67.199999999999989</v>
      </c>
      <c r="AI48" s="7">
        <v>12</v>
      </c>
      <c r="AJ48" s="7">
        <v>84</v>
      </c>
      <c r="AK48" s="10">
        <f t="shared" si="10"/>
        <v>0.14285714285714285</v>
      </c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x14ac:dyDescent="0.25">
      <c r="A49" s="7" t="s">
        <v>102</v>
      </c>
      <c r="B49" s="7" t="s">
        <v>41</v>
      </c>
      <c r="C49" s="7">
        <v>64</v>
      </c>
      <c r="D49" s="7">
        <v>1</v>
      </c>
      <c r="E49" s="7">
        <v>30</v>
      </c>
      <c r="F49" s="7">
        <v>27</v>
      </c>
      <c r="G49" s="8">
        <v>0.7</v>
      </c>
      <c r="H49" s="7">
        <v>180</v>
      </c>
      <c r="I49" s="7" t="s">
        <v>48</v>
      </c>
      <c r="J49" s="7"/>
      <c r="K49" s="7">
        <v>30</v>
      </c>
      <c r="L49" s="7">
        <f t="shared" si="11"/>
        <v>0</v>
      </c>
      <c r="M49" s="7"/>
      <c r="N49" s="7"/>
      <c r="O49" s="7"/>
      <c r="P49" s="7">
        <f t="shared" si="12"/>
        <v>6</v>
      </c>
      <c r="Q49" s="4">
        <f t="shared" si="15"/>
        <v>93</v>
      </c>
      <c r="R49" s="4">
        <f t="shared" si="6"/>
        <v>96</v>
      </c>
      <c r="S49" s="4"/>
      <c r="T49" s="7"/>
      <c r="U49" s="7">
        <f t="shared" si="13"/>
        <v>20.5</v>
      </c>
      <c r="V49" s="7">
        <f t="shared" si="14"/>
        <v>4.5</v>
      </c>
      <c r="W49" s="7">
        <f>IFERROR(VLOOKUP(A49,[1]TDSheet!$A:$J,6,0),0)/5</f>
        <v>7.4</v>
      </c>
      <c r="X49" s="7">
        <f>IFERROR(VLOOKUP(A49,[2]TDSheet!$A:$J,6,0),0)/5</f>
        <v>3.6</v>
      </c>
      <c r="Y49" s="7">
        <v>4.4000000000000004</v>
      </c>
      <c r="Z49" s="7">
        <v>4.0599999999999996</v>
      </c>
      <c r="AA49" s="7">
        <v>2.66</v>
      </c>
      <c r="AB49" s="7">
        <v>5</v>
      </c>
      <c r="AC49" s="7">
        <v>0.8</v>
      </c>
      <c r="AD49" s="7"/>
      <c r="AE49" s="7">
        <f t="shared" si="7"/>
        <v>65.099999999999994</v>
      </c>
      <c r="AF49" s="8">
        <v>8</v>
      </c>
      <c r="AG49" s="10">
        <f t="shared" si="8"/>
        <v>12</v>
      </c>
      <c r="AH49" s="7">
        <f t="shared" si="9"/>
        <v>67.199999999999989</v>
      </c>
      <c r="AI49" s="7">
        <v>12</v>
      </c>
      <c r="AJ49" s="7">
        <v>84</v>
      </c>
      <c r="AK49" s="10">
        <f t="shared" si="10"/>
        <v>0.14285714285714285</v>
      </c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x14ac:dyDescent="0.25">
      <c r="A50" s="7" t="s">
        <v>103</v>
      </c>
      <c r="B50" s="7" t="s">
        <v>41</v>
      </c>
      <c r="C50" s="7">
        <v>67</v>
      </c>
      <c r="D50" s="7"/>
      <c r="E50" s="7">
        <v>27</v>
      </c>
      <c r="F50" s="7">
        <v>18</v>
      </c>
      <c r="G50" s="8">
        <v>0.7</v>
      </c>
      <c r="H50" s="7">
        <v>180</v>
      </c>
      <c r="I50" s="7" t="s">
        <v>48</v>
      </c>
      <c r="J50" s="7"/>
      <c r="K50" s="7">
        <v>27</v>
      </c>
      <c r="L50" s="7">
        <f t="shared" si="11"/>
        <v>0</v>
      </c>
      <c r="M50" s="7"/>
      <c r="N50" s="7"/>
      <c r="O50" s="7"/>
      <c r="P50" s="7">
        <f t="shared" si="12"/>
        <v>5.4</v>
      </c>
      <c r="Q50" s="4">
        <f>18*P50-F50</f>
        <v>79.2</v>
      </c>
      <c r="R50" s="4">
        <f t="shared" si="6"/>
        <v>96</v>
      </c>
      <c r="S50" s="4"/>
      <c r="T50" s="7"/>
      <c r="U50" s="7">
        <f t="shared" si="13"/>
        <v>21.111111111111111</v>
      </c>
      <c r="V50" s="7">
        <f t="shared" si="14"/>
        <v>3.333333333333333</v>
      </c>
      <c r="W50" s="7">
        <f>IFERROR(VLOOKUP(A50,[1]TDSheet!$A:$J,6,0),0)/5</f>
        <v>4.2</v>
      </c>
      <c r="X50" s="7">
        <f>IFERROR(VLOOKUP(A50,[2]TDSheet!$A:$J,6,0),0)/5</f>
        <v>8.4</v>
      </c>
      <c r="Y50" s="7">
        <v>4.8</v>
      </c>
      <c r="Z50" s="7">
        <v>3.22</v>
      </c>
      <c r="AA50" s="7">
        <v>3.5</v>
      </c>
      <c r="AB50" s="7">
        <v>6.2</v>
      </c>
      <c r="AC50" s="7">
        <v>3.4</v>
      </c>
      <c r="AD50" s="7"/>
      <c r="AE50" s="7">
        <f t="shared" si="7"/>
        <v>55.44</v>
      </c>
      <c r="AF50" s="8">
        <v>8</v>
      </c>
      <c r="AG50" s="10">
        <f t="shared" si="8"/>
        <v>12</v>
      </c>
      <c r="AH50" s="7">
        <f t="shared" si="9"/>
        <v>67.199999999999989</v>
      </c>
      <c r="AI50" s="7">
        <v>12</v>
      </c>
      <c r="AJ50" s="7">
        <v>84</v>
      </c>
      <c r="AK50" s="10">
        <f t="shared" si="10"/>
        <v>0.14285714285714285</v>
      </c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x14ac:dyDescent="0.25">
      <c r="A51" s="7" t="s">
        <v>104</v>
      </c>
      <c r="B51" s="7" t="s">
        <v>41</v>
      </c>
      <c r="C51" s="7">
        <v>149</v>
      </c>
      <c r="D51" s="7">
        <v>3</v>
      </c>
      <c r="E51" s="7">
        <v>88</v>
      </c>
      <c r="F51" s="7">
        <v>33</v>
      </c>
      <c r="G51" s="8">
        <v>0.9</v>
      </c>
      <c r="H51" s="7">
        <v>180</v>
      </c>
      <c r="I51" s="7" t="s">
        <v>48</v>
      </c>
      <c r="J51" s="7"/>
      <c r="K51" s="7">
        <v>90</v>
      </c>
      <c r="L51" s="7">
        <f t="shared" si="11"/>
        <v>-2</v>
      </c>
      <c r="M51" s="7"/>
      <c r="N51" s="7"/>
      <c r="O51" s="7"/>
      <c r="P51" s="7">
        <f t="shared" si="12"/>
        <v>17.600000000000001</v>
      </c>
      <c r="Q51" s="4">
        <f>17*P51-F51</f>
        <v>266.20000000000005</v>
      </c>
      <c r="R51" s="4">
        <f t="shared" si="6"/>
        <v>288</v>
      </c>
      <c r="S51" s="4"/>
      <c r="T51" s="7"/>
      <c r="U51" s="7">
        <f t="shared" si="13"/>
        <v>18.238636363636363</v>
      </c>
      <c r="V51" s="7">
        <f t="shared" si="14"/>
        <v>1.8749999999999998</v>
      </c>
      <c r="W51" s="7">
        <f>IFERROR(VLOOKUP(A51,[1]TDSheet!$A:$J,6,0),0)/5</f>
        <v>12.6</v>
      </c>
      <c r="X51" s="7">
        <f>IFERROR(VLOOKUP(A51,[2]TDSheet!$A:$J,6,0),0)/5</f>
        <v>17</v>
      </c>
      <c r="Y51" s="7">
        <v>16.600000000000001</v>
      </c>
      <c r="Z51" s="7">
        <v>12.24</v>
      </c>
      <c r="AA51" s="7">
        <v>14.22</v>
      </c>
      <c r="AB51" s="7">
        <v>12.8</v>
      </c>
      <c r="AC51" s="7">
        <v>10.8</v>
      </c>
      <c r="AD51" s="7"/>
      <c r="AE51" s="7">
        <f t="shared" si="7"/>
        <v>239.58000000000004</v>
      </c>
      <c r="AF51" s="8">
        <v>8</v>
      </c>
      <c r="AG51" s="10">
        <f t="shared" si="8"/>
        <v>36</v>
      </c>
      <c r="AH51" s="7">
        <f t="shared" si="9"/>
        <v>259.2</v>
      </c>
      <c r="AI51" s="7">
        <v>12</v>
      </c>
      <c r="AJ51" s="7">
        <v>84</v>
      </c>
      <c r="AK51" s="10">
        <f t="shared" si="10"/>
        <v>0.42857142857142855</v>
      </c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x14ac:dyDescent="0.25">
      <c r="A52" s="7" t="s">
        <v>105</v>
      </c>
      <c r="B52" s="7" t="s">
        <v>41</v>
      </c>
      <c r="C52" s="7">
        <v>53</v>
      </c>
      <c r="D52" s="7">
        <v>4</v>
      </c>
      <c r="E52" s="7">
        <v>44</v>
      </c>
      <c r="F52" s="7"/>
      <c r="G52" s="8">
        <v>0.9</v>
      </c>
      <c r="H52" s="7">
        <v>180</v>
      </c>
      <c r="I52" s="7" t="s">
        <v>48</v>
      </c>
      <c r="J52" s="7"/>
      <c r="K52" s="7">
        <v>44</v>
      </c>
      <c r="L52" s="7">
        <f t="shared" si="11"/>
        <v>0</v>
      </c>
      <c r="M52" s="7"/>
      <c r="N52" s="7"/>
      <c r="O52" s="7"/>
      <c r="P52" s="7">
        <f t="shared" si="12"/>
        <v>8.8000000000000007</v>
      </c>
      <c r="Q52" s="36">
        <f>15*P52-F52</f>
        <v>132</v>
      </c>
      <c r="R52" s="4">
        <f t="shared" si="6"/>
        <v>96</v>
      </c>
      <c r="S52" s="4"/>
      <c r="T52" s="7"/>
      <c r="U52" s="7">
        <f t="shared" si="13"/>
        <v>10.909090909090908</v>
      </c>
      <c r="V52" s="7">
        <f t="shared" si="14"/>
        <v>0</v>
      </c>
      <c r="W52" s="7">
        <f>IFERROR(VLOOKUP(A52,[1]TDSheet!$A:$J,6,0),0)/5</f>
        <v>8.1999999999999993</v>
      </c>
      <c r="X52" s="7">
        <f>IFERROR(VLOOKUP(A52,[2]TDSheet!$A:$J,6,0),0)/5</f>
        <v>7.4</v>
      </c>
      <c r="Y52" s="7">
        <v>8.4</v>
      </c>
      <c r="Z52" s="7">
        <v>9.7200000000000006</v>
      </c>
      <c r="AA52" s="7">
        <v>7.92</v>
      </c>
      <c r="AB52" s="7">
        <v>4.5999999999999996</v>
      </c>
      <c r="AC52" s="7">
        <v>6.8</v>
      </c>
      <c r="AD52" s="7"/>
      <c r="AE52" s="7">
        <f t="shared" si="7"/>
        <v>118.8</v>
      </c>
      <c r="AF52" s="8">
        <v>8</v>
      </c>
      <c r="AG52" s="10">
        <f t="shared" si="8"/>
        <v>12</v>
      </c>
      <c r="AH52" s="7">
        <f t="shared" si="9"/>
        <v>86.4</v>
      </c>
      <c r="AI52" s="7">
        <v>12</v>
      </c>
      <c r="AJ52" s="7">
        <v>84</v>
      </c>
      <c r="AK52" s="10">
        <f t="shared" si="10"/>
        <v>0.14285714285714285</v>
      </c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x14ac:dyDescent="0.25">
      <c r="A53" s="7" t="s">
        <v>106</v>
      </c>
      <c r="B53" s="7" t="s">
        <v>41</v>
      </c>
      <c r="C53" s="7">
        <v>146</v>
      </c>
      <c r="D53" s="7">
        <v>1</v>
      </c>
      <c r="E53" s="7">
        <v>41</v>
      </c>
      <c r="F53" s="7">
        <v>88</v>
      </c>
      <c r="G53" s="8">
        <v>0.43</v>
      </c>
      <c r="H53" s="7">
        <v>180</v>
      </c>
      <c r="I53" s="7" t="s">
        <v>48</v>
      </c>
      <c r="J53" s="7"/>
      <c r="K53" s="7">
        <v>42</v>
      </c>
      <c r="L53" s="7">
        <f t="shared" si="11"/>
        <v>-1</v>
      </c>
      <c r="M53" s="7"/>
      <c r="N53" s="7"/>
      <c r="O53" s="7"/>
      <c r="P53" s="7">
        <f t="shared" si="12"/>
        <v>8.1999999999999993</v>
      </c>
      <c r="Q53" s="4">
        <f>24*P53-F53</f>
        <v>108.79999999999998</v>
      </c>
      <c r="R53" s="4">
        <f t="shared" ref="R53:R75" si="16">AF53*AG53</f>
        <v>192</v>
      </c>
      <c r="S53" s="4"/>
      <c r="T53" s="7"/>
      <c r="U53" s="35">
        <f t="shared" si="13"/>
        <v>34.146341463414636</v>
      </c>
      <c r="V53" s="7">
        <f t="shared" si="14"/>
        <v>10.731707317073171</v>
      </c>
      <c r="W53" s="7">
        <f>IFERROR(VLOOKUP(A53,[1]TDSheet!$A:$J,6,0),0)/5</f>
        <v>12.2</v>
      </c>
      <c r="X53" s="7">
        <f>IFERROR(VLOOKUP(A53,[2]TDSheet!$A:$J,6,0),0)/5</f>
        <v>14.6</v>
      </c>
      <c r="Y53" s="7">
        <v>6</v>
      </c>
      <c r="Z53" s="7">
        <v>3.956</v>
      </c>
      <c r="AA53" s="7">
        <v>1.8919999999999999</v>
      </c>
      <c r="AB53" s="7">
        <v>6.4</v>
      </c>
      <c r="AC53" s="7">
        <v>7.8</v>
      </c>
      <c r="AD53" s="7"/>
      <c r="AE53" s="7">
        <f t="shared" ref="AE53:AE75" si="17">G53*Q53</f>
        <v>46.783999999999992</v>
      </c>
      <c r="AF53" s="8">
        <v>16</v>
      </c>
      <c r="AG53" s="10">
        <f t="shared" ref="AG53:AG75" si="18">MROUND(Q53, AF53*AI53)/AF53</f>
        <v>12</v>
      </c>
      <c r="AH53" s="7">
        <f t="shared" ref="AH53:AH75" si="19">AG53*AF53*G53</f>
        <v>82.56</v>
      </c>
      <c r="AI53" s="7">
        <v>12</v>
      </c>
      <c r="AJ53" s="7">
        <v>84</v>
      </c>
      <c r="AK53" s="10">
        <f t="shared" ref="AK53:AK75" si="20">AG53/AJ53</f>
        <v>0.14285714285714285</v>
      </c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x14ac:dyDescent="0.25">
      <c r="A54" s="7" t="s">
        <v>107</v>
      </c>
      <c r="B54" s="7" t="s">
        <v>47</v>
      </c>
      <c r="C54" s="7">
        <v>70</v>
      </c>
      <c r="D54" s="7"/>
      <c r="E54" s="7">
        <v>25</v>
      </c>
      <c r="F54" s="7">
        <v>35</v>
      </c>
      <c r="G54" s="8">
        <v>1</v>
      </c>
      <c r="H54" s="7">
        <v>180</v>
      </c>
      <c r="I54" s="7" t="s">
        <v>48</v>
      </c>
      <c r="J54" s="7"/>
      <c r="K54" s="7">
        <v>25</v>
      </c>
      <c r="L54" s="7">
        <f t="shared" si="11"/>
        <v>0</v>
      </c>
      <c r="M54" s="7"/>
      <c r="N54" s="7"/>
      <c r="O54" s="7"/>
      <c r="P54" s="7">
        <f t="shared" si="12"/>
        <v>5</v>
      </c>
      <c r="Q54" s="4">
        <f>20*P54-F54</f>
        <v>65</v>
      </c>
      <c r="R54" s="4">
        <f t="shared" si="16"/>
        <v>60</v>
      </c>
      <c r="S54" s="4"/>
      <c r="T54" s="7"/>
      <c r="U54" s="7">
        <f t="shared" si="13"/>
        <v>19</v>
      </c>
      <c r="V54" s="7">
        <f t="shared" si="14"/>
        <v>7</v>
      </c>
      <c r="W54" s="7">
        <f>IFERROR(VLOOKUP(A54,[1]TDSheet!$A:$J,6,0),0)/5</f>
        <v>11</v>
      </c>
      <c r="X54" s="7">
        <f>IFERROR(VLOOKUP(A54,[2]TDSheet!$A:$J,6,0),0)/5</f>
        <v>6</v>
      </c>
      <c r="Y54" s="7">
        <v>7</v>
      </c>
      <c r="Z54" s="7">
        <v>10</v>
      </c>
      <c r="AA54" s="7">
        <v>7</v>
      </c>
      <c r="AB54" s="7">
        <v>7</v>
      </c>
      <c r="AC54" s="7">
        <v>6</v>
      </c>
      <c r="AD54" s="7"/>
      <c r="AE54" s="7">
        <f t="shared" si="17"/>
        <v>65</v>
      </c>
      <c r="AF54" s="8">
        <v>5</v>
      </c>
      <c r="AG54" s="10">
        <f t="shared" si="18"/>
        <v>12</v>
      </c>
      <c r="AH54" s="7">
        <f t="shared" si="19"/>
        <v>60</v>
      </c>
      <c r="AI54" s="7">
        <v>12</v>
      </c>
      <c r="AJ54" s="7">
        <v>144</v>
      </c>
      <c r="AK54" s="10">
        <f t="shared" si="20"/>
        <v>8.3333333333333329E-2</v>
      </c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x14ac:dyDescent="0.25">
      <c r="A55" s="7" t="s">
        <v>108</v>
      </c>
      <c r="B55" s="7" t="s">
        <v>41</v>
      </c>
      <c r="C55" s="7">
        <v>65</v>
      </c>
      <c r="D55" s="7">
        <v>2</v>
      </c>
      <c r="E55" s="7">
        <v>52</v>
      </c>
      <c r="F55" s="7"/>
      <c r="G55" s="8">
        <v>1</v>
      </c>
      <c r="H55" s="7">
        <v>180</v>
      </c>
      <c r="I55" s="7" t="s">
        <v>48</v>
      </c>
      <c r="J55" s="7"/>
      <c r="K55" s="7">
        <v>87</v>
      </c>
      <c r="L55" s="7">
        <f t="shared" si="11"/>
        <v>-35</v>
      </c>
      <c r="M55" s="7"/>
      <c r="N55" s="7"/>
      <c r="O55" s="7"/>
      <c r="P55" s="7">
        <f t="shared" si="12"/>
        <v>10.4</v>
      </c>
      <c r="Q55" s="36">
        <f>15*P55-F55</f>
        <v>156</v>
      </c>
      <c r="R55" s="4">
        <f t="shared" si="16"/>
        <v>180</v>
      </c>
      <c r="S55" s="4"/>
      <c r="T55" s="7"/>
      <c r="U55" s="7">
        <f t="shared" si="13"/>
        <v>17.307692307692307</v>
      </c>
      <c r="V55" s="7">
        <f t="shared" si="14"/>
        <v>0</v>
      </c>
      <c r="W55" s="7">
        <f>IFERROR(VLOOKUP(A55,[1]TDSheet!$A:$J,6,0),0)/5</f>
        <v>15.6</v>
      </c>
      <c r="X55" s="7">
        <f>IFERROR(VLOOKUP(A55,[2]TDSheet!$A:$J,6,0),0)/5</f>
        <v>21.8</v>
      </c>
      <c r="Y55" s="7">
        <v>10.199999999999999</v>
      </c>
      <c r="Z55" s="7">
        <v>22.4</v>
      </c>
      <c r="AA55" s="7">
        <v>16</v>
      </c>
      <c r="AB55" s="7">
        <v>9.4</v>
      </c>
      <c r="AC55" s="7">
        <v>9.4</v>
      </c>
      <c r="AD55" s="7"/>
      <c r="AE55" s="7">
        <f t="shared" si="17"/>
        <v>156</v>
      </c>
      <c r="AF55" s="8">
        <v>5</v>
      </c>
      <c r="AG55" s="10">
        <f t="shared" si="18"/>
        <v>36</v>
      </c>
      <c r="AH55" s="7">
        <f t="shared" si="19"/>
        <v>180</v>
      </c>
      <c r="AI55" s="7">
        <v>12</v>
      </c>
      <c r="AJ55" s="7">
        <v>84</v>
      </c>
      <c r="AK55" s="10">
        <f t="shared" si="20"/>
        <v>0.42857142857142855</v>
      </c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28" t="s">
        <v>109</v>
      </c>
      <c r="B56" s="7" t="s">
        <v>41</v>
      </c>
      <c r="C56" s="7"/>
      <c r="D56" s="7"/>
      <c r="E56" s="7"/>
      <c r="F56" s="7"/>
      <c r="G56" s="8">
        <v>0.2</v>
      </c>
      <c r="H56" s="7">
        <v>180</v>
      </c>
      <c r="I56" s="7" t="s">
        <v>48</v>
      </c>
      <c r="J56" s="7"/>
      <c r="K56" s="7"/>
      <c r="L56" s="7">
        <f t="shared" si="11"/>
        <v>0</v>
      </c>
      <c r="M56" s="7"/>
      <c r="N56" s="7"/>
      <c r="O56" s="7"/>
      <c r="P56" s="7">
        <f t="shared" si="12"/>
        <v>0</v>
      </c>
      <c r="Q56" s="27">
        <v>64</v>
      </c>
      <c r="R56" s="4">
        <f t="shared" si="16"/>
        <v>64</v>
      </c>
      <c r="S56" s="4"/>
      <c r="T56" s="7"/>
      <c r="U56" s="7" t="e">
        <f t="shared" si="13"/>
        <v>#DIV/0!</v>
      </c>
      <c r="V56" s="7" t="e">
        <f t="shared" si="14"/>
        <v>#DIV/0!</v>
      </c>
      <c r="W56" s="7">
        <f>IFERROR(VLOOKUP(A56,[1]TDSheet!$A:$J,6,0),0)/5</f>
        <v>0</v>
      </c>
      <c r="X56" s="7">
        <f>IFERROR(VLOOKUP(A56,[2]TDSheet!$A:$J,6,0),0)/5</f>
        <v>0</v>
      </c>
      <c r="Y56" s="7">
        <v>0</v>
      </c>
      <c r="Z56" s="7">
        <v>0.04</v>
      </c>
      <c r="AA56" s="7">
        <v>0.32</v>
      </c>
      <c r="AB56" s="7">
        <v>2</v>
      </c>
      <c r="AC56" s="7">
        <v>1.2</v>
      </c>
      <c r="AD56" s="26" t="s">
        <v>110</v>
      </c>
      <c r="AE56" s="7">
        <f t="shared" si="17"/>
        <v>12.8</v>
      </c>
      <c r="AF56" s="8">
        <v>8</v>
      </c>
      <c r="AG56" s="10">
        <f t="shared" si="18"/>
        <v>8</v>
      </c>
      <c r="AH56" s="7">
        <f t="shared" si="19"/>
        <v>12.8</v>
      </c>
      <c r="AI56" s="7">
        <v>8</v>
      </c>
      <c r="AJ56" s="7">
        <v>48</v>
      </c>
      <c r="AK56" s="10">
        <f t="shared" si="20"/>
        <v>0.16666666666666666</v>
      </c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1:53" x14ac:dyDescent="0.25">
      <c r="A57" s="7" t="s">
        <v>111</v>
      </c>
      <c r="B57" s="7" t="s">
        <v>41</v>
      </c>
      <c r="C57" s="7">
        <v>33</v>
      </c>
      <c r="D57" s="7"/>
      <c r="E57" s="7">
        <v>1</v>
      </c>
      <c r="F57" s="7">
        <v>32</v>
      </c>
      <c r="G57" s="8">
        <v>0.2</v>
      </c>
      <c r="H57" s="7">
        <v>180</v>
      </c>
      <c r="I57" s="7" t="s">
        <v>48</v>
      </c>
      <c r="J57" s="7"/>
      <c r="K57" s="7">
        <v>1</v>
      </c>
      <c r="L57" s="7">
        <f t="shared" si="11"/>
        <v>0</v>
      </c>
      <c r="M57" s="7"/>
      <c r="N57" s="7"/>
      <c r="O57" s="7"/>
      <c r="P57" s="7">
        <f t="shared" si="12"/>
        <v>0.2</v>
      </c>
      <c r="Q57" s="4"/>
      <c r="R57" s="4">
        <f t="shared" si="16"/>
        <v>0</v>
      </c>
      <c r="S57" s="4"/>
      <c r="T57" s="7"/>
      <c r="U57" s="7">
        <f t="shared" si="13"/>
        <v>160</v>
      </c>
      <c r="V57" s="7">
        <f t="shared" si="14"/>
        <v>160</v>
      </c>
      <c r="W57" s="7">
        <f>IFERROR(VLOOKUP(A57,[1]TDSheet!$A:$J,6,0),0)/5</f>
        <v>3</v>
      </c>
      <c r="X57" s="7">
        <f>IFERROR(VLOOKUP(A57,[2]TDSheet!$A:$J,6,0),0)/5</f>
        <v>0</v>
      </c>
      <c r="Y57" s="7">
        <v>0</v>
      </c>
      <c r="Z57" s="7">
        <v>0</v>
      </c>
      <c r="AA57" s="7">
        <v>0.16</v>
      </c>
      <c r="AB57" s="7">
        <v>2</v>
      </c>
      <c r="AC57" s="7">
        <v>1</v>
      </c>
      <c r="AD57" s="31" t="s">
        <v>63</v>
      </c>
      <c r="AE57" s="7">
        <f t="shared" si="17"/>
        <v>0</v>
      </c>
      <c r="AF57" s="8">
        <v>8</v>
      </c>
      <c r="AG57" s="10">
        <f t="shared" si="18"/>
        <v>0</v>
      </c>
      <c r="AH57" s="7">
        <f t="shared" si="19"/>
        <v>0</v>
      </c>
      <c r="AI57" s="7">
        <v>6</v>
      </c>
      <c r="AJ57" s="7">
        <v>72</v>
      </c>
      <c r="AK57" s="10">
        <f t="shared" si="20"/>
        <v>0</v>
      </c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1:53" x14ac:dyDescent="0.25">
      <c r="A58" s="7" t="s">
        <v>112</v>
      </c>
      <c r="B58" s="7" t="s">
        <v>47</v>
      </c>
      <c r="C58" s="7">
        <v>159.1</v>
      </c>
      <c r="D58" s="7">
        <v>11.1</v>
      </c>
      <c r="E58" s="7">
        <v>92.5</v>
      </c>
      <c r="F58" s="7">
        <v>44.4</v>
      </c>
      <c r="G58" s="8">
        <v>1</v>
      </c>
      <c r="H58" s="7">
        <v>180</v>
      </c>
      <c r="I58" s="7" t="s">
        <v>48</v>
      </c>
      <c r="J58" s="7"/>
      <c r="K58" s="7">
        <v>55.5</v>
      </c>
      <c r="L58" s="7">
        <f t="shared" si="11"/>
        <v>37</v>
      </c>
      <c r="M58" s="7"/>
      <c r="N58" s="7"/>
      <c r="O58" s="7"/>
      <c r="P58" s="7">
        <f t="shared" si="12"/>
        <v>18.5</v>
      </c>
      <c r="Q58" s="4">
        <f>17*P58-F58</f>
        <v>270.10000000000002</v>
      </c>
      <c r="R58" s="4">
        <f t="shared" si="16"/>
        <v>259</v>
      </c>
      <c r="S58" s="4"/>
      <c r="T58" s="7"/>
      <c r="U58" s="7">
        <f t="shared" si="13"/>
        <v>16.399999999999999</v>
      </c>
      <c r="V58" s="7">
        <f t="shared" si="14"/>
        <v>2.4</v>
      </c>
      <c r="W58" s="7">
        <f>IFERROR(VLOOKUP(A58,[1]TDSheet!$A:$J,6,0),0)/5</f>
        <v>17.759999999999998</v>
      </c>
      <c r="X58" s="7">
        <f>IFERROR(VLOOKUP(A58,[2]TDSheet!$A:$J,6,0),0)/5</f>
        <v>18.5</v>
      </c>
      <c r="Y58" s="7">
        <v>12.44</v>
      </c>
      <c r="Z58" s="7">
        <v>15.54</v>
      </c>
      <c r="AA58" s="7">
        <v>2.96</v>
      </c>
      <c r="AB58" s="7">
        <v>7.4</v>
      </c>
      <c r="AC58" s="7">
        <v>10.36</v>
      </c>
      <c r="AD58" s="7"/>
      <c r="AE58" s="7">
        <f t="shared" si="17"/>
        <v>270.10000000000002</v>
      </c>
      <c r="AF58" s="8">
        <v>3.7</v>
      </c>
      <c r="AG58" s="10">
        <f t="shared" si="18"/>
        <v>70</v>
      </c>
      <c r="AH58" s="7">
        <f t="shared" si="19"/>
        <v>259</v>
      </c>
      <c r="AI58" s="7">
        <v>14</v>
      </c>
      <c r="AJ58" s="7">
        <v>126</v>
      </c>
      <c r="AK58" s="10">
        <f t="shared" si="20"/>
        <v>0.55555555555555558</v>
      </c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25">
      <c r="A59" s="7" t="s">
        <v>113</v>
      </c>
      <c r="B59" s="7" t="s">
        <v>47</v>
      </c>
      <c r="C59" s="7">
        <v>74</v>
      </c>
      <c r="D59" s="7"/>
      <c r="E59" s="7">
        <v>33.299999999999997</v>
      </c>
      <c r="F59" s="7">
        <v>37</v>
      </c>
      <c r="G59" s="8">
        <v>1</v>
      </c>
      <c r="H59" s="7">
        <v>180</v>
      </c>
      <c r="I59" s="7" t="s">
        <v>48</v>
      </c>
      <c r="J59" s="7"/>
      <c r="K59" s="7">
        <v>33.299999999999997</v>
      </c>
      <c r="L59" s="7">
        <f t="shared" si="11"/>
        <v>0</v>
      </c>
      <c r="M59" s="7"/>
      <c r="N59" s="7"/>
      <c r="O59" s="7"/>
      <c r="P59" s="7">
        <f t="shared" si="12"/>
        <v>6.6599999999999993</v>
      </c>
      <c r="Q59" s="4">
        <f>20*P59-F59</f>
        <v>96.199999999999989</v>
      </c>
      <c r="R59" s="4">
        <f t="shared" si="16"/>
        <v>103.60000000000001</v>
      </c>
      <c r="S59" s="4"/>
      <c r="T59" s="7"/>
      <c r="U59" s="7">
        <f t="shared" si="13"/>
        <v>21.111111111111118</v>
      </c>
      <c r="V59" s="7">
        <f t="shared" si="14"/>
        <v>5.5555555555555562</v>
      </c>
      <c r="W59" s="7">
        <f>IFERROR(VLOOKUP(A59,[1]TDSheet!$A:$J,6,0),0)/5</f>
        <v>1.48</v>
      </c>
      <c r="X59" s="7">
        <f>IFERROR(VLOOKUP(A59,[2]TDSheet!$A:$J,6,0),0)/5</f>
        <v>3.7</v>
      </c>
      <c r="Y59" s="7">
        <v>4.4400000000000004</v>
      </c>
      <c r="Z59" s="7">
        <v>2.2200000000000002</v>
      </c>
      <c r="AA59" s="7">
        <v>2.96</v>
      </c>
      <c r="AB59" s="7">
        <v>1.48</v>
      </c>
      <c r="AC59" s="7">
        <v>2.2200000000000002</v>
      </c>
      <c r="AD59" s="7"/>
      <c r="AE59" s="7">
        <f t="shared" si="17"/>
        <v>96.199999999999989</v>
      </c>
      <c r="AF59" s="8">
        <v>3.7</v>
      </c>
      <c r="AG59" s="10">
        <f t="shared" si="18"/>
        <v>28</v>
      </c>
      <c r="AH59" s="7">
        <f t="shared" si="19"/>
        <v>103.60000000000001</v>
      </c>
      <c r="AI59" s="7">
        <v>14</v>
      </c>
      <c r="AJ59" s="7">
        <v>126</v>
      </c>
      <c r="AK59" s="10">
        <f t="shared" si="20"/>
        <v>0.22222222222222221</v>
      </c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x14ac:dyDescent="0.25">
      <c r="A60" s="7" t="s">
        <v>114</v>
      </c>
      <c r="B60" s="7" t="s">
        <v>47</v>
      </c>
      <c r="C60" s="7">
        <v>606.79999999999995</v>
      </c>
      <c r="D60" s="7">
        <v>44.4</v>
      </c>
      <c r="E60" s="7">
        <v>33.299999999999997</v>
      </c>
      <c r="F60" s="7">
        <v>573.5</v>
      </c>
      <c r="G60" s="8">
        <v>1</v>
      </c>
      <c r="H60" s="7">
        <v>180</v>
      </c>
      <c r="I60" s="7" t="s">
        <v>48</v>
      </c>
      <c r="J60" s="7"/>
      <c r="K60" s="7">
        <v>11.1</v>
      </c>
      <c r="L60" s="7">
        <f t="shared" si="11"/>
        <v>22.199999999999996</v>
      </c>
      <c r="M60" s="7"/>
      <c r="N60" s="7"/>
      <c r="O60" s="7"/>
      <c r="P60" s="7">
        <f t="shared" si="12"/>
        <v>6.6599999999999993</v>
      </c>
      <c r="Q60" s="4"/>
      <c r="R60" s="4">
        <f t="shared" si="16"/>
        <v>0</v>
      </c>
      <c r="S60" s="4"/>
      <c r="T60" s="7"/>
      <c r="U60" s="7">
        <f t="shared" si="13"/>
        <v>86.111111111111114</v>
      </c>
      <c r="V60" s="7">
        <f t="shared" si="14"/>
        <v>86.111111111111114</v>
      </c>
      <c r="W60" s="7">
        <f>IFERROR(VLOOKUP(A60,[1]TDSheet!$A:$J,6,0),0)/5</f>
        <v>7.4</v>
      </c>
      <c r="X60" s="7">
        <f>IFERROR(VLOOKUP(A60,[2]TDSheet!$A:$J,6,0),0)/5</f>
        <v>0.74</v>
      </c>
      <c r="Y60" s="7">
        <v>0</v>
      </c>
      <c r="Z60" s="7">
        <v>0</v>
      </c>
      <c r="AA60" s="7">
        <v>2.2200000000000002</v>
      </c>
      <c r="AB60" s="7">
        <v>0</v>
      </c>
      <c r="AC60" s="7">
        <v>0</v>
      </c>
      <c r="AD60" s="31" t="s">
        <v>63</v>
      </c>
      <c r="AE60" s="7">
        <f t="shared" si="17"/>
        <v>0</v>
      </c>
      <c r="AF60" s="8">
        <v>3.7</v>
      </c>
      <c r="AG60" s="10">
        <f t="shared" si="18"/>
        <v>0</v>
      </c>
      <c r="AH60" s="7">
        <f t="shared" si="19"/>
        <v>0</v>
      </c>
      <c r="AI60" s="7">
        <v>14</v>
      </c>
      <c r="AJ60" s="7">
        <v>126</v>
      </c>
      <c r="AK60" s="10">
        <f t="shared" si="20"/>
        <v>0</v>
      </c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25">
      <c r="A61" s="7" t="s">
        <v>115</v>
      </c>
      <c r="B61" s="7" t="s">
        <v>41</v>
      </c>
      <c r="C61" s="7">
        <v>124</v>
      </c>
      <c r="D61" s="7">
        <v>1</v>
      </c>
      <c r="E61" s="7">
        <v>61</v>
      </c>
      <c r="F61" s="7">
        <v>61</v>
      </c>
      <c r="G61" s="8">
        <v>0.2</v>
      </c>
      <c r="H61" s="7">
        <v>181</v>
      </c>
      <c r="I61" s="7" t="s">
        <v>48</v>
      </c>
      <c r="J61" s="7"/>
      <c r="K61" s="7">
        <v>61</v>
      </c>
      <c r="L61" s="7">
        <f t="shared" si="11"/>
        <v>0</v>
      </c>
      <c r="M61" s="7"/>
      <c r="N61" s="7"/>
      <c r="O61" s="7"/>
      <c r="P61" s="7">
        <f t="shared" si="12"/>
        <v>12.2</v>
      </c>
      <c r="Q61" s="4">
        <f>20*P61-F61</f>
        <v>183</v>
      </c>
      <c r="R61" s="4">
        <f t="shared" si="16"/>
        <v>168</v>
      </c>
      <c r="S61" s="4"/>
      <c r="T61" s="7"/>
      <c r="U61" s="7">
        <f t="shared" si="13"/>
        <v>18.770491803278691</v>
      </c>
      <c r="V61" s="7">
        <f t="shared" si="14"/>
        <v>5</v>
      </c>
      <c r="W61" s="7">
        <f>IFERROR(VLOOKUP(A61,[1]TDSheet!$A:$J,6,0),0)/5</f>
        <v>8.8000000000000007</v>
      </c>
      <c r="X61" s="7">
        <f>IFERROR(VLOOKUP(A61,[2]TDSheet!$A:$J,6,0),0)/5</f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 t="s">
        <v>83</v>
      </c>
      <c r="AE61" s="7">
        <f t="shared" si="17"/>
        <v>36.6</v>
      </c>
      <c r="AF61" s="8">
        <v>12</v>
      </c>
      <c r="AG61" s="10">
        <f t="shared" si="18"/>
        <v>14</v>
      </c>
      <c r="AH61" s="7">
        <f t="shared" si="19"/>
        <v>33.6</v>
      </c>
      <c r="AI61" s="7">
        <v>14</v>
      </c>
      <c r="AJ61" s="7">
        <v>70</v>
      </c>
      <c r="AK61" s="10">
        <f t="shared" si="20"/>
        <v>0.2</v>
      </c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x14ac:dyDescent="0.25">
      <c r="A62" s="7" t="s">
        <v>60</v>
      </c>
      <c r="B62" s="7" t="s">
        <v>47</v>
      </c>
      <c r="C62" s="7">
        <v>105.28</v>
      </c>
      <c r="D62" s="7">
        <v>47.04</v>
      </c>
      <c r="E62" s="7">
        <v>56</v>
      </c>
      <c r="F62" s="7">
        <v>20.16</v>
      </c>
      <c r="G62" s="8">
        <v>1</v>
      </c>
      <c r="H62" s="7">
        <v>180</v>
      </c>
      <c r="I62" s="7" t="s">
        <v>48</v>
      </c>
      <c r="J62" s="7"/>
      <c r="K62" s="7">
        <v>57.04</v>
      </c>
      <c r="L62" s="7">
        <f t="shared" si="11"/>
        <v>-1.0399999999999991</v>
      </c>
      <c r="M62" s="7"/>
      <c r="N62" s="7"/>
      <c r="O62" s="7"/>
      <c r="P62" s="7">
        <f t="shared" si="12"/>
        <v>11.2</v>
      </c>
      <c r="Q62" s="4">
        <f>17*P62-F62</f>
        <v>170.23999999999998</v>
      </c>
      <c r="R62" s="4">
        <f t="shared" si="16"/>
        <v>156.80000000000001</v>
      </c>
      <c r="S62" s="4"/>
      <c r="T62" s="7"/>
      <c r="U62" s="7">
        <f t="shared" si="13"/>
        <v>15.800000000000002</v>
      </c>
      <c r="V62" s="7">
        <f t="shared" si="14"/>
        <v>1.8</v>
      </c>
      <c r="W62" s="7">
        <f>IFERROR(VLOOKUP(A62,[1]TDSheet!$A:$J,6,0),0)/5</f>
        <v>7.168000000000001</v>
      </c>
      <c r="X62" s="7">
        <f>IFERROR(VLOOKUP(A62,[2]TDSheet!$A:$J,6,0),0)/5</f>
        <v>7.168000000000001</v>
      </c>
      <c r="Y62" s="7">
        <v>7.6159999999999997</v>
      </c>
      <c r="Z62" s="7">
        <v>8.9599999999999991</v>
      </c>
      <c r="AA62" s="7">
        <v>4.04</v>
      </c>
      <c r="AB62" s="7">
        <v>5.8239999999999998</v>
      </c>
      <c r="AC62" s="7">
        <v>3.1360000000000001</v>
      </c>
      <c r="AD62" s="7" t="s">
        <v>70</v>
      </c>
      <c r="AE62" s="7">
        <f t="shared" si="17"/>
        <v>170.23999999999998</v>
      </c>
      <c r="AF62" s="8">
        <v>2.2400000000000002</v>
      </c>
      <c r="AG62" s="10">
        <f t="shared" si="18"/>
        <v>70</v>
      </c>
      <c r="AH62" s="7">
        <f t="shared" si="19"/>
        <v>156.80000000000001</v>
      </c>
      <c r="AI62" s="7">
        <v>14</v>
      </c>
      <c r="AJ62" s="7">
        <v>126</v>
      </c>
      <c r="AK62" s="10">
        <f t="shared" si="20"/>
        <v>0.55555555555555558</v>
      </c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1:53" x14ac:dyDescent="0.25">
      <c r="A63" s="7" t="s">
        <v>116</v>
      </c>
      <c r="B63" s="7" t="s">
        <v>47</v>
      </c>
      <c r="C63" s="7">
        <v>160</v>
      </c>
      <c r="D63" s="7"/>
      <c r="E63" s="7">
        <v>30</v>
      </c>
      <c r="F63" s="7">
        <v>115</v>
      </c>
      <c r="G63" s="8">
        <v>1</v>
      </c>
      <c r="H63" s="7">
        <v>180</v>
      </c>
      <c r="I63" s="7" t="s">
        <v>48</v>
      </c>
      <c r="J63" s="7"/>
      <c r="K63" s="7">
        <v>30</v>
      </c>
      <c r="L63" s="7">
        <f t="shared" si="11"/>
        <v>0</v>
      </c>
      <c r="M63" s="7"/>
      <c r="N63" s="7"/>
      <c r="O63" s="7"/>
      <c r="P63" s="7">
        <f t="shared" si="12"/>
        <v>6</v>
      </c>
      <c r="Q63" s="4"/>
      <c r="R63" s="4">
        <f t="shared" si="16"/>
        <v>0</v>
      </c>
      <c r="S63" s="4"/>
      <c r="T63" s="7"/>
      <c r="U63" s="7">
        <f t="shared" si="13"/>
        <v>19.166666666666668</v>
      </c>
      <c r="V63" s="7">
        <f t="shared" si="14"/>
        <v>19.166666666666668</v>
      </c>
      <c r="W63" s="7">
        <f>IFERROR(VLOOKUP(A63,[1]TDSheet!$A:$J,6,0),0)/5</f>
        <v>3</v>
      </c>
      <c r="X63" s="7">
        <f>IFERROR(VLOOKUP(A63,[2]TDSheet!$A:$J,6,0),0)/5</f>
        <v>7</v>
      </c>
      <c r="Y63" s="7">
        <v>5</v>
      </c>
      <c r="Z63" s="7">
        <v>6</v>
      </c>
      <c r="AA63" s="7">
        <v>6</v>
      </c>
      <c r="AB63" s="7">
        <v>5</v>
      </c>
      <c r="AC63" s="7">
        <v>5</v>
      </c>
      <c r="AD63" s="30" t="s">
        <v>50</v>
      </c>
      <c r="AE63" s="7">
        <f t="shared" si="17"/>
        <v>0</v>
      </c>
      <c r="AF63" s="8">
        <v>5</v>
      </c>
      <c r="AG63" s="10">
        <f t="shared" si="18"/>
        <v>0</v>
      </c>
      <c r="AH63" s="7">
        <f t="shared" si="19"/>
        <v>0</v>
      </c>
      <c r="AI63" s="7">
        <v>12</v>
      </c>
      <c r="AJ63" s="7">
        <v>144</v>
      </c>
      <c r="AK63" s="10">
        <f t="shared" si="20"/>
        <v>0</v>
      </c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1:53" x14ac:dyDescent="0.25">
      <c r="A64" s="7" t="s">
        <v>117</v>
      </c>
      <c r="B64" s="7" t="s">
        <v>41</v>
      </c>
      <c r="C64" s="7">
        <v>603</v>
      </c>
      <c r="D64" s="7"/>
      <c r="E64" s="7">
        <v>30</v>
      </c>
      <c r="F64" s="7">
        <v>570</v>
      </c>
      <c r="G64" s="8">
        <v>0.09</v>
      </c>
      <c r="H64" s="7">
        <v>180</v>
      </c>
      <c r="I64" s="7" t="s">
        <v>48</v>
      </c>
      <c r="J64" s="7"/>
      <c r="K64" s="7">
        <v>30</v>
      </c>
      <c r="L64" s="7">
        <f t="shared" si="11"/>
        <v>0</v>
      </c>
      <c r="M64" s="7"/>
      <c r="N64" s="7"/>
      <c r="O64" s="7"/>
      <c r="P64" s="7">
        <f t="shared" si="12"/>
        <v>6</v>
      </c>
      <c r="Q64" s="4"/>
      <c r="R64" s="4">
        <f t="shared" si="16"/>
        <v>0</v>
      </c>
      <c r="S64" s="4"/>
      <c r="T64" s="7"/>
      <c r="U64" s="7">
        <f t="shared" si="13"/>
        <v>95</v>
      </c>
      <c r="V64" s="7">
        <f t="shared" si="14"/>
        <v>95</v>
      </c>
      <c r="W64" s="7">
        <f>IFERROR(VLOOKUP(A64,[1]TDSheet!$A:$J,6,0),0)/5</f>
        <v>1</v>
      </c>
      <c r="X64" s="7">
        <f>IFERROR(VLOOKUP(A64,[2]TDSheet!$A:$J,6,0),0)/5</f>
        <v>2</v>
      </c>
      <c r="Y64" s="7">
        <v>4.5999999999999996</v>
      </c>
      <c r="Z64" s="7">
        <v>0.14399999999999999</v>
      </c>
      <c r="AA64" s="7">
        <v>0.63</v>
      </c>
      <c r="AB64" s="7">
        <v>2.2000000000000002</v>
      </c>
      <c r="AC64" s="7">
        <v>7.6</v>
      </c>
      <c r="AD64" s="31" t="s">
        <v>63</v>
      </c>
      <c r="AE64" s="7">
        <f t="shared" si="17"/>
        <v>0</v>
      </c>
      <c r="AF64" s="8">
        <v>30</v>
      </c>
      <c r="AG64" s="10">
        <f t="shared" si="18"/>
        <v>0</v>
      </c>
      <c r="AH64" s="7">
        <f t="shared" si="19"/>
        <v>0</v>
      </c>
      <c r="AI64" s="7">
        <v>14</v>
      </c>
      <c r="AJ64" s="7">
        <v>126</v>
      </c>
      <c r="AK64" s="10">
        <f t="shared" si="20"/>
        <v>0</v>
      </c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spans="1:53" x14ac:dyDescent="0.25">
      <c r="A65" s="7" t="s">
        <v>118</v>
      </c>
      <c r="B65" s="7" t="s">
        <v>41</v>
      </c>
      <c r="C65" s="7">
        <v>441</v>
      </c>
      <c r="D65" s="7">
        <v>12</v>
      </c>
      <c r="E65" s="7">
        <v>152</v>
      </c>
      <c r="F65" s="7">
        <v>269</v>
      </c>
      <c r="G65" s="8">
        <v>0.25</v>
      </c>
      <c r="H65" s="7">
        <v>180</v>
      </c>
      <c r="I65" s="7" t="s">
        <v>48</v>
      </c>
      <c r="J65" s="7"/>
      <c r="K65" s="7">
        <v>152</v>
      </c>
      <c r="L65" s="7">
        <f t="shared" si="11"/>
        <v>0</v>
      </c>
      <c r="M65" s="7"/>
      <c r="N65" s="7"/>
      <c r="O65" s="7"/>
      <c r="P65" s="7">
        <f t="shared" si="12"/>
        <v>30.4</v>
      </c>
      <c r="Q65" s="4">
        <f>20*P65-F65</f>
        <v>339</v>
      </c>
      <c r="R65" s="4">
        <f t="shared" si="16"/>
        <v>336</v>
      </c>
      <c r="S65" s="4"/>
      <c r="T65" s="7"/>
      <c r="U65" s="7">
        <f t="shared" si="13"/>
        <v>19.901315789473685</v>
      </c>
      <c r="V65" s="7">
        <f t="shared" si="14"/>
        <v>8.8486842105263168</v>
      </c>
      <c r="W65" s="7">
        <f>IFERROR(VLOOKUP(A65,[1]TDSheet!$A:$J,6,0),0)/5</f>
        <v>27.6</v>
      </c>
      <c r="X65" s="7">
        <f>IFERROR(VLOOKUP(A65,[2]TDSheet!$A:$J,6,0),0)/5</f>
        <v>32.6</v>
      </c>
      <c r="Y65" s="7">
        <v>23</v>
      </c>
      <c r="Z65" s="7">
        <v>6</v>
      </c>
      <c r="AA65" s="7">
        <v>6.4</v>
      </c>
      <c r="AB65" s="7">
        <v>24.6</v>
      </c>
      <c r="AC65" s="7">
        <v>23.4</v>
      </c>
      <c r="AD65" s="7"/>
      <c r="AE65" s="7">
        <f t="shared" si="17"/>
        <v>84.75</v>
      </c>
      <c r="AF65" s="8">
        <v>12</v>
      </c>
      <c r="AG65" s="10">
        <f t="shared" si="18"/>
        <v>28</v>
      </c>
      <c r="AH65" s="7">
        <f t="shared" si="19"/>
        <v>84</v>
      </c>
      <c r="AI65" s="7">
        <v>14</v>
      </c>
      <c r="AJ65" s="7">
        <v>70</v>
      </c>
      <c r="AK65" s="10">
        <f t="shared" si="20"/>
        <v>0.4</v>
      </c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spans="1:53" x14ac:dyDescent="0.25">
      <c r="A66" s="7" t="s">
        <v>119</v>
      </c>
      <c r="B66" s="7" t="s">
        <v>41</v>
      </c>
      <c r="C66" s="7">
        <v>283</v>
      </c>
      <c r="D66" s="7">
        <v>2</v>
      </c>
      <c r="E66" s="7">
        <v>57</v>
      </c>
      <c r="F66" s="7">
        <v>214</v>
      </c>
      <c r="G66" s="8">
        <v>0.25</v>
      </c>
      <c r="H66" s="7">
        <v>180</v>
      </c>
      <c r="I66" s="7" t="s">
        <v>48</v>
      </c>
      <c r="J66" s="7"/>
      <c r="K66" s="7">
        <v>57</v>
      </c>
      <c r="L66" s="7">
        <f t="shared" si="11"/>
        <v>0</v>
      </c>
      <c r="M66" s="7"/>
      <c r="N66" s="7"/>
      <c r="O66" s="7"/>
      <c r="P66" s="7">
        <f t="shared" si="12"/>
        <v>11.4</v>
      </c>
      <c r="Q66" s="4"/>
      <c r="R66" s="4">
        <f t="shared" si="16"/>
        <v>0</v>
      </c>
      <c r="S66" s="4"/>
      <c r="T66" s="7"/>
      <c r="U66" s="7">
        <f t="shared" si="13"/>
        <v>18.771929824561404</v>
      </c>
      <c r="V66" s="7">
        <f t="shared" si="14"/>
        <v>18.771929824561404</v>
      </c>
      <c r="W66" s="7">
        <f>IFERROR(VLOOKUP(A66,[1]TDSheet!$A:$J,6,0),0)/5</f>
        <v>18.399999999999999</v>
      </c>
      <c r="X66" s="7">
        <f>IFERROR(VLOOKUP(A66,[2]TDSheet!$A:$J,6,0),0)/5</f>
        <v>13</v>
      </c>
      <c r="Y66" s="7">
        <v>13.2</v>
      </c>
      <c r="Z66" s="7">
        <v>3.6</v>
      </c>
      <c r="AA66" s="7">
        <v>3.75</v>
      </c>
      <c r="AB66" s="7">
        <v>9.1999999999999993</v>
      </c>
      <c r="AC66" s="7">
        <v>7.6</v>
      </c>
      <c r="AD66" s="30" t="s">
        <v>50</v>
      </c>
      <c r="AE66" s="7">
        <f t="shared" si="17"/>
        <v>0</v>
      </c>
      <c r="AF66" s="8">
        <v>12</v>
      </c>
      <c r="AG66" s="10">
        <f t="shared" si="18"/>
        <v>0</v>
      </c>
      <c r="AH66" s="7">
        <f t="shared" si="19"/>
        <v>0</v>
      </c>
      <c r="AI66" s="7">
        <v>14</v>
      </c>
      <c r="AJ66" s="7">
        <v>70</v>
      </c>
      <c r="AK66" s="10">
        <f t="shared" si="20"/>
        <v>0</v>
      </c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spans="1:53" x14ac:dyDescent="0.25">
      <c r="A67" s="7" t="s">
        <v>120</v>
      </c>
      <c r="B67" s="7" t="s">
        <v>41</v>
      </c>
      <c r="C67" s="7">
        <v>269</v>
      </c>
      <c r="D67" s="7">
        <v>2</v>
      </c>
      <c r="E67" s="7">
        <v>71</v>
      </c>
      <c r="F67" s="7">
        <v>174</v>
      </c>
      <c r="G67" s="8">
        <v>0.3</v>
      </c>
      <c r="H67" s="7">
        <v>180</v>
      </c>
      <c r="I67" s="7" t="s">
        <v>48</v>
      </c>
      <c r="J67" s="7"/>
      <c r="K67" s="7">
        <v>71</v>
      </c>
      <c r="L67" s="7">
        <f t="shared" si="11"/>
        <v>0</v>
      </c>
      <c r="M67" s="7"/>
      <c r="N67" s="7"/>
      <c r="O67" s="7"/>
      <c r="P67" s="7">
        <f t="shared" si="12"/>
        <v>14.2</v>
      </c>
      <c r="Q67" s="4">
        <f>20*P67-F67</f>
        <v>110</v>
      </c>
      <c r="R67" s="4">
        <f t="shared" si="16"/>
        <v>168</v>
      </c>
      <c r="S67" s="4"/>
      <c r="T67" s="7"/>
      <c r="U67" s="7">
        <f t="shared" si="13"/>
        <v>24.084507042253524</v>
      </c>
      <c r="V67" s="7">
        <f t="shared" si="14"/>
        <v>12.253521126760564</v>
      </c>
      <c r="W67" s="7">
        <f>IFERROR(VLOOKUP(A67,[1]TDSheet!$A:$J,6,0),0)/5</f>
        <v>19.399999999999999</v>
      </c>
      <c r="X67" s="7">
        <f>IFERROR(VLOOKUP(A67,[2]TDSheet!$A:$J,6,0),0)/5</f>
        <v>16.2</v>
      </c>
      <c r="Y67" s="7">
        <v>11.8</v>
      </c>
      <c r="Z67" s="7">
        <v>4.8</v>
      </c>
      <c r="AA67" s="7">
        <v>4.0199999999999996</v>
      </c>
      <c r="AB67" s="7">
        <v>15.4</v>
      </c>
      <c r="AC67" s="7">
        <v>12.6</v>
      </c>
      <c r="AD67" s="7"/>
      <c r="AE67" s="7">
        <f t="shared" si="17"/>
        <v>33</v>
      </c>
      <c r="AF67" s="8">
        <v>12</v>
      </c>
      <c r="AG67" s="10">
        <f t="shared" si="18"/>
        <v>14</v>
      </c>
      <c r="AH67" s="7">
        <f t="shared" si="19"/>
        <v>50.4</v>
      </c>
      <c r="AI67" s="7">
        <v>14</v>
      </c>
      <c r="AJ67" s="7">
        <v>70</v>
      </c>
      <c r="AK67" s="10">
        <f t="shared" si="20"/>
        <v>0.2</v>
      </c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spans="1:53" x14ac:dyDescent="0.25">
      <c r="A68" s="7" t="s">
        <v>121</v>
      </c>
      <c r="B68" s="7" t="s">
        <v>47</v>
      </c>
      <c r="C68" s="7">
        <v>10.8</v>
      </c>
      <c r="D68" s="7"/>
      <c r="E68" s="7">
        <v>10.8</v>
      </c>
      <c r="F68" s="7"/>
      <c r="G68" s="8">
        <v>1</v>
      </c>
      <c r="H68" s="7">
        <v>180</v>
      </c>
      <c r="I68" s="7" t="s">
        <v>48</v>
      </c>
      <c r="J68" s="7"/>
      <c r="K68" s="7">
        <v>12.6</v>
      </c>
      <c r="L68" s="7">
        <f t="shared" si="11"/>
        <v>-1.7999999999999989</v>
      </c>
      <c r="M68" s="7"/>
      <c r="N68" s="7"/>
      <c r="O68" s="7"/>
      <c r="P68" s="7">
        <f t="shared" si="12"/>
        <v>2.16</v>
      </c>
      <c r="Q68" s="36">
        <f>15*P68-F68</f>
        <v>32.400000000000006</v>
      </c>
      <c r="R68" s="4">
        <f t="shared" si="16"/>
        <v>32.4</v>
      </c>
      <c r="S68" s="4"/>
      <c r="T68" s="7"/>
      <c r="U68" s="7">
        <f t="shared" si="13"/>
        <v>14.999999999999998</v>
      </c>
      <c r="V68" s="7">
        <f t="shared" si="14"/>
        <v>0</v>
      </c>
      <c r="W68" s="7">
        <f>IFERROR(VLOOKUP(A68,[1]TDSheet!$A:$J,6,0),0)/5</f>
        <v>1.08</v>
      </c>
      <c r="X68" s="7">
        <f>IFERROR(VLOOKUP(A68,[2]TDSheet!$A:$J,6,0),0)/5</f>
        <v>1.44</v>
      </c>
      <c r="Y68" s="7">
        <v>1.44</v>
      </c>
      <c r="Z68" s="7">
        <v>2.44</v>
      </c>
      <c r="AA68" s="7">
        <v>3.24</v>
      </c>
      <c r="AB68" s="7">
        <v>0.72</v>
      </c>
      <c r="AC68" s="7">
        <v>1.8</v>
      </c>
      <c r="AD68" s="7"/>
      <c r="AE68" s="7">
        <f t="shared" si="17"/>
        <v>32.400000000000006</v>
      </c>
      <c r="AF68" s="8">
        <v>1.8</v>
      </c>
      <c r="AG68" s="10">
        <f t="shared" si="18"/>
        <v>18</v>
      </c>
      <c r="AH68" s="7">
        <f t="shared" si="19"/>
        <v>32.4</v>
      </c>
      <c r="AI68" s="7">
        <v>18</v>
      </c>
      <c r="AJ68" s="7">
        <v>234</v>
      </c>
      <c r="AK68" s="10">
        <f t="shared" si="20"/>
        <v>7.6923076923076927E-2</v>
      </c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spans="1:53" x14ac:dyDescent="0.25">
      <c r="A69" s="7" t="s">
        <v>122</v>
      </c>
      <c r="B69" s="7" t="s">
        <v>41</v>
      </c>
      <c r="C69" s="7">
        <v>267</v>
      </c>
      <c r="D69" s="7">
        <v>4</v>
      </c>
      <c r="E69" s="7">
        <v>54</v>
      </c>
      <c r="F69" s="7">
        <v>191</v>
      </c>
      <c r="G69" s="8">
        <v>0.3</v>
      </c>
      <c r="H69" s="7">
        <v>180</v>
      </c>
      <c r="I69" s="7" t="s">
        <v>48</v>
      </c>
      <c r="J69" s="7"/>
      <c r="K69" s="7">
        <v>54</v>
      </c>
      <c r="L69" s="7">
        <f t="shared" si="11"/>
        <v>0</v>
      </c>
      <c r="M69" s="7"/>
      <c r="N69" s="7"/>
      <c r="O69" s="7"/>
      <c r="P69" s="7">
        <f t="shared" si="12"/>
        <v>10.8</v>
      </c>
      <c r="Q69" s="4"/>
      <c r="R69" s="4">
        <f t="shared" si="16"/>
        <v>0</v>
      </c>
      <c r="S69" s="4"/>
      <c r="T69" s="7"/>
      <c r="U69" s="7">
        <f t="shared" si="13"/>
        <v>17.685185185185183</v>
      </c>
      <c r="V69" s="7">
        <f t="shared" si="14"/>
        <v>17.685185185185183</v>
      </c>
      <c r="W69" s="7">
        <f>IFERROR(VLOOKUP(A69,[1]TDSheet!$A:$J,6,0),0)/5</f>
        <v>15.2</v>
      </c>
      <c r="X69" s="7">
        <f>IFERROR(VLOOKUP(A69,[2]TDSheet!$A:$J,6,0),0)/5</f>
        <v>15.8</v>
      </c>
      <c r="Y69" s="7">
        <v>11.6</v>
      </c>
      <c r="Z69" s="7">
        <v>5.0999999999999996</v>
      </c>
      <c r="AA69" s="7">
        <v>3.36</v>
      </c>
      <c r="AB69" s="7">
        <v>13.4</v>
      </c>
      <c r="AC69" s="7">
        <v>10.8</v>
      </c>
      <c r="AD69" s="32" t="s">
        <v>50</v>
      </c>
      <c r="AE69" s="7">
        <f t="shared" si="17"/>
        <v>0</v>
      </c>
      <c r="AF69" s="8">
        <v>12</v>
      </c>
      <c r="AG69" s="10">
        <f t="shared" si="18"/>
        <v>0</v>
      </c>
      <c r="AH69" s="7">
        <f t="shared" si="19"/>
        <v>0</v>
      </c>
      <c r="AI69" s="7">
        <v>14</v>
      </c>
      <c r="AJ69" s="7">
        <v>70</v>
      </c>
      <c r="AK69" s="10">
        <f t="shared" si="20"/>
        <v>0</v>
      </c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spans="1:53" x14ac:dyDescent="0.25">
      <c r="A70" s="7" t="s">
        <v>123</v>
      </c>
      <c r="B70" s="7" t="s">
        <v>41</v>
      </c>
      <c r="C70" s="7">
        <v>130</v>
      </c>
      <c r="D70" s="7"/>
      <c r="E70" s="7">
        <v>23</v>
      </c>
      <c r="F70" s="7">
        <v>106</v>
      </c>
      <c r="G70" s="8">
        <v>0.3</v>
      </c>
      <c r="H70" s="7">
        <v>180</v>
      </c>
      <c r="I70" s="7" t="s">
        <v>48</v>
      </c>
      <c r="J70" s="7"/>
      <c r="K70" s="7">
        <v>23</v>
      </c>
      <c r="L70" s="7">
        <f t="shared" ref="L70:L75" si="21">E70-K70</f>
        <v>0</v>
      </c>
      <c r="M70" s="7"/>
      <c r="N70" s="7"/>
      <c r="O70" s="7"/>
      <c r="P70" s="7">
        <f t="shared" ref="P70:P75" si="22">E70/5</f>
        <v>4.5999999999999996</v>
      </c>
      <c r="Q70" s="4"/>
      <c r="R70" s="4">
        <f t="shared" si="16"/>
        <v>0</v>
      </c>
      <c r="S70" s="4"/>
      <c r="T70" s="7"/>
      <c r="U70" s="7">
        <f t="shared" ref="U70:U75" si="23">(F70+R70)/P70</f>
        <v>23.043478260869566</v>
      </c>
      <c r="V70" s="7">
        <f t="shared" ref="V70:V75" si="24">F70/P70</f>
        <v>23.043478260869566</v>
      </c>
      <c r="W70" s="7">
        <f>IFERROR(VLOOKUP(A70,[1]TDSheet!$A:$J,6,0),0)/5</f>
        <v>3.6</v>
      </c>
      <c r="X70" s="7">
        <f>IFERROR(VLOOKUP(A70,[2]TDSheet!$A:$J,6,0),0)/5</f>
        <v>3</v>
      </c>
      <c r="Y70" s="7">
        <v>4.2</v>
      </c>
      <c r="Z70" s="7">
        <v>1.5</v>
      </c>
      <c r="AA70" s="7">
        <v>1.74</v>
      </c>
      <c r="AB70" s="7">
        <v>3.2</v>
      </c>
      <c r="AC70" s="7">
        <v>5.4</v>
      </c>
      <c r="AD70" s="31" t="s">
        <v>63</v>
      </c>
      <c r="AE70" s="7">
        <f t="shared" si="17"/>
        <v>0</v>
      </c>
      <c r="AF70" s="8">
        <v>14</v>
      </c>
      <c r="AG70" s="10">
        <f t="shared" si="18"/>
        <v>0</v>
      </c>
      <c r="AH70" s="7">
        <f t="shared" si="19"/>
        <v>0</v>
      </c>
      <c r="AI70" s="7">
        <v>14</v>
      </c>
      <c r="AJ70" s="7">
        <v>70</v>
      </c>
      <c r="AK70" s="10">
        <f t="shared" si="20"/>
        <v>0</v>
      </c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spans="1:53" x14ac:dyDescent="0.25">
      <c r="A71" s="7" t="s">
        <v>124</v>
      </c>
      <c r="B71" s="7" t="s">
        <v>41</v>
      </c>
      <c r="C71" s="7">
        <v>92</v>
      </c>
      <c r="D71" s="7"/>
      <c r="E71" s="7">
        <v>28</v>
      </c>
      <c r="F71" s="7">
        <v>59</v>
      </c>
      <c r="G71" s="8">
        <v>0.48</v>
      </c>
      <c r="H71" s="7">
        <v>180</v>
      </c>
      <c r="I71" s="7" t="s">
        <v>48</v>
      </c>
      <c r="J71" s="7"/>
      <c r="K71" s="7">
        <v>28</v>
      </c>
      <c r="L71" s="7">
        <f t="shared" si="21"/>
        <v>0</v>
      </c>
      <c r="M71" s="7"/>
      <c r="N71" s="7"/>
      <c r="O71" s="7"/>
      <c r="P71" s="7">
        <f t="shared" si="22"/>
        <v>5.6</v>
      </c>
      <c r="Q71" s="4">
        <f>24*P71-F71</f>
        <v>75.399999999999977</v>
      </c>
      <c r="R71" s="4">
        <f t="shared" si="16"/>
        <v>112</v>
      </c>
      <c r="S71" s="4"/>
      <c r="T71" s="7"/>
      <c r="U71" s="35">
        <f t="shared" si="23"/>
        <v>30.535714285714288</v>
      </c>
      <c r="V71" s="7">
        <f t="shared" si="24"/>
        <v>10.535714285714286</v>
      </c>
      <c r="W71" s="7">
        <f>IFERROR(VLOOKUP(A71,[1]TDSheet!$A:$J,6,0),0)/5</f>
        <v>7.2</v>
      </c>
      <c r="X71" s="7">
        <f>IFERROR(VLOOKUP(A71,[2]TDSheet!$A:$J,6,0),0)/5</f>
        <v>4.8</v>
      </c>
      <c r="Y71" s="7">
        <v>6.4</v>
      </c>
      <c r="Z71" s="7">
        <v>4.5119999999999996</v>
      </c>
      <c r="AA71" s="7">
        <v>3.1680000000000001</v>
      </c>
      <c r="AB71" s="7">
        <v>6.6</v>
      </c>
      <c r="AC71" s="7">
        <v>6</v>
      </c>
      <c r="AD71" s="7"/>
      <c r="AE71" s="7">
        <f t="shared" si="17"/>
        <v>36.191999999999986</v>
      </c>
      <c r="AF71" s="8">
        <v>8</v>
      </c>
      <c r="AG71" s="10">
        <f t="shared" si="18"/>
        <v>14</v>
      </c>
      <c r="AH71" s="7">
        <f t="shared" si="19"/>
        <v>53.76</v>
      </c>
      <c r="AI71" s="7">
        <v>14</v>
      </c>
      <c r="AJ71" s="7">
        <v>70</v>
      </c>
      <c r="AK71" s="10">
        <f t="shared" si="20"/>
        <v>0.2</v>
      </c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1:53" x14ac:dyDescent="0.25">
      <c r="A72" s="7" t="s">
        <v>125</v>
      </c>
      <c r="B72" s="7" t="s">
        <v>41</v>
      </c>
      <c r="C72" s="7">
        <v>350</v>
      </c>
      <c r="D72" s="7">
        <v>11</v>
      </c>
      <c r="E72" s="7">
        <v>224</v>
      </c>
      <c r="F72" s="7">
        <v>64</v>
      </c>
      <c r="G72" s="8">
        <v>0.25</v>
      </c>
      <c r="H72" s="7">
        <v>180</v>
      </c>
      <c r="I72" s="7" t="s">
        <v>48</v>
      </c>
      <c r="J72" s="7"/>
      <c r="K72" s="7">
        <v>220</v>
      </c>
      <c r="L72" s="7">
        <f t="shared" si="21"/>
        <v>4</v>
      </c>
      <c r="M72" s="7"/>
      <c r="N72" s="7"/>
      <c r="O72" s="7"/>
      <c r="P72" s="7">
        <f t="shared" si="22"/>
        <v>44.8</v>
      </c>
      <c r="Q72" s="4">
        <f>16*P72-F72</f>
        <v>652.79999999999995</v>
      </c>
      <c r="R72" s="4">
        <f t="shared" si="16"/>
        <v>672</v>
      </c>
      <c r="S72" s="4"/>
      <c r="T72" s="7"/>
      <c r="U72" s="7">
        <f t="shared" si="23"/>
        <v>16.428571428571431</v>
      </c>
      <c r="V72" s="7">
        <f t="shared" si="24"/>
        <v>1.4285714285714286</v>
      </c>
      <c r="W72" s="7">
        <f>IFERROR(VLOOKUP(A72,[1]TDSheet!$A:$J,6,0),0)/5</f>
        <v>42.4</v>
      </c>
      <c r="X72" s="7">
        <f>IFERROR(VLOOKUP(A72,[2]TDSheet!$A:$J,6,0),0)/5</f>
        <v>47.8</v>
      </c>
      <c r="Y72" s="7">
        <v>37.200000000000003</v>
      </c>
      <c r="Z72" s="7">
        <v>11.1</v>
      </c>
      <c r="AA72" s="7">
        <v>11.2</v>
      </c>
      <c r="AB72" s="7">
        <v>36</v>
      </c>
      <c r="AC72" s="7">
        <v>28</v>
      </c>
      <c r="AD72" s="7"/>
      <c r="AE72" s="7">
        <f t="shared" si="17"/>
        <v>163.19999999999999</v>
      </c>
      <c r="AF72" s="8">
        <v>12</v>
      </c>
      <c r="AG72" s="10">
        <f t="shared" si="18"/>
        <v>56</v>
      </c>
      <c r="AH72" s="7">
        <f t="shared" si="19"/>
        <v>168</v>
      </c>
      <c r="AI72" s="7">
        <v>14</v>
      </c>
      <c r="AJ72" s="7">
        <v>70</v>
      </c>
      <c r="AK72" s="10">
        <f t="shared" si="20"/>
        <v>0.8</v>
      </c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1:53" x14ac:dyDescent="0.25">
      <c r="A73" s="7" t="s">
        <v>126</v>
      </c>
      <c r="B73" s="7" t="s">
        <v>41</v>
      </c>
      <c r="C73" s="7">
        <v>245</v>
      </c>
      <c r="D73" s="7">
        <v>2</v>
      </c>
      <c r="E73" s="7">
        <v>173</v>
      </c>
      <c r="F73" s="7">
        <v>28</v>
      </c>
      <c r="G73" s="8">
        <v>0.25</v>
      </c>
      <c r="H73" s="7">
        <v>180</v>
      </c>
      <c r="I73" s="7" t="s">
        <v>48</v>
      </c>
      <c r="J73" s="7"/>
      <c r="K73" s="7">
        <v>177</v>
      </c>
      <c r="L73" s="7">
        <f t="shared" si="21"/>
        <v>-4</v>
      </c>
      <c r="M73" s="7"/>
      <c r="N73" s="7"/>
      <c r="O73" s="7"/>
      <c r="P73" s="7">
        <f t="shared" si="22"/>
        <v>34.6</v>
      </c>
      <c r="Q73" s="4">
        <f>16*P73-F73</f>
        <v>525.6</v>
      </c>
      <c r="R73" s="4">
        <f t="shared" si="16"/>
        <v>504</v>
      </c>
      <c r="S73" s="4"/>
      <c r="T73" s="7"/>
      <c r="U73" s="7">
        <f t="shared" si="23"/>
        <v>15.3757225433526</v>
      </c>
      <c r="V73" s="7">
        <f t="shared" si="24"/>
        <v>0.80924855491329473</v>
      </c>
      <c r="W73" s="7">
        <f>IFERROR(VLOOKUP(A73,[1]TDSheet!$A:$J,6,0),0)/5</f>
        <v>35.4</v>
      </c>
      <c r="X73" s="7">
        <f>IFERROR(VLOOKUP(A73,[2]TDSheet!$A:$J,6,0),0)/5</f>
        <v>38.200000000000003</v>
      </c>
      <c r="Y73" s="7">
        <v>33.4</v>
      </c>
      <c r="Z73" s="7">
        <v>8.6</v>
      </c>
      <c r="AA73" s="7">
        <v>7.9</v>
      </c>
      <c r="AB73" s="7">
        <v>21.6</v>
      </c>
      <c r="AC73" s="7">
        <v>25.2</v>
      </c>
      <c r="AD73" s="7"/>
      <c r="AE73" s="7">
        <f t="shared" si="17"/>
        <v>131.4</v>
      </c>
      <c r="AF73" s="8">
        <v>12</v>
      </c>
      <c r="AG73" s="10">
        <f t="shared" si="18"/>
        <v>42</v>
      </c>
      <c r="AH73" s="7">
        <f t="shared" si="19"/>
        <v>126</v>
      </c>
      <c r="AI73" s="7">
        <v>14</v>
      </c>
      <c r="AJ73" s="7">
        <v>70</v>
      </c>
      <c r="AK73" s="10">
        <f t="shared" si="20"/>
        <v>0.6</v>
      </c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1:53" x14ac:dyDescent="0.25">
      <c r="A74" s="7" t="s">
        <v>127</v>
      </c>
      <c r="B74" s="7" t="s">
        <v>47</v>
      </c>
      <c r="C74" s="7">
        <v>37.799999999999997</v>
      </c>
      <c r="D74" s="7">
        <v>18.899999999999999</v>
      </c>
      <c r="E74" s="7">
        <v>27</v>
      </c>
      <c r="F74" s="7">
        <v>29.7</v>
      </c>
      <c r="G74" s="8">
        <v>1</v>
      </c>
      <c r="H74" s="7">
        <v>180</v>
      </c>
      <c r="I74" s="7" t="s">
        <v>48</v>
      </c>
      <c r="J74" s="7"/>
      <c r="K74" s="7">
        <v>27</v>
      </c>
      <c r="L74" s="7">
        <f t="shared" si="21"/>
        <v>0</v>
      </c>
      <c r="M74" s="7"/>
      <c r="N74" s="7"/>
      <c r="O74" s="7"/>
      <c r="P74" s="7">
        <f t="shared" si="22"/>
        <v>5.4</v>
      </c>
      <c r="Q74" s="4">
        <f>20*P74-F74</f>
        <v>78.3</v>
      </c>
      <c r="R74" s="4">
        <f t="shared" si="16"/>
        <v>75.600000000000009</v>
      </c>
      <c r="S74" s="4"/>
      <c r="T74" s="7"/>
      <c r="U74" s="7">
        <f t="shared" si="23"/>
        <v>19.5</v>
      </c>
      <c r="V74" s="7">
        <f t="shared" si="24"/>
        <v>5.4999999999999991</v>
      </c>
      <c r="W74" s="7">
        <f>IFERROR(VLOOKUP(A74,[1]TDSheet!$A:$J,6,0),0)/5</f>
        <v>7.0200000000000005</v>
      </c>
      <c r="X74" s="7">
        <f>IFERROR(VLOOKUP(A74,[2]TDSheet!$A:$J,6,0),0)/5</f>
        <v>7.0200000000000005</v>
      </c>
      <c r="Y74" s="7">
        <v>3.24</v>
      </c>
      <c r="Z74" s="7">
        <v>4.32</v>
      </c>
      <c r="AA74" s="7">
        <v>2.16</v>
      </c>
      <c r="AB74" s="7">
        <v>2.16</v>
      </c>
      <c r="AC74" s="7">
        <v>7.56</v>
      </c>
      <c r="AD74" s="7"/>
      <c r="AE74" s="7">
        <f t="shared" si="17"/>
        <v>78.3</v>
      </c>
      <c r="AF74" s="8">
        <v>2.7</v>
      </c>
      <c r="AG74" s="10">
        <f t="shared" si="18"/>
        <v>28</v>
      </c>
      <c r="AH74" s="7">
        <f t="shared" si="19"/>
        <v>75.600000000000009</v>
      </c>
      <c r="AI74" s="7">
        <v>14</v>
      </c>
      <c r="AJ74" s="7">
        <v>126</v>
      </c>
      <c r="AK74" s="10">
        <f t="shared" si="20"/>
        <v>0.22222222222222221</v>
      </c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1:53" x14ac:dyDescent="0.25">
      <c r="A75" s="7" t="s">
        <v>128</v>
      </c>
      <c r="B75" s="7" t="s">
        <v>47</v>
      </c>
      <c r="C75" s="7">
        <v>285</v>
      </c>
      <c r="D75" s="7"/>
      <c r="E75" s="7">
        <v>50</v>
      </c>
      <c r="F75" s="7">
        <v>220</v>
      </c>
      <c r="G75" s="8">
        <v>1</v>
      </c>
      <c r="H75" s="7">
        <v>180</v>
      </c>
      <c r="I75" s="7" t="s">
        <v>48</v>
      </c>
      <c r="J75" s="7"/>
      <c r="K75" s="7">
        <v>53</v>
      </c>
      <c r="L75" s="7">
        <f t="shared" si="21"/>
        <v>-3</v>
      </c>
      <c r="M75" s="7"/>
      <c r="N75" s="7"/>
      <c r="O75" s="7"/>
      <c r="P75" s="7">
        <f t="shared" si="22"/>
        <v>10</v>
      </c>
      <c r="Q75" s="4"/>
      <c r="R75" s="4">
        <f t="shared" si="16"/>
        <v>0</v>
      </c>
      <c r="S75" s="4"/>
      <c r="T75" s="7"/>
      <c r="U75" s="7">
        <f t="shared" si="23"/>
        <v>22</v>
      </c>
      <c r="V75" s="7">
        <f t="shared" si="24"/>
        <v>22</v>
      </c>
      <c r="W75" s="7">
        <f>IFERROR(VLOOKUP(A75,[1]TDSheet!$A:$J,6,0),0)/5</f>
        <v>13</v>
      </c>
      <c r="X75" s="7">
        <f>IFERROR(VLOOKUP(A75,[2]TDSheet!$A:$J,6,0),0)/5</f>
        <v>11</v>
      </c>
      <c r="Y75" s="7">
        <v>11</v>
      </c>
      <c r="Z75" s="7">
        <v>10</v>
      </c>
      <c r="AA75" s="7">
        <v>13</v>
      </c>
      <c r="AB75" s="7">
        <v>14</v>
      </c>
      <c r="AC75" s="7">
        <v>13</v>
      </c>
      <c r="AD75" s="31" t="s">
        <v>63</v>
      </c>
      <c r="AE75" s="7">
        <f t="shared" si="17"/>
        <v>0</v>
      </c>
      <c r="AF75" s="8">
        <v>5</v>
      </c>
      <c r="AG75" s="10">
        <f t="shared" si="18"/>
        <v>0</v>
      </c>
      <c r="AH75" s="7">
        <f t="shared" si="19"/>
        <v>0</v>
      </c>
      <c r="AI75" s="7">
        <v>12</v>
      </c>
      <c r="AJ75" s="7">
        <v>84</v>
      </c>
      <c r="AK75" s="10">
        <f t="shared" si="20"/>
        <v>0</v>
      </c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1:53" x14ac:dyDescent="0.25">
      <c r="A76" s="7"/>
      <c r="B76" s="7"/>
      <c r="C76" s="7"/>
      <c r="D76" s="7"/>
      <c r="E76" s="7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8"/>
      <c r="AG76" s="10"/>
      <c r="AH76" s="7"/>
      <c r="AI76" s="7"/>
      <c r="AJ76" s="7"/>
      <c r="AK76" s="10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1:53" x14ac:dyDescent="0.25">
      <c r="A77" s="7"/>
      <c r="B77" s="7"/>
      <c r="C77" s="7"/>
      <c r="D77" s="7"/>
      <c r="E77" s="7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8"/>
      <c r="AG77" s="10"/>
      <c r="AH77" s="7"/>
      <c r="AI77" s="7"/>
      <c r="AJ77" s="7"/>
      <c r="AK77" s="10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1:53" x14ac:dyDescent="0.25">
      <c r="A78" s="7"/>
      <c r="B78" s="7"/>
      <c r="C78" s="7"/>
      <c r="D78" s="7"/>
      <c r="E78" s="7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8"/>
      <c r="AG78" s="10"/>
      <c r="AH78" s="7"/>
      <c r="AI78" s="7"/>
      <c r="AJ78" s="7"/>
      <c r="AK78" s="10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1:53" x14ac:dyDescent="0.25">
      <c r="A79" s="7"/>
      <c r="B79" s="7"/>
      <c r="C79" s="7"/>
      <c r="D79" s="7"/>
      <c r="E79" s="7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8"/>
      <c r="AE79" s="8"/>
      <c r="AF79" s="8"/>
      <c r="AG79" s="10"/>
      <c r="AH79" s="7"/>
      <c r="AI79" s="7"/>
      <c r="AJ79" s="7"/>
      <c r="AK79" s="10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1:53" x14ac:dyDescent="0.25">
      <c r="A80" s="7"/>
      <c r="B80" s="7"/>
      <c r="C80" s="7"/>
      <c r="D80" s="7"/>
      <c r="E80" s="7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8"/>
      <c r="AG80" s="10"/>
      <c r="AH80" s="7"/>
      <c r="AI80" s="7"/>
      <c r="AJ80" s="7"/>
      <c r="AK80" s="10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1:53" x14ac:dyDescent="0.25">
      <c r="A81" s="7"/>
      <c r="B81" s="7"/>
      <c r="C81" s="7"/>
      <c r="D81" s="7"/>
      <c r="E81" s="7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8"/>
      <c r="AG81" s="10"/>
      <c r="AH81" s="7"/>
      <c r="AI81" s="7"/>
      <c r="AJ81" s="7"/>
      <c r="AK81" s="10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spans="1:53" x14ac:dyDescent="0.25">
      <c r="A82" s="7"/>
      <c r="B82" s="7"/>
      <c r="C82" s="7"/>
      <c r="D82" s="7"/>
      <c r="E82" s="7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8"/>
      <c r="AG82" s="10"/>
      <c r="AH82" s="7"/>
      <c r="AI82" s="7"/>
      <c r="AJ82" s="7"/>
      <c r="AK82" s="10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spans="1:53" x14ac:dyDescent="0.25">
      <c r="A83" s="7"/>
      <c r="B83" s="7"/>
      <c r="C83" s="7"/>
      <c r="D83" s="7"/>
      <c r="E83" s="7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8"/>
      <c r="AG83" s="10"/>
      <c r="AH83" s="7"/>
      <c r="AI83" s="7"/>
      <c r="AJ83" s="7"/>
      <c r="AK83" s="10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spans="1:53" x14ac:dyDescent="0.25">
      <c r="A84" s="7"/>
      <c r="B84" s="7"/>
      <c r="C84" s="7"/>
      <c r="D84" s="7"/>
      <c r="E84" s="7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8"/>
      <c r="AG84" s="10"/>
      <c r="AH84" s="7"/>
      <c r="AI84" s="7"/>
      <c r="AJ84" s="7"/>
      <c r="AK84" s="10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spans="1:53" x14ac:dyDescent="0.25">
      <c r="A85" s="7"/>
      <c r="B85" s="7"/>
      <c r="C85" s="7"/>
      <c r="D85" s="7"/>
      <c r="E85" s="7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8"/>
      <c r="AG85" s="10"/>
      <c r="AH85" s="7"/>
      <c r="AI85" s="7"/>
      <c r="AJ85" s="7"/>
      <c r="AK85" s="10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spans="1:53" x14ac:dyDescent="0.25">
      <c r="A86" s="7"/>
      <c r="B86" s="7"/>
      <c r="C86" s="7"/>
      <c r="D86" s="7"/>
      <c r="E86" s="7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8"/>
      <c r="AG86" s="10"/>
      <c r="AH86" s="7"/>
      <c r="AI86" s="7"/>
      <c r="AJ86" s="7"/>
      <c r="AK86" s="10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spans="1:53" x14ac:dyDescent="0.25">
      <c r="A87" s="7"/>
      <c r="B87" s="7"/>
      <c r="C87" s="7"/>
      <c r="D87" s="7"/>
      <c r="E87" s="7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8"/>
      <c r="AG87" s="10"/>
      <c r="AH87" s="7"/>
      <c r="AI87" s="7"/>
      <c r="AJ87" s="7"/>
      <c r="AK87" s="10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spans="1:53" x14ac:dyDescent="0.25">
      <c r="A88" s="7"/>
      <c r="B88" s="7"/>
      <c r="C88" s="7"/>
      <c r="D88" s="7"/>
      <c r="E88" s="7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8"/>
      <c r="AG88" s="10"/>
      <c r="AH88" s="7"/>
      <c r="AI88" s="7"/>
      <c r="AJ88" s="7"/>
      <c r="AK88" s="10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spans="1:53" x14ac:dyDescent="0.25">
      <c r="A89" s="7"/>
      <c r="B89" s="7"/>
      <c r="C89" s="7"/>
      <c r="D89" s="7"/>
      <c r="E89" s="7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8"/>
      <c r="AG89" s="10"/>
      <c r="AH89" s="7"/>
      <c r="AI89" s="7"/>
      <c r="AJ89" s="7"/>
      <c r="AK89" s="10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spans="1:53" x14ac:dyDescent="0.25">
      <c r="A90" s="7"/>
      <c r="B90" s="7"/>
      <c r="C90" s="7"/>
      <c r="D90" s="7"/>
      <c r="E90" s="7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8"/>
      <c r="AG90" s="10"/>
      <c r="AH90" s="7"/>
      <c r="AI90" s="7"/>
      <c r="AJ90" s="7"/>
      <c r="AK90" s="10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spans="1:53" x14ac:dyDescent="0.25">
      <c r="A91" s="7"/>
      <c r="B91" s="7"/>
      <c r="C91" s="7"/>
      <c r="D91" s="7"/>
      <c r="E91" s="7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8"/>
      <c r="AG91" s="10"/>
      <c r="AH91" s="7"/>
      <c r="AI91" s="7"/>
      <c r="AJ91" s="7"/>
      <c r="AK91" s="10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spans="1:53" x14ac:dyDescent="0.25">
      <c r="A92" s="7"/>
      <c r="B92" s="7"/>
      <c r="C92" s="7"/>
      <c r="D92" s="7"/>
      <c r="E92" s="7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8"/>
      <c r="AG92" s="10"/>
      <c r="AH92" s="7"/>
      <c r="AI92" s="7"/>
      <c r="AJ92" s="7"/>
      <c r="AK92" s="10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spans="1:53" x14ac:dyDescent="0.25">
      <c r="A93" s="7"/>
      <c r="B93" s="7"/>
      <c r="C93" s="7"/>
      <c r="D93" s="7"/>
      <c r="E93" s="7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8"/>
      <c r="AG93" s="10"/>
      <c r="AH93" s="7"/>
      <c r="AI93" s="7"/>
      <c r="AJ93" s="7"/>
      <c r="AK93" s="10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spans="1:53" x14ac:dyDescent="0.25">
      <c r="A94" s="7"/>
      <c r="B94" s="7"/>
      <c r="C94" s="7"/>
      <c r="D94" s="7"/>
      <c r="E94" s="7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8"/>
      <c r="AG94" s="10"/>
      <c r="AH94" s="7"/>
      <c r="AI94" s="7"/>
      <c r="AJ94" s="7"/>
      <c r="AK94" s="10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spans="1:53" x14ac:dyDescent="0.25">
      <c r="A95" s="7"/>
      <c r="B95" s="7"/>
      <c r="C95" s="7"/>
      <c r="D95" s="7"/>
      <c r="E95" s="7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8"/>
      <c r="AG95" s="10"/>
      <c r="AH95" s="7"/>
      <c r="AI95" s="7"/>
      <c r="AJ95" s="7"/>
      <c r="AK95" s="10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spans="1:53" x14ac:dyDescent="0.25">
      <c r="A96" s="7"/>
      <c r="B96" s="7"/>
      <c r="C96" s="7"/>
      <c r="D96" s="7"/>
      <c r="E96" s="7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8"/>
      <c r="AG96" s="10"/>
      <c r="AH96" s="7"/>
      <c r="AI96" s="7"/>
      <c r="AJ96" s="7"/>
      <c r="AK96" s="10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spans="1:53" x14ac:dyDescent="0.25">
      <c r="A97" s="7"/>
      <c r="B97" s="7"/>
      <c r="C97" s="7"/>
      <c r="D97" s="7"/>
      <c r="E97" s="7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8"/>
      <c r="AG97" s="10"/>
      <c r="AH97" s="7"/>
      <c r="AI97" s="7"/>
      <c r="AJ97" s="7"/>
      <c r="AK97" s="10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spans="1:53" x14ac:dyDescent="0.25">
      <c r="A98" s="7"/>
      <c r="B98" s="7"/>
      <c r="C98" s="7"/>
      <c r="D98" s="7"/>
      <c r="E98" s="7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8"/>
      <c r="AG98" s="10"/>
      <c r="AH98" s="7"/>
      <c r="AI98" s="7"/>
      <c r="AJ98" s="7"/>
      <c r="AK98" s="10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1:53" x14ac:dyDescent="0.25">
      <c r="A99" s="7"/>
      <c r="B99" s="7"/>
      <c r="C99" s="7"/>
      <c r="D99" s="7"/>
      <c r="E99" s="7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8"/>
      <c r="AG99" s="10"/>
      <c r="AH99" s="7"/>
      <c r="AI99" s="7"/>
      <c r="AJ99" s="7"/>
      <c r="AK99" s="10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spans="1:53" x14ac:dyDescent="0.25">
      <c r="A100" s="7"/>
      <c r="B100" s="7"/>
      <c r="C100" s="7"/>
      <c r="D100" s="7"/>
      <c r="E100" s="7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8"/>
      <c r="AG100" s="10"/>
      <c r="AH100" s="7"/>
      <c r="AI100" s="7"/>
      <c r="AJ100" s="7"/>
      <c r="AK100" s="10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spans="1:53" x14ac:dyDescent="0.25">
      <c r="A101" s="7"/>
      <c r="B101" s="7"/>
      <c r="C101" s="7"/>
      <c r="D101" s="7"/>
      <c r="E101" s="7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8"/>
      <c r="AG101" s="10"/>
      <c r="AH101" s="7"/>
      <c r="AI101" s="7"/>
      <c r="AJ101" s="7"/>
      <c r="AK101" s="10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spans="1:53" x14ac:dyDescent="0.25">
      <c r="A102" s="7"/>
      <c r="B102" s="7"/>
      <c r="C102" s="7"/>
      <c r="D102" s="7"/>
      <c r="E102" s="7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8"/>
      <c r="AG102" s="10"/>
      <c r="AH102" s="7"/>
      <c r="AI102" s="7"/>
      <c r="AJ102" s="7"/>
      <c r="AK102" s="10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spans="1:53" x14ac:dyDescent="0.25">
      <c r="A103" s="7"/>
      <c r="B103" s="7"/>
      <c r="C103" s="7"/>
      <c r="D103" s="7"/>
      <c r="E103" s="7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8"/>
      <c r="AG103" s="10"/>
      <c r="AH103" s="7"/>
      <c r="AI103" s="7"/>
      <c r="AJ103" s="7"/>
      <c r="AK103" s="10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spans="1:53" x14ac:dyDescent="0.25">
      <c r="A104" s="7"/>
      <c r="B104" s="7"/>
      <c r="C104" s="7"/>
      <c r="D104" s="7"/>
      <c r="E104" s="7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8"/>
      <c r="AG104" s="10"/>
      <c r="AH104" s="7"/>
      <c r="AI104" s="7"/>
      <c r="AJ104" s="7"/>
      <c r="AK104" s="10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spans="1:53" x14ac:dyDescent="0.25">
      <c r="A105" s="7"/>
      <c r="B105" s="7"/>
      <c r="C105" s="7"/>
      <c r="D105" s="7"/>
      <c r="E105" s="7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8"/>
      <c r="AG105" s="10"/>
      <c r="AH105" s="7"/>
      <c r="AI105" s="7"/>
      <c r="AJ105" s="7"/>
      <c r="AK105" s="10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spans="1:53" x14ac:dyDescent="0.25">
      <c r="A106" s="7"/>
      <c r="B106" s="7"/>
      <c r="C106" s="7"/>
      <c r="D106" s="7"/>
      <c r="E106" s="7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8"/>
      <c r="AG106" s="10"/>
      <c r="AH106" s="7"/>
      <c r="AI106" s="7"/>
      <c r="AJ106" s="7"/>
      <c r="AK106" s="10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spans="1:53" x14ac:dyDescent="0.25">
      <c r="A107" s="7"/>
      <c r="B107" s="7"/>
      <c r="C107" s="7"/>
      <c r="D107" s="7"/>
      <c r="E107" s="7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8"/>
      <c r="AG107" s="10"/>
      <c r="AH107" s="7"/>
      <c r="AI107" s="7"/>
      <c r="AJ107" s="7"/>
      <c r="AK107" s="10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spans="1:53" x14ac:dyDescent="0.25">
      <c r="A108" s="7"/>
      <c r="B108" s="7"/>
      <c r="C108" s="7"/>
      <c r="D108" s="7"/>
      <c r="E108" s="7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8"/>
      <c r="AG108" s="10"/>
      <c r="AH108" s="7"/>
      <c r="AI108" s="7"/>
      <c r="AJ108" s="7"/>
      <c r="AK108" s="10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spans="1:53" x14ac:dyDescent="0.25">
      <c r="A109" s="7"/>
      <c r="B109" s="7"/>
      <c r="C109" s="7"/>
      <c r="D109" s="7"/>
      <c r="E109" s="7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8"/>
      <c r="AG109" s="10"/>
      <c r="AH109" s="7"/>
      <c r="AI109" s="7"/>
      <c r="AJ109" s="7"/>
      <c r="AK109" s="10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spans="1:53" x14ac:dyDescent="0.25">
      <c r="A110" s="7"/>
      <c r="B110" s="7"/>
      <c r="C110" s="7"/>
      <c r="D110" s="7"/>
      <c r="E110" s="7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8"/>
      <c r="AG110" s="10"/>
      <c r="AH110" s="7"/>
      <c r="AI110" s="7"/>
      <c r="AJ110" s="7"/>
      <c r="AK110" s="10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spans="1:53" x14ac:dyDescent="0.25">
      <c r="A111" s="7"/>
      <c r="B111" s="7"/>
      <c r="C111" s="7"/>
      <c r="D111" s="7"/>
      <c r="E111" s="7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8"/>
      <c r="AG111" s="10"/>
      <c r="AH111" s="7"/>
      <c r="AI111" s="7"/>
      <c r="AJ111" s="7"/>
      <c r="AK111" s="10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spans="1:53" x14ac:dyDescent="0.25">
      <c r="A112" s="7"/>
      <c r="B112" s="7"/>
      <c r="C112" s="7"/>
      <c r="D112" s="7"/>
      <c r="E112" s="7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8"/>
      <c r="AG112" s="10"/>
      <c r="AH112" s="7"/>
      <c r="AI112" s="7"/>
      <c r="AJ112" s="7"/>
      <c r="AK112" s="10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spans="1:53" x14ac:dyDescent="0.25">
      <c r="A113" s="7"/>
      <c r="B113" s="7"/>
      <c r="C113" s="7"/>
      <c r="D113" s="7"/>
      <c r="E113" s="7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8"/>
      <c r="AG113" s="10"/>
      <c r="AH113" s="7"/>
      <c r="AI113" s="7"/>
      <c r="AJ113" s="7"/>
      <c r="AK113" s="10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spans="1:53" x14ac:dyDescent="0.25">
      <c r="A114" s="7"/>
      <c r="B114" s="7"/>
      <c r="C114" s="7"/>
      <c r="D114" s="7"/>
      <c r="E114" s="7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8"/>
      <c r="AG114" s="10"/>
      <c r="AH114" s="7"/>
      <c r="AI114" s="7"/>
      <c r="AJ114" s="7"/>
      <c r="AK114" s="10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spans="1:53" x14ac:dyDescent="0.25">
      <c r="A115" s="7"/>
      <c r="B115" s="7"/>
      <c r="C115" s="7"/>
      <c r="D115" s="7"/>
      <c r="E115" s="7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8"/>
      <c r="AG115" s="10"/>
      <c r="AH115" s="7"/>
      <c r="AI115" s="7"/>
      <c r="AJ115" s="7"/>
      <c r="AK115" s="10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spans="1:53" x14ac:dyDescent="0.25">
      <c r="A116" s="7"/>
      <c r="B116" s="7"/>
      <c r="C116" s="7"/>
      <c r="D116" s="7"/>
      <c r="E116" s="7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8"/>
      <c r="AG116" s="10"/>
      <c r="AH116" s="7"/>
      <c r="AI116" s="7"/>
      <c r="AJ116" s="7"/>
      <c r="AK116" s="10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spans="1:53" x14ac:dyDescent="0.25">
      <c r="A117" s="7"/>
      <c r="B117" s="7"/>
      <c r="C117" s="7"/>
      <c r="D117" s="7"/>
      <c r="E117" s="7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8"/>
      <c r="AG117" s="10"/>
      <c r="AH117" s="7"/>
      <c r="AI117" s="7"/>
      <c r="AJ117" s="7"/>
      <c r="AK117" s="10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spans="1:53" x14ac:dyDescent="0.25">
      <c r="A118" s="7"/>
      <c r="B118" s="7"/>
      <c r="C118" s="7"/>
      <c r="D118" s="7"/>
      <c r="E118" s="7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8"/>
      <c r="AG118" s="10"/>
      <c r="AH118" s="7"/>
      <c r="AI118" s="7"/>
      <c r="AJ118" s="7"/>
      <c r="AK118" s="10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spans="1:53" x14ac:dyDescent="0.25">
      <c r="A119" s="7"/>
      <c r="B119" s="7"/>
      <c r="C119" s="7"/>
      <c r="D119" s="7"/>
      <c r="E119" s="7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8"/>
      <c r="AG119" s="10"/>
      <c r="AH119" s="7"/>
      <c r="AI119" s="7"/>
      <c r="AJ119" s="7"/>
      <c r="AK119" s="10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spans="1:53" x14ac:dyDescent="0.25">
      <c r="A120" s="7"/>
      <c r="B120" s="7"/>
      <c r="C120" s="7"/>
      <c r="D120" s="7"/>
      <c r="E120" s="7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8"/>
      <c r="AG120" s="10"/>
      <c r="AH120" s="7"/>
      <c r="AI120" s="7"/>
      <c r="AJ120" s="7"/>
      <c r="AK120" s="10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spans="1:53" x14ac:dyDescent="0.25">
      <c r="A121" s="7"/>
      <c r="B121" s="7"/>
      <c r="C121" s="7"/>
      <c r="D121" s="7"/>
      <c r="E121" s="7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8"/>
      <c r="AG121" s="10"/>
      <c r="AH121" s="7"/>
      <c r="AI121" s="7"/>
      <c r="AJ121" s="7"/>
      <c r="AK121" s="10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spans="1:53" x14ac:dyDescent="0.25">
      <c r="A122" s="7"/>
      <c r="B122" s="7"/>
      <c r="C122" s="7"/>
      <c r="D122" s="7"/>
      <c r="E122" s="7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8"/>
      <c r="AG122" s="10"/>
      <c r="AH122" s="7"/>
      <c r="AI122" s="7"/>
      <c r="AJ122" s="7"/>
      <c r="AK122" s="10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spans="1:53" x14ac:dyDescent="0.25">
      <c r="A123" s="7"/>
      <c r="B123" s="7"/>
      <c r="C123" s="7"/>
      <c r="D123" s="7"/>
      <c r="E123" s="7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8"/>
      <c r="AG123" s="10"/>
      <c r="AH123" s="7"/>
      <c r="AI123" s="7"/>
      <c r="AJ123" s="7"/>
      <c r="AK123" s="10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spans="1:53" x14ac:dyDescent="0.25">
      <c r="A124" s="7"/>
      <c r="B124" s="7"/>
      <c r="C124" s="7"/>
      <c r="D124" s="7"/>
      <c r="E124" s="7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8"/>
      <c r="AG124" s="10"/>
      <c r="AH124" s="7"/>
      <c r="AI124" s="7"/>
      <c r="AJ124" s="7"/>
      <c r="AK124" s="10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spans="1:53" x14ac:dyDescent="0.25">
      <c r="A125" s="7"/>
      <c r="B125" s="7"/>
      <c r="C125" s="7"/>
      <c r="D125" s="7"/>
      <c r="E125" s="7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8"/>
      <c r="AG125" s="10"/>
      <c r="AH125" s="7"/>
      <c r="AI125" s="7"/>
      <c r="AJ125" s="7"/>
      <c r="AK125" s="10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spans="1:53" x14ac:dyDescent="0.25">
      <c r="A126" s="7"/>
      <c r="B126" s="7"/>
      <c r="C126" s="7"/>
      <c r="D126" s="7"/>
      <c r="E126" s="7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8"/>
      <c r="AG126" s="10"/>
      <c r="AH126" s="7"/>
      <c r="AI126" s="7"/>
      <c r="AJ126" s="7"/>
      <c r="AK126" s="10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spans="1:53" x14ac:dyDescent="0.25">
      <c r="A127" s="7"/>
      <c r="B127" s="7"/>
      <c r="C127" s="7"/>
      <c r="D127" s="7"/>
      <c r="E127" s="7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8"/>
      <c r="AG127" s="10"/>
      <c r="AH127" s="7"/>
      <c r="AI127" s="7"/>
      <c r="AJ127" s="7"/>
      <c r="AK127" s="10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spans="1:53" x14ac:dyDescent="0.25">
      <c r="A128" s="7"/>
      <c r="B128" s="7"/>
      <c r="C128" s="7"/>
      <c r="D128" s="7"/>
      <c r="E128" s="7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8"/>
      <c r="AG128" s="10"/>
      <c r="AH128" s="7"/>
      <c r="AI128" s="7"/>
      <c r="AJ128" s="7"/>
      <c r="AK128" s="10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spans="1:53" x14ac:dyDescent="0.25">
      <c r="A129" s="7"/>
      <c r="B129" s="7"/>
      <c r="C129" s="7"/>
      <c r="D129" s="7"/>
      <c r="E129" s="7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8"/>
      <c r="AG129" s="10"/>
      <c r="AH129" s="7"/>
      <c r="AI129" s="7"/>
      <c r="AJ129" s="7"/>
      <c r="AK129" s="10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spans="1:53" x14ac:dyDescent="0.25">
      <c r="A130" s="7"/>
      <c r="B130" s="7"/>
      <c r="C130" s="7"/>
      <c r="D130" s="7"/>
      <c r="E130" s="7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8"/>
      <c r="AG130" s="10"/>
      <c r="AH130" s="7"/>
      <c r="AI130" s="7"/>
      <c r="AJ130" s="7"/>
      <c r="AK130" s="10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1:53" x14ac:dyDescent="0.25">
      <c r="A131" s="7"/>
      <c r="B131" s="7"/>
      <c r="C131" s="7"/>
      <c r="D131" s="7"/>
      <c r="E131" s="7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8"/>
      <c r="AG131" s="10"/>
      <c r="AH131" s="7"/>
      <c r="AI131" s="7"/>
      <c r="AJ131" s="7"/>
      <c r="AK131" s="10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spans="1:53" x14ac:dyDescent="0.25">
      <c r="A132" s="7"/>
      <c r="B132" s="7"/>
      <c r="C132" s="7"/>
      <c r="D132" s="7"/>
      <c r="E132" s="7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8"/>
      <c r="AG132" s="10"/>
      <c r="AH132" s="7"/>
      <c r="AI132" s="7"/>
      <c r="AJ132" s="7"/>
      <c r="AK132" s="10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spans="1:53" x14ac:dyDescent="0.25">
      <c r="A133" s="7"/>
      <c r="B133" s="7"/>
      <c r="C133" s="7"/>
      <c r="D133" s="7"/>
      <c r="E133" s="7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8"/>
      <c r="AG133" s="10"/>
      <c r="AH133" s="7"/>
      <c r="AI133" s="7"/>
      <c r="AJ133" s="7"/>
      <c r="AK133" s="10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spans="1:53" x14ac:dyDescent="0.25">
      <c r="A134" s="7"/>
      <c r="B134" s="7"/>
      <c r="C134" s="7"/>
      <c r="D134" s="7"/>
      <c r="E134" s="7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8"/>
      <c r="AG134" s="10"/>
      <c r="AH134" s="7"/>
      <c r="AI134" s="7"/>
      <c r="AJ134" s="7"/>
      <c r="AK134" s="10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spans="1:53" x14ac:dyDescent="0.25">
      <c r="A135" s="7"/>
      <c r="B135" s="7"/>
      <c r="C135" s="7"/>
      <c r="D135" s="7"/>
      <c r="E135" s="7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8"/>
      <c r="AG135" s="10"/>
      <c r="AH135" s="7"/>
      <c r="AI135" s="7"/>
      <c r="AJ135" s="7"/>
      <c r="AK135" s="10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spans="1:53" x14ac:dyDescent="0.25">
      <c r="A136" s="7"/>
      <c r="B136" s="7"/>
      <c r="C136" s="7"/>
      <c r="D136" s="7"/>
      <c r="E136" s="7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8"/>
      <c r="AG136" s="10"/>
      <c r="AH136" s="7"/>
      <c r="AI136" s="7"/>
      <c r="AJ136" s="7"/>
      <c r="AK136" s="10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spans="1:53" x14ac:dyDescent="0.25">
      <c r="A137" s="7"/>
      <c r="B137" s="7"/>
      <c r="C137" s="7"/>
      <c r="D137" s="7"/>
      <c r="E137" s="7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8"/>
      <c r="AG137" s="10"/>
      <c r="AH137" s="7"/>
      <c r="AI137" s="7"/>
      <c r="AJ137" s="7"/>
      <c r="AK137" s="10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spans="1:53" x14ac:dyDescent="0.25">
      <c r="A138" s="7"/>
      <c r="B138" s="7"/>
      <c r="C138" s="7"/>
      <c r="D138" s="7"/>
      <c r="E138" s="7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8"/>
      <c r="AG138" s="10"/>
      <c r="AH138" s="7"/>
      <c r="AI138" s="7"/>
      <c r="AJ138" s="7"/>
      <c r="AK138" s="10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spans="1:53" x14ac:dyDescent="0.25">
      <c r="A139" s="7"/>
      <c r="B139" s="7"/>
      <c r="C139" s="7"/>
      <c r="D139" s="7"/>
      <c r="E139" s="7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8"/>
      <c r="AG139" s="10"/>
      <c r="AH139" s="7"/>
      <c r="AI139" s="7"/>
      <c r="AJ139" s="7"/>
      <c r="AK139" s="10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spans="1:53" x14ac:dyDescent="0.25">
      <c r="A140" s="7"/>
      <c r="B140" s="7"/>
      <c r="C140" s="7"/>
      <c r="D140" s="7"/>
      <c r="E140" s="7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8"/>
      <c r="AG140" s="10"/>
      <c r="AH140" s="7"/>
      <c r="AI140" s="7"/>
      <c r="AJ140" s="7"/>
      <c r="AK140" s="10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spans="1:53" x14ac:dyDescent="0.25">
      <c r="A141" s="7"/>
      <c r="B141" s="7"/>
      <c r="C141" s="7"/>
      <c r="D141" s="7"/>
      <c r="E141" s="7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8"/>
      <c r="AG141" s="10"/>
      <c r="AH141" s="7"/>
      <c r="AI141" s="7"/>
      <c r="AJ141" s="7"/>
      <c r="AK141" s="10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spans="1:53" x14ac:dyDescent="0.25">
      <c r="A142" s="7"/>
      <c r="B142" s="7"/>
      <c r="C142" s="7"/>
      <c r="D142" s="7"/>
      <c r="E142" s="7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8"/>
      <c r="AG142" s="10"/>
      <c r="AH142" s="7"/>
      <c r="AI142" s="7"/>
      <c r="AJ142" s="7"/>
      <c r="AK142" s="10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spans="1:53" x14ac:dyDescent="0.25">
      <c r="A143" s="7"/>
      <c r="B143" s="7"/>
      <c r="C143" s="7"/>
      <c r="D143" s="7"/>
      <c r="E143" s="7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8"/>
      <c r="AG143" s="10"/>
      <c r="AH143" s="7"/>
      <c r="AI143" s="7"/>
      <c r="AJ143" s="7"/>
      <c r="AK143" s="10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spans="1:53" x14ac:dyDescent="0.25">
      <c r="A144" s="7"/>
      <c r="B144" s="7"/>
      <c r="C144" s="7"/>
      <c r="D144" s="7"/>
      <c r="E144" s="7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8"/>
      <c r="AG144" s="10"/>
      <c r="AH144" s="7"/>
      <c r="AI144" s="7"/>
      <c r="AJ144" s="7"/>
      <c r="AK144" s="10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spans="1:53" x14ac:dyDescent="0.25">
      <c r="A145" s="7"/>
      <c r="B145" s="7"/>
      <c r="C145" s="7"/>
      <c r="D145" s="7"/>
      <c r="E145" s="7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8"/>
      <c r="AG145" s="10"/>
      <c r="AH145" s="7"/>
      <c r="AI145" s="7"/>
      <c r="AJ145" s="7"/>
      <c r="AK145" s="10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spans="1:53" x14ac:dyDescent="0.25">
      <c r="A146" s="7"/>
      <c r="B146" s="7"/>
      <c r="C146" s="7"/>
      <c r="D146" s="7"/>
      <c r="E146" s="7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8"/>
      <c r="AG146" s="10"/>
      <c r="AH146" s="7"/>
      <c r="AI146" s="7"/>
      <c r="AJ146" s="7"/>
      <c r="AK146" s="10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spans="1:53" x14ac:dyDescent="0.25">
      <c r="A147" s="7"/>
      <c r="B147" s="7"/>
      <c r="C147" s="7"/>
      <c r="D147" s="7"/>
      <c r="E147" s="7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8"/>
      <c r="AG147" s="10"/>
      <c r="AH147" s="7"/>
      <c r="AI147" s="7"/>
      <c r="AJ147" s="7"/>
      <c r="AK147" s="10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spans="1:53" x14ac:dyDescent="0.25">
      <c r="A148" s="7"/>
      <c r="B148" s="7"/>
      <c r="C148" s="7"/>
      <c r="D148" s="7"/>
      <c r="E148" s="7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8"/>
      <c r="AG148" s="10"/>
      <c r="AH148" s="7"/>
      <c r="AI148" s="7"/>
      <c r="AJ148" s="7"/>
      <c r="AK148" s="10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spans="1:53" x14ac:dyDescent="0.25">
      <c r="A149" s="7"/>
      <c r="B149" s="7"/>
      <c r="C149" s="7"/>
      <c r="D149" s="7"/>
      <c r="E149" s="7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8"/>
      <c r="AG149" s="10"/>
      <c r="AH149" s="7"/>
      <c r="AI149" s="7"/>
      <c r="AJ149" s="7"/>
      <c r="AK149" s="10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spans="1:53" x14ac:dyDescent="0.25">
      <c r="A150" s="7"/>
      <c r="B150" s="7"/>
      <c r="C150" s="7"/>
      <c r="D150" s="7"/>
      <c r="E150" s="7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8"/>
      <c r="AG150" s="10"/>
      <c r="AH150" s="7"/>
      <c r="AI150" s="7"/>
      <c r="AJ150" s="7"/>
      <c r="AK150" s="10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1:53" x14ac:dyDescent="0.25">
      <c r="A151" s="7"/>
      <c r="B151" s="7"/>
      <c r="C151" s="7"/>
      <c r="D151" s="7"/>
      <c r="E151" s="7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8"/>
      <c r="AG151" s="10"/>
      <c r="AH151" s="7"/>
      <c r="AI151" s="7"/>
      <c r="AJ151" s="7"/>
      <c r="AK151" s="10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spans="1:53" x14ac:dyDescent="0.25">
      <c r="A152" s="7"/>
      <c r="B152" s="7"/>
      <c r="C152" s="7"/>
      <c r="D152" s="7"/>
      <c r="E152" s="7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8"/>
      <c r="AG152" s="10"/>
      <c r="AH152" s="7"/>
      <c r="AI152" s="7"/>
      <c r="AJ152" s="7"/>
      <c r="AK152" s="10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spans="1:53" x14ac:dyDescent="0.25">
      <c r="A153" s="7"/>
      <c r="B153" s="7"/>
      <c r="C153" s="7"/>
      <c r="D153" s="7"/>
      <c r="E153" s="7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8"/>
      <c r="AG153" s="10"/>
      <c r="AH153" s="7"/>
      <c r="AI153" s="7"/>
      <c r="AJ153" s="7"/>
      <c r="AK153" s="10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spans="1:53" x14ac:dyDescent="0.25">
      <c r="A154" s="7"/>
      <c r="B154" s="7"/>
      <c r="C154" s="7"/>
      <c r="D154" s="7"/>
      <c r="E154" s="7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8"/>
      <c r="AG154" s="10"/>
      <c r="AH154" s="7"/>
      <c r="AI154" s="7"/>
      <c r="AJ154" s="7"/>
      <c r="AK154" s="10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spans="1:53" x14ac:dyDescent="0.25">
      <c r="A155" s="7"/>
      <c r="B155" s="7"/>
      <c r="C155" s="7"/>
      <c r="D155" s="7"/>
      <c r="E155" s="7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8"/>
      <c r="AG155" s="10"/>
      <c r="AH155" s="7"/>
      <c r="AI155" s="7"/>
      <c r="AJ155" s="7"/>
      <c r="AK155" s="10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spans="1:53" x14ac:dyDescent="0.25">
      <c r="A156" s="7"/>
      <c r="B156" s="7"/>
      <c r="C156" s="7"/>
      <c r="D156" s="7"/>
      <c r="E156" s="7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8"/>
      <c r="AG156" s="10"/>
      <c r="AH156" s="7"/>
      <c r="AI156" s="7"/>
      <c r="AJ156" s="7"/>
      <c r="AK156" s="10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spans="1:53" x14ac:dyDescent="0.25">
      <c r="A157" s="7"/>
      <c r="B157" s="7"/>
      <c r="C157" s="7"/>
      <c r="D157" s="7"/>
      <c r="E157" s="7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8"/>
      <c r="AG157" s="10"/>
      <c r="AH157" s="7"/>
      <c r="AI157" s="7"/>
      <c r="AJ157" s="7"/>
      <c r="AK157" s="10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spans="1:53" x14ac:dyDescent="0.25">
      <c r="A158" s="7"/>
      <c r="B158" s="7"/>
      <c r="C158" s="7"/>
      <c r="D158" s="7"/>
      <c r="E158" s="7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8"/>
      <c r="AG158" s="10"/>
      <c r="AH158" s="7"/>
      <c r="AI158" s="7"/>
      <c r="AJ158" s="7"/>
      <c r="AK158" s="10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spans="1:53" x14ac:dyDescent="0.25">
      <c r="A159" s="7"/>
      <c r="B159" s="7"/>
      <c r="C159" s="7"/>
      <c r="D159" s="7"/>
      <c r="E159" s="7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8"/>
      <c r="AG159" s="10"/>
      <c r="AH159" s="7"/>
      <c r="AI159" s="7"/>
      <c r="AJ159" s="7"/>
      <c r="AK159" s="10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spans="1:53" x14ac:dyDescent="0.25">
      <c r="A160" s="7"/>
      <c r="B160" s="7"/>
      <c r="C160" s="7"/>
      <c r="D160" s="7"/>
      <c r="E160" s="7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8"/>
      <c r="AG160" s="10"/>
      <c r="AH160" s="7"/>
      <c r="AI160" s="7"/>
      <c r="AJ160" s="7"/>
      <c r="AK160" s="10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spans="1:53" x14ac:dyDescent="0.25">
      <c r="A161" s="7"/>
      <c r="B161" s="7"/>
      <c r="C161" s="7"/>
      <c r="D161" s="7"/>
      <c r="E161" s="7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8"/>
      <c r="AG161" s="10"/>
      <c r="AH161" s="7"/>
      <c r="AI161" s="7"/>
      <c r="AJ161" s="7"/>
      <c r="AK161" s="10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spans="1:53" x14ac:dyDescent="0.25">
      <c r="A162" s="7"/>
      <c r="B162" s="7"/>
      <c r="C162" s="7"/>
      <c r="D162" s="7"/>
      <c r="E162" s="7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8"/>
      <c r="AG162" s="10"/>
      <c r="AH162" s="7"/>
      <c r="AI162" s="7"/>
      <c r="AJ162" s="7"/>
      <c r="AK162" s="10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spans="1:53" x14ac:dyDescent="0.25">
      <c r="A163" s="7"/>
      <c r="B163" s="7"/>
      <c r="C163" s="7"/>
      <c r="D163" s="7"/>
      <c r="E163" s="7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8"/>
      <c r="AG163" s="10"/>
      <c r="AH163" s="7"/>
      <c r="AI163" s="7"/>
      <c r="AJ163" s="7"/>
      <c r="AK163" s="10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spans="1:53" x14ac:dyDescent="0.25">
      <c r="A164" s="7"/>
      <c r="B164" s="7"/>
      <c r="C164" s="7"/>
      <c r="D164" s="7"/>
      <c r="E164" s="7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8"/>
      <c r="AG164" s="10"/>
      <c r="AH164" s="7"/>
      <c r="AI164" s="7"/>
      <c r="AJ164" s="7"/>
      <c r="AK164" s="10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spans="1:53" x14ac:dyDescent="0.25">
      <c r="A165" s="7"/>
      <c r="B165" s="7"/>
      <c r="C165" s="7"/>
      <c r="D165" s="7"/>
      <c r="E165" s="7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8"/>
      <c r="AG165" s="10"/>
      <c r="AH165" s="7"/>
      <c r="AI165" s="7"/>
      <c r="AJ165" s="7"/>
      <c r="AK165" s="10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spans="1:53" x14ac:dyDescent="0.25">
      <c r="A166" s="7"/>
      <c r="B166" s="7"/>
      <c r="C166" s="7"/>
      <c r="D166" s="7"/>
      <c r="E166" s="7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8"/>
      <c r="AG166" s="10"/>
      <c r="AH166" s="7"/>
      <c r="AI166" s="7"/>
      <c r="AJ166" s="7"/>
      <c r="AK166" s="10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spans="1:53" x14ac:dyDescent="0.25">
      <c r="A167" s="7"/>
      <c r="B167" s="7"/>
      <c r="C167" s="7"/>
      <c r="D167" s="7"/>
      <c r="E167" s="7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8"/>
      <c r="AG167" s="10"/>
      <c r="AH167" s="7"/>
      <c r="AI167" s="7"/>
      <c r="AJ167" s="7"/>
      <c r="AK167" s="10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spans="1:53" x14ac:dyDescent="0.25">
      <c r="A168" s="7"/>
      <c r="B168" s="7"/>
      <c r="C168" s="7"/>
      <c r="D168" s="7"/>
      <c r="E168" s="7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8"/>
      <c r="AG168" s="10"/>
      <c r="AH168" s="7"/>
      <c r="AI168" s="7"/>
      <c r="AJ168" s="7"/>
      <c r="AK168" s="10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spans="1:53" x14ac:dyDescent="0.25">
      <c r="A169" s="7"/>
      <c r="B169" s="7"/>
      <c r="C169" s="7"/>
      <c r="D169" s="7"/>
      <c r="E169" s="7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8"/>
      <c r="AG169" s="10"/>
      <c r="AH169" s="7"/>
      <c r="AI169" s="7"/>
      <c r="AJ169" s="7"/>
      <c r="AK169" s="10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spans="1:53" x14ac:dyDescent="0.25">
      <c r="A170" s="7"/>
      <c r="B170" s="7"/>
      <c r="C170" s="7"/>
      <c r="D170" s="7"/>
      <c r="E170" s="7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8"/>
      <c r="AG170" s="10"/>
      <c r="AH170" s="7"/>
      <c r="AI170" s="7"/>
      <c r="AJ170" s="7"/>
      <c r="AK170" s="10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spans="1:53" x14ac:dyDescent="0.25">
      <c r="A171" s="7"/>
      <c r="B171" s="7"/>
      <c r="C171" s="7"/>
      <c r="D171" s="7"/>
      <c r="E171" s="7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8"/>
      <c r="AG171" s="10"/>
      <c r="AH171" s="7"/>
      <c r="AI171" s="7"/>
      <c r="AJ171" s="7"/>
      <c r="AK171" s="10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spans="1:53" x14ac:dyDescent="0.25">
      <c r="A172" s="7"/>
      <c r="B172" s="7"/>
      <c r="C172" s="7"/>
      <c r="D172" s="7"/>
      <c r="E172" s="7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8"/>
      <c r="AG172" s="10"/>
      <c r="AH172" s="7"/>
      <c r="AI172" s="7"/>
      <c r="AJ172" s="7"/>
      <c r="AK172" s="10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spans="1:53" x14ac:dyDescent="0.25">
      <c r="A173" s="7"/>
      <c r="B173" s="7"/>
      <c r="C173" s="7"/>
      <c r="D173" s="7"/>
      <c r="E173" s="7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8"/>
      <c r="AG173" s="10"/>
      <c r="AH173" s="7"/>
      <c r="AI173" s="7"/>
      <c r="AJ173" s="7"/>
      <c r="AK173" s="10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spans="1:53" x14ac:dyDescent="0.25">
      <c r="A174" s="7"/>
      <c r="B174" s="7"/>
      <c r="C174" s="7"/>
      <c r="D174" s="7"/>
      <c r="E174" s="7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8"/>
      <c r="AG174" s="10"/>
      <c r="AH174" s="7"/>
      <c r="AI174" s="7"/>
      <c r="AJ174" s="7"/>
      <c r="AK174" s="10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spans="1:53" x14ac:dyDescent="0.25">
      <c r="A175" s="7"/>
      <c r="B175" s="7"/>
      <c r="C175" s="7"/>
      <c r="D175" s="7"/>
      <c r="E175" s="7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8"/>
      <c r="AG175" s="10"/>
      <c r="AH175" s="7"/>
      <c r="AI175" s="7"/>
      <c r="AJ175" s="7"/>
      <c r="AK175" s="10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spans="1:53" x14ac:dyDescent="0.25">
      <c r="A176" s="7"/>
      <c r="B176" s="7"/>
      <c r="C176" s="7"/>
      <c r="D176" s="7"/>
      <c r="E176" s="7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8"/>
      <c r="AG176" s="10"/>
      <c r="AH176" s="7"/>
      <c r="AI176" s="7"/>
      <c r="AJ176" s="7"/>
      <c r="AK176" s="10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spans="1:53" x14ac:dyDescent="0.25">
      <c r="A177" s="7"/>
      <c r="B177" s="7"/>
      <c r="C177" s="7"/>
      <c r="D177" s="7"/>
      <c r="E177" s="7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8"/>
      <c r="AG177" s="10"/>
      <c r="AH177" s="7"/>
      <c r="AI177" s="7"/>
      <c r="AJ177" s="7"/>
      <c r="AK177" s="10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spans="1:53" x14ac:dyDescent="0.25">
      <c r="A178" s="7"/>
      <c r="B178" s="7"/>
      <c r="C178" s="7"/>
      <c r="D178" s="7"/>
      <c r="E178" s="7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8"/>
      <c r="AG178" s="10"/>
      <c r="AH178" s="7"/>
      <c r="AI178" s="7"/>
      <c r="AJ178" s="7"/>
      <c r="AK178" s="10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spans="1:53" x14ac:dyDescent="0.25">
      <c r="A179" s="7"/>
      <c r="B179" s="7"/>
      <c r="C179" s="7"/>
      <c r="D179" s="7"/>
      <c r="E179" s="7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8"/>
      <c r="AG179" s="10"/>
      <c r="AH179" s="7"/>
      <c r="AI179" s="7"/>
      <c r="AJ179" s="7"/>
      <c r="AK179" s="10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spans="1:53" x14ac:dyDescent="0.25">
      <c r="A180" s="7"/>
      <c r="B180" s="7"/>
      <c r="C180" s="7"/>
      <c r="D180" s="7"/>
      <c r="E180" s="7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8"/>
      <c r="AG180" s="10"/>
      <c r="AH180" s="7"/>
      <c r="AI180" s="7"/>
      <c r="AJ180" s="7"/>
      <c r="AK180" s="10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spans="1:53" x14ac:dyDescent="0.25">
      <c r="A181" s="7"/>
      <c r="B181" s="7"/>
      <c r="C181" s="7"/>
      <c r="D181" s="7"/>
      <c r="E181" s="7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8"/>
      <c r="AG181" s="10"/>
      <c r="AH181" s="7"/>
      <c r="AI181" s="7"/>
      <c r="AJ181" s="7"/>
      <c r="AK181" s="10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spans="1:53" x14ac:dyDescent="0.25">
      <c r="A182" s="7"/>
      <c r="B182" s="7"/>
      <c r="C182" s="7"/>
      <c r="D182" s="7"/>
      <c r="E182" s="7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8"/>
      <c r="AG182" s="10"/>
      <c r="AH182" s="7"/>
      <c r="AI182" s="7"/>
      <c r="AJ182" s="7"/>
      <c r="AK182" s="10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spans="1:53" x14ac:dyDescent="0.25">
      <c r="A183" s="7"/>
      <c r="B183" s="7"/>
      <c r="C183" s="7"/>
      <c r="D183" s="7"/>
      <c r="E183" s="7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8"/>
      <c r="AG183" s="10"/>
      <c r="AH183" s="7"/>
      <c r="AI183" s="7"/>
      <c r="AJ183" s="7"/>
      <c r="AK183" s="10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spans="1:53" x14ac:dyDescent="0.25">
      <c r="A184" s="7"/>
      <c r="B184" s="7"/>
      <c r="C184" s="7"/>
      <c r="D184" s="7"/>
      <c r="E184" s="7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8"/>
      <c r="AG184" s="10"/>
      <c r="AH184" s="7"/>
      <c r="AI184" s="7"/>
      <c r="AJ184" s="7"/>
      <c r="AK184" s="10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spans="1:53" x14ac:dyDescent="0.25">
      <c r="A185" s="7"/>
      <c r="B185" s="7"/>
      <c r="C185" s="7"/>
      <c r="D185" s="7"/>
      <c r="E185" s="7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8"/>
      <c r="AG185" s="10"/>
      <c r="AH185" s="7"/>
      <c r="AI185" s="7"/>
      <c r="AJ185" s="7"/>
      <c r="AK185" s="10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spans="1:53" x14ac:dyDescent="0.25">
      <c r="A186" s="7"/>
      <c r="B186" s="7"/>
      <c r="C186" s="7"/>
      <c r="D186" s="7"/>
      <c r="E186" s="7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8"/>
      <c r="AG186" s="10"/>
      <c r="AH186" s="7"/>
      <c r="AI186" s="7"/>
      <c r="AJ186" s="7"/>
      <c r="AK186" s="10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spans="1:53" x14ac:dyDescent="0.25">
      <c r="A187" s="7"/>
      <c r="B187" s="7"/>
      <c r="C187" s="7"/>
      <c r="D187" s="7"/>
      <c r="E187" s="7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8"/>
      <c r="AG187" s="10"/>
      <c r="AH187" s="7"/>
      <c r="AI187" s="7"/>
      <c r="AJ187" s="7"/>
      <c r="AK187" s="10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spans="1:53" x14ac:dyDescent="0.25">
      <c r="A188" s="7"/>
      <c r="B188" s="7"/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8"/>
      <c r="AG188" s="10"/>
      <c r="AH188" s="7"/>
      <c r="AI188" s="7"/>
      <c r="AJ188" s="7"/>
      <c r="AK188" s="10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spans="1:53" x14ac:dyDescent="0.25">
      <c r="A189" s="7"/>
      <c r="B189" s="7"/>
      <c r="C189" s="7"/>
      <c r="D189" s="7"/>
      <c r="E189" s="7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8"/>
      <c r="AG189" s="10"/>
      <c r="AH189" s="7"/>
      <c r="AI189" s="7"/>
      <c r="AJ189" s="7"/>
      <c r="AK189" s="10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spans="1:53" x14ac:dyDescent="0.25">
      <c r="A190" s="7"/>
      <c r="B190" s="7"/>
      <c r="C190" s="7"/>
      <c r="D190" s="7"/>
      <c r="E190" s="7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8"/>
      <c r="AG190" s="10"/>
      <c r="AH190" s="7"/>
      <c r="AI190" s="7"/>
      <c r="AJ190" s="7"/>
      <c r="AK190" s="10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spans="1:53" x14ac:dyDescent="0.25">
      <c r="A191" s="7"/>
      <c r="B191" s="7"/>
      <c r="C191" s="7"/>
      <c r="D191" s="7"/>
      <c r="E191" s="7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8"/>
      <c r="AG191" s="10"/>
      <c r="AH191" s="7"/>
      <c r="AI191" s="7"/>
      <c r="AJ191" s="7"/>
      <c r="AK191" s="10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spans="1:53" x14ac:dyDescent="0.25">
      <c r="A192" s="7"/>
      <c r="B192" s="7"/>
      <c r="C192" s="7"/>
      <c r="D192" s="7"/>
      <c r="E192" s="7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8"/>
      <c r="AG192" s="10"/>
      <c r="AH192" s="7"/>
      <c r="AI192" s="7"/>
      <c r="AJ192" s="7"/>
      <c r="AK192" s="10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spans="1:53" x14ac:dyDescent="0.25">
      <c r="A193" s="7"/>
      <c r="B193" s="7"/>
      <c r="C193" s="7"/>
      <c r="D193" s="7"/>
      <c r="E193" s="7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8"/>
      <c r="AG193" s="10"/>
      <c r="AH193" s="7"/>
      <c r="AI193" s="7"/>
      <c r="AJ193" s="7"/>
      <c r="AK193" s="10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spans="1:53" x14ac:dyDescent="0.25">
      <c r="A194" s="7"/>
      <c r="B194" s="7"/>
      <c r="C194" s="7"/>
      <c r="D194" s="7"/>
      <c r="E194" s="7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8"/>
      <c r="AG194" s="10"/>
      <c r="AH194" s="7"/>
      <c r="AI194" s="7"/>
      <c r="AJ194" s="7"/>
      <c r="AK194" s="10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spans="1:53" x14ac:dyDescent="0.25">
      <c r="A195" s="7"/>
      <c r="B195" s="7"/>
      <c r="C195" s="7"/>
      <c r="D195" s="7"/>
      <c r="E195" s="7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8"/>
      <c r="AG195" s="10"/>
      <c r="AH195" s="7"/>
      <c r="AI195" s="7"/>
      <c r="AJ195" s="7"/>
      <c r="AK195" s="10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spans="1:53" x14ac:dyDescent="0.25">
      <c r="A196" s="7"/>
      <c r="B196" s="7"/>
      <c r="C196" s="7"/>
      <c r="D196" s="7"/>
      <c r="E196" s="7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8"/>
      <c r="AG196" s="10"/>
      <c r="AH196" s="7"/>
      <c r="AI196" s="7"/>
      <c r="AJ196" s="7"/>
      <c r="AK196" s="10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spans="1:53" x14ac:dyDescent="0.25">
      <c r="A197" s="7"/>
      <c r="B197" s="7"/>
      <c r="C197" s="7"/>
      <c r="D197" s="7"/>
      <c r="E197" s="7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8"/>
      <c r="AG197" s="10"/>
      <c r="AH197" s="7"/>
      <c r="AI197" s="7"/>
      <c r="AJ197" s="7"/>
      <c r="AK197" s="10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spans="1:53" x14ac:dyDescent="0.25">
      <c r="A198" s="7"/>
      <c r="B198" s="7"/>
      <c r="C198" s="7"/>
      <c r="D198" s="7"/>
      <c r="E198" s="7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8"/>
      <c r="AG198" s="10"/>
      <c r="AH198" s="7"/>
      <c r="AI198" s="7"/>
      <c r="AJ198" s="7"/>
      <c r="AK198" s="10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spans="1:53" x14ac:dyDescent="0.25">
      <c r="A199" s="7"/>
      <c r="B199" s="7"/>
      <c r="C199" s="7"/>
      <c r="D199" s="7"/>
      <c r="E199" s="7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8"/>
      <c r="AG199" s="10"/>
      <c r="AH199" s="7"/>
      <c r="AI199" s="7"/>
      <c r="AJ199" s="7"/>
      <c r="AK199" s="10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spans="1:53" x14ac:dyDescent="0.25">
      <c r="A200" s="7"/>
      <c r="B200" s="7"/>
      <c r="C200" s="7"/>
      <c r="D200" s="7"/>
      <c r="E200" s="7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8"/>
      <c r="AG200" s="10"/>
      <c r="AH200" s="7"/>
      <c r="AI200" s="7"/>
      <c r="AJ200" s="7"/>
      <c r="AK200" s="10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spans="1:53" x14ac:dyDescent="0.25">
      <c r="A201" s="7"/>
      <c r="B201" s="7"/>
      <c r="C201" s="7"/>
      <c r="D201" s="7"/>
      <c r="E201" s="7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8"/>
      <c r="AG201" s="10"/>
      <c r="AH201" s="7"/>
      <c r="AI201" s="7"/>
      <c r="AJ201" s="7"/>
      <c r="AK201" s="10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spans="1:53" x14ac:dyDescent="0.25">
      <c r="A202" s="7"/>
      <c r="B202" s="7"/>
      <c r="C202" s="7"/>
      <c r="D202" s="7"/>
      <c r="E202" s="7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8"/>
      <c r="AG202" s="10"/>
      <c r="AH202" s="7"/>
      <c r="AI202" s="7"/>
      <c r="AJ202" s="7"/>
      <c r="AK202" s="10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spans="1:53" x14ac:dyDescent="0.25">
      <c r="A203" s="7"/>
      <c r="B203" s="7"/>
      <c r="C203" s="7"/>
      <c r="D203" s="7"/>
      <c r="E203" s="7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8"/>
      <c r="AG203" s="10"/>
      <c r="AH203" s="7"/>
      <c r="AI203" s="7"/>
      <c r="AJ203" s="7"/>
      <c r="AK203" s="10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spans="1:53" x14ac:dyDescent="0.25">
      <c r="A204" s="7"/>
      <c r="B204" s="7"/>
      <c r="C204" s="7"/>
      <c r="D204" s="7"/>
      <c r="E204" s="7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8"/>
      <c r="AG204" s="10"/>
      <c r="AH204" s="7"/>
      <c r="AI204" s="7"/>
      <c r="AJ204" s="7"/>
      <c r="AK204" s="10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spans="1:53" x14ac:dyDescent="0.25">
      <c r="A205" s="7"/>
      <c r="B205" s="7"/>
      <c r="C205" s="7"/>
      <c r="D205" s="7"/>
      <c r="E205" s="7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8"/>
      <c r="AG205" s="10"/>
      <c r="AH205" s="7"/>
      <c r="AI205" s="7"/>
      <c r="AJ205" s="7"/>
      <c r="AK205" s="10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spans="1:53" x14ac:dyDescent="0.25">
      <c r="A206" s="7"/>
      <c r="B206" s="7"/>
      <c r="C206" s="7"/>
      <c r="D206" s="7"/>
      <c r="E206" s="7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8"/>
      <c r="AG206" s="10"/>
      <c r="AH206" s="7"/>
      <c r="AI206" s="7"/>
      <c r="AJ206" s="7"/>
      <c r="AK206" s="10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spans="1:53" x14ac:dyDescent="0.25">
      <c r="A207" s="7"/>
      <c r="B207" s="7"/>
      <c r="C207" s="7"/>
      <c r="D207" s="7"/>
      <c r="E207" s="7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8"/>
      <c r="AG207" s="10"/>
      <c r="AH207" s="7"/>
      <c r="AI207" s="7"/>
      <c r="AJ207" s="7"/>
      <c r="AK207" s="10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spans="1:53" x14ac:dyDescent="0.25">
      <c r="A208" s="7"/>
      <c r="B208" s="7"/>
      <c r="C208" s="7"/>
      <c r="D208" s="7"/>
      <c r="E208" s="7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8"/>
      <c r="AG208" s="10"/>
      <c r="AH208" s="7"/>
      <c r="AI208" s="7"/>
      <c r="AJ208" s="7"/>
      <c r="AK208" s="10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spans="1:53" x14ac:dyDescent="0.25">
      <c r="A209" s="7"/>
      <c r="B209" s="7"/>
      <c r="C209" s="7"/>
      <c r="D209" s="7"/>
      <c r="E209" s="7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8"/>
      <c r="AG209" s="10"/>
      <c r="AH209" s="7"/>
      <c r="AI209" s="7"/>
      <c r="AJ209" s="7"/>
      <c r="AK209" s="10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spans="1:53" x14ac:dyDescent="0.25">
      <c r="A210" s="7"/>
      <c r="B210" s="7"/>
      <c r="C210" s="7"/>
      <c r="D210" s="7"/>
      <c r="E210" s="7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8"/>
      <c r="AG210" s="10"/>
      <c r="AH210" s="7"/>
      <c r="AI210" s="7"/>
      <c r="AJ210" s="7"/>
      <c r="AK210" s="10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spans="1:53" x14ac:dyDescent="0.25">
      <c r="A211" s="7"/>
      <c r="B211" s="7"/>
      <c r="C211" s="7"/>
      <c r="D211" s="7"/>
      <c r="E211" s="7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8"/>
      <c r="AG211" s="10"/>
      <c r="AH211" s="7"/>
      <c r="AI211" s="7"/>
      <c r="AJ211" s="7"/>
      <c r="AK211" s="10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spans="1:53" x14ac:dyDescent="0.25">
      <c r="A212" s="7"/>
      <c r="B212" s="7"/>
      <c r="C212" s="7"/>
      <c r="D212" s="7"/>
      <c r="E212" s="7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8"/>
      <c r="AG212" s="10"/>
      <c r="AH212" s="7"/>
      <c r="AI212" s="7"/>
      <c r="AJ212" s="7"/>
      <c r="AK212" s="10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spans="1:53" x14ac:dyDescent="0.25">
      <c r="A213" s="7"/>
      <c r="B213" s="7"/>
      <c r="C213" s="7"/>
      <c r="D213" s="7"/>
      <c r="E213" s="7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8"/>
      <c r="AG213" s="10"/>
      <c r="AH213" s="7"/>
      <c r="AI213" s="7"/>
      <c r="AJ213" s="7"/>
      <c r="AK213" s="10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spans="1:53" x14ac:dyDescent="0.25">
      <c r="A214" s="7"/>
      <c r="B214" s="7"/>
      <c r="C214" s="7"/>
      <c r="D214" s="7"/>
      <c r="E214" s="7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8"/>
      <c r="AG214" s="10"/>
      <c r="AH214" s="7"/>
      <c r="AI214" s="7"/>
      <c r="AJ214" s="7"/>
      <c r="AK214" s="10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spans="1:53" x14ac:dyDescent="0.25">
      <c r="A215" s="7"/>
      <c r="B215" s="7"/>
      <c r="C215" s="7"/>
      <c r="D215" s="7"/>
      <c r="E215" s="7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8"/>
      <c r="AG215" s="10"/>
      <c r="AH215" s="7"/>
      <c r="AI215" s="7"/>
      <c r="AJ215" s="7"/>
      <c r="AK215" s="10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spans="1:53" x14ac:dyDescent="0.25">
      <c r="A216" s="7"/>
      <c r="B216" s="7"/>
      <c r="C216" s="7"/>
      <c r="D216" s="7"/>
      <c r="E216" s="7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8"/>
      <c r="AG216" s="10"/>
      <c r="AH216" s="7"/>
      <c r="AI216" s="7"/>
      <c r="AJ216" s="7"/>
      <c r="AK216" s="10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spans="1:53" x14ac:dyDescent="0.25">
      <c r="A217" s="7"/>
      <c r="B217" s="7"/>
      <c r="C217" s="7"/>
      <c r="D217" s="7"/>
      <c r="E217" s="7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8"/>
      <c r="AG217" s="10"/>
      <c r="AH217" s="7"/>
      <c r="AI217" s="7"/>
      <c r="AJ217" s="7"/>
      <c r="AK217" s="10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spans="1:53" x14ac:dyDescent="0.25">
      <c r="A218" s="7"/>
      <c r="B218" s="7"/>
      <c r="C218" s="7"/>
      <c r="D218" s="7"/>
      <c r="E218" s="7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8"/>
      <c r="AG218" s="10"/>
      <c r="AH218" s="7"/>
      <c r="AI218" s="7"/>
      <c r="AJ218" s="7"/>
      <c r="AK218" s="10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spans="1:53" x14ac:dyDescent="0.25">
      <c r="A219" s="7"/>
      <c r="B219" s="7"/>
      <c r="C219" s="7"/>
      <c r="D219" s="7"/>
      <c r="E219" s="7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8"/>
      <c r="AG219" s="10"/>
      <c r="AH219" s="7"/>
      <c r="AI219" s="7"/>
      <c r="AJ219" s="7"/>
      <c r="AK219" s="10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spans="1:53" x14ac:dyDescent="0.25">
      <c r="A220" s="7"/>
      <c r="B220" s="7"/>
      <c r="C220" s="7"/>
      <c r="D220" s="7"/>
      <c r="E220" s="7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8"/>
      <c r="AG220" s="10"/>
      <c r="AH220" s="7"/>
      <c r="AI220" s="7"/>
      <c r="AJ220" s="7"/>
      <c r="AK220" s="10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spans="1:53" x14ac:dyDescent="0.25">
      <c r="A221" s="7"/>
      <c r="B221" s="7"/>
      <c r="C221" s="7"/>
      <c r="D221" s="7"/>
      <c r="E221" s="7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8"/>
      <c r="AG221" s="10"/>
      <c r="AH221" s="7"/>
      <c r="AI221" s="7"/>
      <c r="AJ221" s="7"/>
      <c r="AK221" s="10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spans="1:53" x14ac:dyDescent="0.25">
      <c r="A222" s="7"/>
      <c r="B222" s="7"/>
      <c r="C222" s="7"/>
      <c r="D222" s="7"/>
      <c r="E222" s="7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8"/>
      <c r="AG222" s="10"/>
      <c r="AH222" s="7"/>
      <c r="AI222" s="7"/>
      <c r="AJ222" s="7"/>
      <c r="AK222" s="10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spans="1:53" x14ac:dyDescent="0.25">
      <c r="A223" s="7"/>
      <c r="B223" s="7"/>
      <c r="C223" s="7"/>
      <c r="D223" s="7"/>
      <c r="E223" s="7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8"/>
      <c r="AG223" s="10"/>
      <c r="AH223" s="7"/>
      <c r="AI223" s="7"/>
      <c r="AJ223" s="7"/>
      <c r="AK223" s="10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spans="1:53" x14ac:dyDescent="0.25">
      <c r="A224" s="7"/>
      <c r="B224" s="7"/>
      <c r="C224" s="7"/>
      <c r="D224" s="7"/>
      <c r="E224" s="7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8"/>
      <c r="AG224" s="10"/>
      <c r="AH224" s="7"/>
      <c r="AI224" s="7"/>
      <c r="AJ224" s="7"/>
      <c r="AK224" s="10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spans="1:53" x14ac:dyDescent="0.25">
      <c r="A225" s="7"/>
      <c r="B225" s="7"/>
      <c r="C225" s="7"/>
      <c r="D225" s="7"/>
      <c r="E225" s="7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8"/>
      <c r="AG225" s="10"/>
      <c r="AH225" s="7"/>
      <c r="AI225" s="7"/>
      <c r="AJ225" s="7"/>
      <c r="AK225" s="10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spans="1:53" x14ac:dyDescent="0.25">
      <c r="A226" s="7"/>
      <c r="B226" s="7"/>
      <c r="C226" s="7"/>
      <c r="D226" s="7"/>
      <c r="E226" s="7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8"/>
      <c r="AG226" s="10"/>
      <c r="AH226" s="7"/>
      <c r="AI226" s="7"/>
      <c r="AJ226" s="7"/>
      <c r="AK226" s="10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spans="1:53" x14ac:dyDescent="0.25">
      <c r="A227" s="7"/>
      <c r="B227" s="7"/>
      <c r="C227" s="7"/>
      <c r="D227" s="7"/>
      <c r="E227" s="7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8"/>
      <c r="AG227" s="10"/>
      <c r="AH227" s="7"/>
      <c r="AI227" s="7"/>
      <c r="AJ227" s="7"/>
      <c r="AK227" s="10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spans="1:53" x14ac:dyDescent="0.25">
      <c r="A228" s="7"/>
      <c r="B228" s="7"/>
      <c r="C228" s="7"/>
      <c r="D228" s="7"/>
      <c r="E228" s="7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8"/>
      <c r="AG228" s="10"/>
      <c r="AH228" s="7"/>
      <c r="AI228" s="7"/>
      <c r="AJ228" s="7"/>
      <c r="AK228" s="10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spans="1:53" x14ac:dyDescent="0.25">
      <c r="A229" s="7"/>
      <c r="B229" s="7"/>
      <c r="C229" s="7"/>
      <c r="D229" s="7"/>
      <c r="E229" s="7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8"/>
      <c r="AG229" s="10"/>
      <c r="AH229" s="7"/>
      <c r="AI229" s="7"/>
      <c r="AJ229" s="7"/>
      <c r="AK229" s="10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spans="1:53" x14ac:dyDescent="0.25">
      <c r="A230" s="7"/>
      <c r="B230" s="7"/>
      <c r="C230" s="7"/>
      <c r="D230" s="7"/>
      <c r="E230" s="7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8"/>
      <c r="AG230" s="10"/>
      <c r="AH230" s="7"/>
      <c r="AI230" s="7"/>
      <c r="AJ230" s="7"/>
      <c r="AK230" s="10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spans="1:53" x14ac:dyDescent="0.25">
      <c r="A231" s="7"/>
      <c r="B231" s="7"/>
      <c r="C231" s="7"/>
      <c r="D231" s="7"/>
      <c r="E231" s="7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8"/>
      <c r="AG231" s="10"/>
      <c r="AH231" s="7"/>
      <c r="AI231" s="7"/>
      <c r="AJ231" s="7"/>
      <c r="AK231" s="10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spans="1:53" x14ac:dyDescent="0.25">
      <c r="A232" s="7"/>
      <c r="B232" s="7"/>
      <c r="C232" s="7"/>
      <c r="D232" s="7"/>
      <c r="E232" s="7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8"/>
      <c r="AG232" s="10"/>
      <c r="AH232" s="7"/>
      <c r="AI232" s="7"/>
      <c r="AJ232" s="7"/>
      <c r="AK232" s="10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spans="1:53" x14ac:dyDescent="0.25">
      <c r="A233" s="7"/>
      <c r="B233" s="7"/>
      <c r="C233" s="7"/>
      <c r="D233" s="7"/>
      <c r="E233" s="7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8"/>
      <c r="AG233" s="10"/>
      <c r="AH233" s="7"/>
      <c r="AI233" s="7"/>
      <c r="AJ233" s="7"/>
      <c r="AK233" s="10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spans="1:53" x14ac:dyDescent="0.25">
      <c r="A234" s="7"/>
      <c r="B234" s="7"/>
      <c r="C234" s="7"/>
      <c r="D234" s="7"/>
      <c r="E234" s="7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8"/>
      <c r="AG234" s="10"/>
      <c r="AH234" s="7"/>
      <c r="AI234" s="7"/>
      <c r="AJ234" s="7"/>
      <c r="AK234" s="10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spans="1:53" x14ac:dyDescent="0.25">
      <c r="A235" s="7"/>
      <c r="B235" s="7"/>
      <c r="C235" s="7"/>
      <c r="D235" s="7"/>
      <c r="E235" s="7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8"/>
      <c r="AG235" s="10"/>
      <c r="AH235" s="7"/>
      <c r="AI235" s="7"/>
      <c r="AJ235" s="7"/>
      <c r="AK235" s="10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spans="1:53" x14ac:dyDescent="0.25">
      <c r="A236" s="7"/>
      <c r="B236" s="7"/>
      <c r="C236" s="7"/>
      <c r="D236" s="7"/>
      <c r="E236" s="7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8"/>
      <c r="AG236" s="10"/>
      <c r="AH236" s="7"/>
      <c r="AI236" s="7"/>
      <c r="AJ236" s="7"/>
      <c r="AK236" s="10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spans="1:53" x14ac:dyDescent="0.25">
      <c r="A237" s="7"/>
      <c r="B237" s="7"/>
      <c r="C237" s="7"/>
      <c r="D237" s="7"/>
      <c r="E237" s="7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8"/>
      <c r="AG237" s="10"/>
      <c r="AH237" s="7"/>
      <c r="AI237" s="7"/>
      <c r="AJ237" s="7"/>
      <c r="AK237" s="10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spans="1:53" x14ac:dyDescent="0.25">
      <c r="A238" s="7"/>
      <c r="B238" s="7"/>
      <c r="C238" s="7"/>
      <c r="D238" s="7"/>
      <c r="E238" s="7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8"/>
      <c r="AG238" s="10"/>
      <c r="AH238" s="7"/>
      <c r="AI238" s="7"/>
      <c r="AJ238" s="7"/>
      <c r="AK238" s="10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spans="1:53" x14ac:dyDescent="0.25">
      <c r="A239" s="7"/>
      <c r="B239" s="7"/>
      <c r="C239" s="7"/>
      <c r="D239" s="7"/>
      <c r="E239" s="7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8"/>
      <c r="AG239" s="10"/>
      <c r="AH239" s="7"/>
      <c r="AI239" s="7"/>
      <c r="AJ239" s="7"/>
      <c r="AK239" s="10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spans="1:53" x14ac:dyDescent="0.25">
      <c r="A240" s="7"/>
      <c r="B240" s="7"/>
      <c r="C240" s="7"/>
      <c r="D240" s="7"/>
      <c r="E240" s="7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8"/>
      <c r="AG240" s="10"/>
      <c r="AH240" s="7"/>
      <c r="AI240" s="7"/>
      <c r="AJ240" s="7"/>
      <c r="AK240" s="10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spans="1:53" x14ac:dyDescent="0.25">
      <c r="A241" s="7"/>
      <c r="B241" s="7"/>
      <c r="C241" s="7"/>
      <c r="D241" s="7"/>
      <c r="E241" s="7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8"/>
      <c r="AG241" s="10"/>
      <c r="AH241" s="7"/>
      <c r="AI241" s="7"/>
      <c r="AJ241" s="7"/>
      <c r="AK241" s="10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spans="1:53" x14ac:dyDescent="0.25">
      <c r="A242" s="7"/>
      <c r="B242" s="7"/>
      <c r="C242" s="7"/>
      <c r="D242" s="7"/>
      <c r="E242" s="7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8"/>
      <c r="AG242" s="10"/>
      <c r="AH242" s="7"/>
      <c r="AI242" s="7"/>
      <c r="AJ242" s="7"/>
      <c r="AK242" s="10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spans="1:53" x14ac:dyDescent="0.25">
      <c r="A243" s="7"/>
      <c r="B243" s="7"/>
      <c r="C243" s="7"/>
      <c r="D243" s="7"/>
      <c r="E243" s="7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8"/>
      <c r="AG243" s="10"/>
      <c r="AH243" s="7"/>
      <c r="AI243" s="7"/>
      <c r="AJ243" s="7"/>
      <c r="AK243" s="10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spans="1:53" x14ac:dyDescent="0.25">
      <c r="A244" s="7"/>
      <c r="B244" s="7"/>
      <c r="C244" s="7"/>
      <c r="D244" s="7"/>
      <c r="E244" s="7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8"/>
      <c r="AG244" s="10"/>
      <c r="AH244" s="7"/>
      <c r="AI244" s="7"/>
      <c r="AJ244" s="7"/>
      <c r="AK244" s="10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spans="1:53" x14ac:dyDescent="0.25">
      <c r="A245" s="7"/>
      <c r="B245" s="7"/>
      <c r="C245" s="7"/>
      <c r="D245" s="7"/>
      <c r="E245" s="7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8"/>
      <c r="AG245" s="10"/>
      <c r="AH245" s="7"/>
      <c r="AI245" s="7"/>
      <c r="AJ245" s="7"/>
      <c r="AK245" s="10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spans="1:53" x14ac:dyDescent="0.25">
      <c r="A246" s="7"/>
      <c r="B246" s="7"/>
      <c r="C246" s="7"/>
      <c r="D246" s="7"/>
      <c r="E246" s="7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8"/>
      <c r="AG246" s="10"/>
      <c r="AH246" s="7"/>
      <c r="AI246" s="7"/>
      <c r="AJ246" s="7"/>
      <c r="AK246" s="10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spans="1:53" x14ac:dyDescent="0.25">
      <c r="A247" s="7"/>
      <c r="B247" s="7"/>
      <c r="C247" s="7"/>
      <c r="D247" s="7"/>
      <c r="E247" s="7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8"/>
      <c r="AG247" s="10"/>
      <c r="AH247" s="7"/>
      <c r="AI247" s="7"/>
      <c r="AJ247" s="7"/>
      <c r="AK247" s="10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spans="1:53" x14ac:dyDescent="0.25">
      <c r="A248" s="7"/>
      <c r="B248" s="7"/>
      <c r="C248" s="7"/>
      <c r="D248" s="7"/>
      <c r="E248" s="7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8"/>
      <c r="AG248" s="10"/>
      <c r="AH248" s="7"/>
      <c r="AI248" s="7"/>
      <c r="AJ248" s="7"/>
      <c r="AK248" s="10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spans="1:53" x14ac:dyDescent="0.25">
      <c r="A249" s="7"/>
      <c r="B249" s="7"/>
      <c r="C249" s="7"/>
      <c r="D249" s="7"/>
      <c r="E249" s="7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8"/>
      <c r="AG249" s="10"/>
      <c r="AH249" s="7"/>
      <c r="AI249" s="7"/>
      <c r="AJ249" s="7"/>
      <c r="AK249" s="10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spans="1:53" x14ac:dyDescent="0.25">
      <c r="A250" s="7"/>
      <c r="B250" s="7"/>
      <c r="C250" s="7"/>
      <c r="D250" s="7"/>
      <c r="E250" s="7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8"/>
      <c r="AG250" s="10"/>
      <c r="AH250" s="7"/>
      <c r="AI250" s="7"/>
      <c r="AJ250" s="7"/>
      <c r="AK250" s="10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spans="1:53" x14ac:dyDescent="0.25">
      <c r="A251" s="7"/>
      <c r="B251" s="7"/>
      <c r="C251" s="7"/>
      <c r="D251" s="7"/>
      <c r="E251" s="7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8"/>
      <c r="AG251" s="10"/>
      <c r="AH251" s="7"/>
      <c r="AI251" s="7"/>
      <c r="AJ251" s="7"/>
      <c r="AK251" s="10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spans="1:53" x14ac:dyDescent="0.25">
      <c r="A252" s="7"/>
      <c r="B252" s="7"/>
      <c r="C252" s="7"/>
      <c r="D252" s="7"/>
      <c r="E252" s="7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8"/>
      <c r="AG252" s="10"/>
      <c r="AH252" s="7"/>
      <c r="AI252" s="7"/>
      <c r="AJ252" s="7"/>
      <c r="AK252" s="10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spans="1:53" x14ac:dyDescent="0.25">
      <c r="A253" s="7"/>
      <c r="B253" s="7"/>
      <c r="C253" s="7"/>
      <c r="D253" s="7"/>
      <c r="E253" s="7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8"/>
      <c r="AG253" s="10"/>
      <c r="AH253" s="7"/>
      <c r="AI253" s="7"/>
      <c r="AJ253" s="7"/>
      <c r="AK253" s="10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spans="1:53" x14ac:dyDescent="0.25">
      <c r="A254" s="7"/>
      <c r="B254" s="7"/>
      <c r="C254" s="7"/>
      <c r="D254" s="7"/>
      <c r="E254" s="7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8"/>
      <c r="AG254" s="10"/>
      <c r="AH254" s="7"/>
      <c r="AI254" s="7"/>
      <c r="AJ254" s="7"/>
      <c r="AK254" s="10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spans="1:53" x14ac:dyDescent="0.25">
      <c r="A255" s="7"/>
      <c r="B255" s="7"/>
      <c r="C255" s="7"/>
      <c r="D255" s="7"/>
      <c r="E255" s="7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8"/>
      <c r="AG255" s="10"/>
      <c r="AH255" s="7"/>
      <c r="AI255" s="7"/>
      <c r="AJ255" s="7"/>
      <c r="AK255" s="10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spans="1:53" x14ac:dyDescent="0.25">
      <c r="A256" s="7"/>
      <c r="B256" s="7"/>
      <c r="C256" s="7"/>
      <c r="D256" s="7"/>
      <c r="E256" s="7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8"/>
      <c r="AG256" s="10"/>
      <c r="AH256" s="7"/>
      <c r="AI256" s="7"/>
      <c r="AJ256" s="7"/>
      <c r="AK256" s="10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spans="1:53" x14ac:dyDescent="0.25">
      <c r="A257" s="7"/>
      <c r="B257" s="7"/>
      <c r="C257" s="7"/>
      <c r="D257" s="7"/>
      <c r="E257" s="7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8"/>
      <c r="AG257" s="10"/>
      <c r="AH257" s="7"/>
      <c r="AI257" s="7"/>
      <c r="AJ257" s="7"/>
      <c r="AK257" s="10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spans="1:53" x14ac:dyDescent="0.25">
      <c r="A258" s="7"/>
      <c r="B258" s="7"/>
      <c r="C258" s="7"/>
      <c r="D258" s="7"/>
      <c r="E258" s="7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8"/>
      <c r="AG258" s="10"/>
      <c r="AH258" s="7"/>
      <c r="AI258" s="7"/>
      <c r="AJ258" s="7"/>
      <c r="AK258" s="10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53" x14ac:dyDescent="0.25">
      <c r="A259" s="7"/>
      <c r="B259" s="7"/>
      <c r="C259" s="7"/>
      <c r="D259" s="7"/>
      <c r="E259" s="7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8"/>
      <c r="AG259" s="10"/>
      <c r="AH259" s="7"/>
      <c r="AI259" s="7"/>
      <c r="AJ259" s="7"/>
      <c r="AK259" s="10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spans="1:53" x14ac:dyDescent="0.25">
      <c r="A260" s="7"/>
      <c r="B260" s="7"/>
      <c r="C260" s="7"/>
      <c r="D260" s="7"/>
      <c r="E260" s="7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8"/>
      <c r="AG260" s="10"/>
      <c r="AH260" s="7"/>
      <c r="AI260" s="7"/>
      <c r="AJ260" s="7"/>
      <c r="AK260" s="10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spans="1:53" x14ac:dyDescent="0.25">
      <c r="A261" s="7"/>
      <c r="B261" s="7"/>
      <c r="C261" s="7"/>
      <c r="D261" s="7"/>
      <c r="E261" s="7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8"/>
      <c r="AG261" s="10"/>
      <c r="AH261" s="7"/>
      <c r="AI261" s="7"/>
      <c r="AJ261" s="7"/>
      <c r="AK261" s="10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spans="1:53" x14ac:dyDescent="0.25">
      <c r="A262" s="7"/>
      <c r="B262" s="7"/>
      <c r="C262" s="7"/>
      <c r="D262" s="7"/>
      <c r="E262" s="7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8"/>
      <c r="AG262" s="10"/>
      <c r="AH262" s="7"/>
      <c r="AI262" s="7"/>
      <c r="AJ262" s="7"/>
      <c r="AK262" s="10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spans="1:53" x14ac:dyDescent="0.25">
      <c r="A263" s="7"/>
      <c r="B263" s="7"/>
      <c r="C263" s="7"/>
      <c r="D263" s="7"/>
      <c r="E263" s="7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8"/>
      <c r="AG263" s="10"/>
      <c r="AH263" s="7"/>
      <c r="AI263" s="7"/>
      <c r="AJ263" s="7"/>
      <c r="AK263" s="10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spans="1:53" x14ac:dyDescent="0.25">
      <c r="A264" s="7"/>
      <c r="B264" s="7"/>
      <c r="C264" s="7"/>
      <c r="D264" s="7"/>
      <c r="E264" s="7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8"/>
      <c r="AG264" s="10"/>
      <c r="AH264" s="7"/>
      <c r="AI264" s="7"/>
      <c r="AJ264" s="7"/>
      <c r="AK264" s="10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spans="1:53" x14ac:dyDescent="0.25">
      <c r="A265" s="7"/>
      <c r="B265" s="7"/>
      <c r="C265" s="7"/>
      <c r="D265" s="7"/>
      <c r="E265" s="7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8"/>
      <c r="AG265" s="10"/>
      <c r="AH265" s="7"/>
      <c r="AI265" s="7"/>
      <c r="AJ265" s="7"/>
      <c r="AK265" s="10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spans="1:53" x14ac:dyDescent="0.25">
      <c r="A266" s="7"/>
      <c r="B266" s="7"/>
      <c r="C266" s="7"/>
      <c r="D266" s="7"/>
      <c r="E266" s="7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8"/>
      <c r="AG266" s="10"/>
      <c r="AH266" s="7"/>
      <c r="AI266" s="7"/>
      <c r="AJ266" s="7"/>
      <c r="AK266" s="10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spans="1:53" x14ac:dyDescent="0.25">
      <c r="A267" s="7"/>
      <c r="B267" s="7"/>
      <c r="C267" s="7"/>
      <c r="D267" s="7"/>
      <c r="E267" s="7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8"/>
      <c r="AG267" s="10"/>
      <c r="AH267" s="7"/>
      <c r="AI267" s="7"/>
      <c r="AJ267" s="7"/>
      <c r="AK267" s="10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spans="1:53" x14ac:dyDescent="0.25">
      <c r="A268" s="7"/>
      <c r="B268" s="7"/>
      <c r="C268" s="7"/>
      <c r="D268" s="7"/>
      <c r="E268" s="7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8"/>
      <c r="AG268" s="10"/>
      <c r="AH268" s="7"/>
      <c r="AI268" s="7"/>
      <c r="AJ268" s="7"/>
      <c r="AK268" s="10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spans="1:53" x14ac:dyDescent="0.25">
      <c r="A269" s="7"/>
      <c r="B269" s="7"/>
      <c r="C269" s="7"/>
      <c r="D269" s="7"/>
      <c r="E269" s="7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8"/>
      <c r="AG269" s="10"/>
      <c r="AH269" s="7"/>
      <c r="AI269" s="7"/>
      <c r="AJ269" s="7"/>
      <c r="AK269" s="10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spans="1:53" x14ac:dyDescent="0.25">
      <c r="A270" s="7"/>
      <c r="B270" s="7"/>
      <c r="C270" s="7"/>
      <c r="D270" s="7"/>
      <c r="E270" s="7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8"/>
      <c r="AG270" s="10"/>
      <c r="AH270" s="7"/>
      <c r="AI270" s="7"/>
      <c r="AJ270" s="7"/>
      <c r="AK270" s="10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spans="1:53" x14ac:dyDescent="0.25">
      <c r="A271" s="7"/>
      <c r="B271" s="7"/>
      <c r="C271" s="7"/>
      <c r="D271" s="7"/>
      <c r="E271" s="7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8"/>
      <c r="AG271" s="10"/>
      <c r="AH271" s="7"/>
      <c r="AI271" s="7"/>
      <c r="AJ271" s="7"/>
      <c r="AK271" s="10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spans="1:53" x14ac:dyDescent="0.25">
      <c r="A272" s="7"/>
      <c r="B272" s="7"/>
      <c r="C272" s="7"/>
      <c r="D272" s="7"/>
      <c r="E272" s="7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8"/>
      <c r="AG272" s="10"/>
      <c r="AH272" s="7"/>
      <c r="AI272" s="7"/>
      <c r="AJ272" s="7"/>
      <c r="AK272" s="10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spans="1:53" x14ac:dyDescent="0.25">
      <c r="A273" s="7"/>
      <c r="B273" s="7"/>
      <c r="C273" s="7"/>
      <c r="D273" s="7"/>
      <c r="E273" s="7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8"/>
      <c r="AG273" s="10"/>
      <c r="AH273" s="7"/>
      <c r="AI273" s="7"/>
      <c r="AJ273" s="7"/>
      <c r="AK273" s="10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spans="1:53" x14ac:dyDescent="0.25">
      <c r="A274" s="7"/>
      <c r="B274" s="7"/>
      <c r="C274" s="7"/>
      <c r="D274" s="7"/>
      <c r="E274" s="7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8"/>
      <c r="AG274" s="10"/>
      <c r="AH274" s="7"/>
      <c r="AI274" s="7"/>
      <c r="AJ274" s="7"/>
      <c r="AK274" s="10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spans="1:53" x14ac:dyDescent="0.25">
      <c r="A275" s="7"/>
      <c r="B275" s="7"/>
      <c r="C275" s="7"/>
      <c r="D275" s="7"/>
      <c r="E275" s="7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8"/>
      <c r="AG275" s="10"/>
      <c r="AH275" s="7"/>
      <c r="AI275" s="7"/>
      <c r="AJ275" s="7"/>
      <c r="AK275" s="10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spans="1:53" x14ac:dyDescent="0.25">
      <c r="A276" s="7"/>
      <c r="B276" s="7"/>
      <c r="C276" s="7"/>
      <c r="D276" s="7"/>
      <c r="E276" s="7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8"/>
      <c r="AG276" s="10"/>
      <c r="AH276" s="7"/>
      <c r="AI276" s="7"/>
      <c r="AJ276" s="7"/>
      <c r="AK276" s="10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spans="1:53" x14ac:dyDescent="0.25">
      <c r="A277" s="7"/>
      <c r="B277" s="7"/>
      <c r="C277" s="7"/>
      <c r="D277" s="7"/>
      <c r="E277" s="7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8"/>
      <c r="AG277" s="10"/>
      <c r="AH277" s="7"/>
      <c r="AI277" s="7"/>
      <c r="AJ277" s="7"/>
      <c r="AK277" s="10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spans="1:53" x14ac:dyDescent="0.25">
      <c r="A278" s="7"/>
      <c r="B278" s="7"/>
      <c r="C278" s="7"/>
      <c r="D278" s="7"/>
      <c r="E278" s="7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8"/>
      <c r="AG278" s="10"/>
      <c r="AH278" s="7"/>
      <c r="AI278" s="7"/>
      <c r="AJ278" s="7"/>
      <c r="AK278" s="10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spans="1:53" x14ac:dyDescent="0.25">
      <c r="A279" s="7"/>
      <c r="B279" s="7"/>
      <c r="C279" s="7"/>
      <c r="D279" s="7"/>
      <c r="E279" s="7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8"/>
      <c r="AG279" s="10"/>
      <c r="AH279" s="7"/>
      <c r="AI279" s="7"/>
      <c r="AJ279" s="7"/>
      <c r="AK279" s="10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spans="1:53" x14ac:dyDescent="0.25">
      <c r="A280" s="7"/>
      <c r="B280" s="7"/>
      <c r="C280" s="7"/>
      <c r="D280" s="7"/>
      <c r="E280" s="7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8"/>
      <c r="AG280" s="10"/>
      <c r="AH280" s="7"/>
      <c r="AI280" s="7"/>
      <c r="AJ280" s="7"/>
      <c r="AK280" s="10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spans="1:53" x14ac:dyDescent="0.25">
      <c r="A281" s="7"/>
      <c r="B281" s="7"/>
      <c r="C281" s="7"/>
      <c r="D281" s="7"/>
      <c r="E281" s="7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8"/>
      <c r="AG281" s="10"/>
      <c r="AH281" s="7"/>
      <c r="AI281" s="7"/>
      <c r="AJ281" s="7"/>
      <c r="AK281" s="10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spans="1:53" x14ac:dyDescent="0.25">
      <c r="A282" s="7"/>
      <c r="B282" s="7"/>
      <c r="C282" s="7"/>
      <c r="D282" s="7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8"/>
      <c r="AG282" s="10"/>
      <c r="AH282" s="7"/>
      <c r="AI282" s="7"/>
      <c r="AJ282" s="7"/>
      <c r="AK282" s="10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spans="1:53" x14ac:dyDescent="0.25">
      <c r="A283" s="7"/>
      <c r="B283" s="7"/>
      <c r="C283" s="7"/>
      <c r="D283" s="7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8"/>
      <c r="AG283" s="10"/>
      <c r="AH283" s="7"/>
      <c r="AI283" s="7"/>
      <c r="AJ283" s="7"/>
      <c r="AK283" s="10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spans="1:53" x14ac:dyDescent="0.25">
      <c r="A284" s="7"/>
      <c r="B284" s="7"/>
      <c r="C284" s="7"/>
      <c r="D284" s="7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8"/>
      <c r="AG284" s="10"/>
      <c r="AH284" s="7"/>
      <c r="AI284" s="7"/>
      <c r="AJ284" s="7"/>
      <c r="AK284" s="10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spans="1:53" x14ac:dyDescent="0.25">
      <c r="A285" s="7"/>
      <c r="B285" s="7"/>
      <c r="C285" s="7"/>
      <c r="D285" s="7"/>
      <c r="E285" s="7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8"/>
      <c r="AG285" s="10"/>
      <c r="AH285" s="7"/>
      <c r="AI285" s="7"/>
      <c r="AJ285" s="7"/>
      <c r="AK285" s="10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spans="1:53" x14ac:dyDescent="0.25">
      <c r="A286" s="7"/>
      <c r="B286" s="7"/>
      <c r="C286" s="7"/>
      <c r="D286" s="7"/>
      <c r="E286" s="7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8"/>
      <c r="AG286" s="10"/>
      <c r="AH286" s="7"/>
      <c r="AI286" s="7"/>
      <c r="AJ286" s="7"/>
      <c r="AK286" s="10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spans="1:53" x14ac:dyDescent="0.25">
      <c r="A287" s="7"/>
      <c r="B287" s="7"/>
      <c r="C287" s="7"/>
      <c r="D287" s="7"/>
      <c r="E287" s="7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8"/>
      <c r="AG287" s="10"/>
      <c r="AH287" s="7"/>
      <c r="AI287" s="7"/>
      <c r="AJ287" s="7"/>
      <c r="AK287" s="10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spans="1:53" x14ac:dyDescent="0.25">
      <c r="A288" s="7"/>
      <c r="B288" s="7"/>
      <c r="C288" s="7"/>
      <c r="D288" s="7"/>
      <c r="E288" s="7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8"/>
      <c r="AG288" s="10"/>
      <c r="AH288" s="7"/>
      <c r="AI288" s="7"/>
      <c r="AJ288" s="7"/>
      <c r="AK288" s="10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spans="1:53" x14ac:dyDescent="0.25">
      <c r="A289" s="7"/>
      <c r="B289" s="7"/>
      <c r="C289" s="7"/>
      <c r="D289" s="7"/>
      <c r="E289" s="7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8"/>
      <c r="AG289" s="10"/>
      <c r="AH289" s="7"/>
      <c r="AI289" s="7"/>
      <c r="AJ289" s="7"/>
      <c r="AK289" s="10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</row>
    <row r="290" spans="1:53" x14ac:dyDescent="0.25">
      <c r="A290" s="7"/>
      <c r="B290" s="7"/>
      <c r="C290" s="7"/>
      <c r="D290" s="7"/>
      <c r="E290" s="7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8"/>
      <c r="AG290" s="10"/>
      <c r="AH290" s="7"/>
      <c r="AI290" s="7"/>
      <c r="AJ290" s="7"/>
      <c r="AK290" s="10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</row>
    <row r="291" spans="1:53" x14ac:dyDescent="0.25">
      <c r="A291" s="7"/>
      <c r="B291" s="7"/>
      <c r="C291" s="7"/>
      <c r="D291" s="7"/>
      <c r="E291" s="7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8"/>
      <c r="AG291" s="10"/>
      <c r="AH291" s="7"/>
      <c r="AI291" s="7"/>
      <c r="AJ291" s="7"/>
      <c r="AK291" s="10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</row>
    <row r="292" spans="1:53" x14ac:dyDescent="0.25">
      <c r="A292" s="7"/>
      <c r="B292" s="7"/>
      <c r="C292" s="7"/>
      <c r="D292" s="7"/>
      <c r="E292" s="7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8"/>
      <c r="AG292" s="10"/>
      <c r="AH292" s="7"/>
      <c r="AI292" s="7"/>
      <c r="AJ292" s="7"/>
      <c r="AK292" s="10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</row>
    <row r="293" spans="1:53" x14ac:dyDescent="0.25">
      <c r="A293" s="7"/>
      <c r="B293" s="7"/>
      <c r="C293" s="7"/>
      <c r="D293" s="7"/>
      <c r="E293" s="7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8"/>
      <c r="AG293" s="10"/>
      <c r="AH293" s="7"/>
      <c r="AI293" s="7"/>
      <c r="AJ293" s="7"/>
      <c r="AK293" s="10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</row>
    <row r="294" spans="1:53" x14ac:dyDescent="0.25">
      <c r="A294" s="7"/>
      <c r="B294" s="7"/>
      <c r="C294" s="7"/>
      <c r="D294" s="7"/>
      <c r="E294" s="7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8"/>
      <c r="AG294" s="10"/>
      <c r="AH294" s="7"/>
      <c r="AI294" s="7"/>
      <c r="AJ294" s="7"/>
      <c r="AK294" s="10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</row>
    <row r="295" spans="1:53" x14ac:dyDescent="0.25">
      <c r="A295" s="7"/>
      <c r="B295" s="7"/>
      <c r="C295" s="7"/>
      <c r="D295" s="7"/>
      <c r="E295" s="7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8"/>
      <c r="AG295" s="10"/>
      <c r="AH295" s="7"/>
      <c r="AI295" s="7"/>
      <c r="AJ295" s="7"/>
      <c r="AK295" s="10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</row>
    <row r="296" spans="1:53" x14ac:dyDescent="0.25">
      <c r="A296" s="7"/>
      <c r="B296" s="7"/>
      <c r="C296" s="7"/>
      <c r="D296" s="7"/>
      <c r="E296" s="7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8"/>
      <c r="AG296" s="10"/>
      <c r="AH296" s="7"/>
      <c r="AI296" s="7"/>
      <c r="AJ296" s="7"/>
      <c r="AK296" s="10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</row>
    <row r="297" spans="1:53" x14ac:dyDescent="0.25">
      <c r="A297" s="7"/>
      <c r="B297" s="7"/>
      <c r="C297" s="7"/>
      <c r="D297" s="7"/>
      <c r="E297" s="7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8"/>
      <c r="AG297" s="10"/>
      <c r="AH297" s="7"/>
      <c r="AI297" s="7"/>
      <c r="AJ297" s="7"/>
      <c r="AK297" s="10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</row>
    <row r="298" spans="1:53" x14ac:dyDescent="0.25">
      <c r="A298" s="7"/>
      <c r="B298" s="7"/>
      <c r="C298" s="7"/>
      <c r="D298" s="7"/>
      <c r="E298" s="7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8"/>
      <c r="AG298" s="10"/>
      <c r="AH298" s="7"/>
      <c r="AI298" s="7"/>
      <c r="AJ298" s="7"/>
      <c r="AK298" s="10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</row>
    <row r="299" spans="1:53" x14ac:dyDescent="0.25">
      <c r="A299" s="7"/>
      <c r="B299" s="7"/>
      <c r="C299" s="7"/>
      <c r="D299" s="7"/>
      <c r="E299" s="7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8"/>
      <c r="AG299" s="10"/>
      <c r="AH299" s="7"/>
      <c r="AI299" s="7"/>
      <c r="AJ299" s="7"/>
      <c r="AK299" s="10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</row>
    <row r="300" spans="1:53" x14ac:dyDescent="0.25">
      <c r="A300" s="7"/>
      <c r="B300" s="7"/>
      <c r="C300" s="7"/>
      <c r="D300" s="7"/>
      <c r="E300" s="7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8"/>
      <c r="AG300" s="10"/>
      <c r="AH300" s="7"/>
      <c r="AI300" s="7"/>
      <c r="AJ300" s="7"/>
      <c r="AK300" s="10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</row>
    <row r="301" spans="1:53" x14ac:dyDescent="0.25">
      <c r="A301" s="7"/>
      <c r="B301" s="7"/>
      <c r="C301" s="7"/>
      <c r="D301" s="7"/>
      <c r="E301" s="7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8"/>
      <c r="AG301" s="10"/>
      <c r="AH301" s="7"/>
      <c r="AI301" s="7"/>
      <c r="AJ301" s="7"/>
      <c r="AK301" s="10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</row>
    <row r="302" spans="1:53" x14ac:dyDescent="0.25">
      <c r="A302" s="7"/>
      <c r="B302" s="7"/>
      <c r="C302" s="7"/>
      <c r="D302" s="7"/>
      <c r="E302" s="7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8"/>
      <c r="AG302" s="10"/>
      <c r="AH302" s="7"/>
      <c r="AI302" s="7"/>
      <c r="AJ302" s="7"/>
      <c r="AK302" s="10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</row>
    <row r="303" spans="1:53" x14ac:dyDescent="0.25">
      <c r="A303" s="7"/>
      <c r="B303" s="7"/>
      <c r="C303" s="7"/>
      <c r="D303" s="7"/>
      <c r="E303" s="7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8"/>
      <c r="AG303" s="10"/>
      <c r="AH303" s="7"/>
      <c r="AI303" s="7"/>
      <c r="AJ303" s="7"/>
      <c r="AK303" s="10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</row>
    <row r="304" spans="1:53" x14ac:dyDescent="0.25">
      <c r="A304" s="7"/>
      <c r="B304" s="7"/>
      <c r="C304" s="7"/>
      <c r="D304" s="7"/>
      <c r="E304" s="7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8"/>
      <c r="AG304" s="10"/>
      <c r="AH304" s="7"/>
      <c r="AI304" s="7"/>
      <c r="AJ304" s="7"/>
      <c r="AK304" s="10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</row>
    <row r="305" spans="1:53" x14ac:dyDescent="0.25">
      <c r="A305" s="7"/>
      <c r="B305" s="7"/>
      <c r="C305" s="7"/>
      <c r="D305" s="7"/>
      <c r="E305" s="7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8"/>
      <c r="AG305" s="10"/>
      <c r="AH305" s="7"/>
      <c r="AI305" s="7"/>
      <c r="AJ305" s="7"/>
      <c r="AK305" s="10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</row>
    <row r="306" spans="1:53" x14ac:dyDescent="0.25">
      <c r="A306" s="7"/>
      <c r="B306" s="7"/>
      <c r="C306" s="7"/>
      <c r="D306" s="7"/>
      <c r="E306" s="7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8"/>
      <c r="AG306" s="10"/>
      <c r="AH306" s="7"/>
      <c r="AI306" s="7"/>
      <c r="AJ306" s="7"/>
      <c r="AK306" s="10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</row>
    <row r="307" spans="1:53" x14ac:dyDescent="0.25">
      <c r="A307" s="7"/>
      <c r="B307" s="7"/>
      <c r="C307" s="7"/>
      <c r="D307" s="7"/>
      <c r="E307" s="7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8"/>
      <c r="AG307" s="10"/>
      <c r="AH307" s="7"/>
      <c r="AI307" s="7"/>
      <c r="AJ307" s="7"/>
      <c r="AK307" s="10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</row>
    <row r="308" spans="1:53" x14ac:dyDescent="0.25">
      <c r="A308" s="7"/>
      <c r="B308" s="7"/>
      <c r="C308" s="7"/>
      <c r="D308" s="7"/>
      <c r="E308" s="7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8"/>
      <c r="AG308" s="10"/>
      <c r="AH308" s="7"/>
      <c r="AI308" s="7"/>
      <c r="AJ308" s="7"/>
      <c r="AK308" s="10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</row>
    <row r="309" spans="1:53" x14ac:dyDescent="0.25">
      <c r="A309" s="7"/>
      <c r="B309" s="7"/>
      <c r="C309" s="7"/>
      <c r="D309" s="7"/>
      <c r="E309" s="7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8"/>
      <c r="AG309" s="10"/>
      <c r="AH309" s="7"/>
      <c r="AI309" s="7"/>
      <c r="AJ309" s="7"/>
      <c r="AK309" s="10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</row>
    <row r="310" spans="1:53" x14ac:dyDescent="0.25">
      <c r="A310" s="7"/>
      <c r="B310" s="7"/>
      <c r="C310" s="7"/>
      <c r="D310" s="7"/>
      <c r="E310" s="7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8"/>
      <c r="AG310" s="10"/>
      <c r="AH310" s="7"/>
      <c r="AI310" s="7"/>
      <c r="AJ310" s="7"/>
      <c r="AK310" s="10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</row>
    <row r="311" spans="1:53" x14ac:dyDescent="0.25">
      <c r="A311" s="7"/>
      <c r="B311" s="7"/>
      <c r="C311" s="7"/>
      <c r="D311" s="7"/>
      <c r="E311" s="7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8"/>
      <c r="AG311" s="10"/>
      <c r="AH311" s="7"/>
      <c r="AI311" s="7"/>
      <c r="AJ311" s="7"/>
      <c r="AK311" s="10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</row>
    <row r="312" spans="1:53" x14ac:dyDescent="0.25">
      <c r="A312" s="7"/>
      <c r="B312" s="7"/>
      <c r="C312" s="7"/>
      <c r="D312" s="7"/>
      <c r="E312" s="7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8"/>
      <c r="AG312" s="10"/>
      <c r="AH312" s="7"/>
      <c r="AI312" s="7"/>
      <c r="AJ312" s="7"/>
      <c r="AK312" s="10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</row>
    <row r="313" spans="1:53" x14ac:dyDescent="0.25">
      <c r="A313" s="7"/>
      <c r="B313" s="7"/>
      <c r="C313" s="7"/>
      <c r="D313" s="7"/>
      <c r="E313" s="7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8"/>
      <c r="AG313" s="10"/>
      <c r="AH313" s="7"/>
      <c r="AI313" s="7"/>
      <c r="AJ313" s="7"/>
      <c r="AK313" s="10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</row>
    <row r="314" spans="1:53" x14ac:dyDescent="0.25">
      <c r="A314" s="7"/>
      <c r="B314" s="7"/>
      <c r="C314" s="7"/>
      <c r="D314" s="7"/>
      <c r="E314" s="7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8"/>
      <c r="AG314" s="10"/>
      <c r="AH314" s="7"/>
      <c r="AI314" s="7"/>
      <c r="AJ314" s="7"/>
      <c r="AK314" s="10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</row>
    <row r="315" spans="1:53" x14ac:dyDescent="0.25">
      <c r="A315" s="7"/>
      <c r="B315" s="7"/>
      <c r="C315" s="7"/>
      <c r="D315" s="7"/>
      <c r="E315" s="7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8"/>
      <c r="AG315" s="10"/>
      <c r="AH315" s="7"/>
      <c r="AI315" s="7"/>
      <c r="AJ315" s="7"/>
      <c r="AK315" s="10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</row>
    <row r="316" spans="1:53" x14ac:dyDescent="0.25">
      <c r="A316" s="7"/>
      <c r="B316" s="7"/>
      <c r="C316" s="7"/>
      <c r="D316" s="7"/>
      <c r="E316" s="7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8"/>
      <c r="AG316" s="10"/>
      <c r="AH316" s="7"/>
      <c r="AI316" s="7"/>
      <c r="AJ316" s="7"/>
      <c r="AK316" s="10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</row>
    <row r="317" spans="1:53" x14ac:dyDescent="0.25">
      <c r="A317" s="7"/>
      <c r="B317" s="7"/>
      <c r="C317" s="7"/>
      <c r="D317" s="7"/>
      <c r="E317" s="7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8"/>
      <c r="AG317" s="10"/>
      <c r="AH317" s="7"/>
      <c r="AI317" s="7"/>
      <c r="AJ317" s="7"/>
      <c r="AK317" s="10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</row>
    <row r="318" spans="1:53" x14ac:dyDescent="0.25">
      <c r="A318" s="7"/>
      <c r="B318" s="7"/>
      <c r="C318" s="7"/>
      <c r="D318" s="7"/>
      <c r="E318" s="7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8"/>
      <c r="AG318" s="10"/>
      <c r="AH318" s="7"/>
      <c r="AI318" s="7"/>
      <c r="AJ318" s="7"/>
      <c r="AK318" s="10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</row>
    <row r="319" spans="1:53" x14ac:dyDescent="0.25">
      <c r="A319" s="7"/>
      <c r="B319" s="7"/>
      <c r="C319" s="7"/>
      <c r="D319" s="7"/>
      <c r="E319" s="7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8"/>
      <c r="AG319" s="10"/>
      <c r="AH319" s="7"/>
      <c r="AI319" s="7"/>
      <c r="AJ319" s="7"/>
      <c r="AK319" s="10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</row>
    <row r="320" spans="1:53" x14ac:dyDescent="0.25">
      <c r="A320" s="7"/>
      <c r="B320" s="7"/>
      <c r="C320" s="7"/>
      <c r="D320" s="7"/>
      <c r="E320" s="7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8"/>
      <c r="AG320" s="10"/>
      <c r="AH320" s="7"/>
      <c r="AI320" s="7"/>
      <c r="AJ320" s="7"/>
      <c r="AK320" s="10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</row>
    <row r="321" spans="1:53" x14ac:dyDescent="0.25">
      <c r="A321" s="7"/>
      <c r="B321" s="7"/>
      <c r="C321" s="7"/>
      <c r="D321" s="7"/>
      <c r="E321" s="7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8"/>
      <c r="AG321" s="10"/>
      <c r="AH321" s="7"/>
      <c r="AI321" s="7"/>
      <c r="AJ321" s="7"/>
      <c r="AK321" s="10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</row>
    <row r="322" spans="1:53" x14ac:dyDescent="0.25">
      <c r="A322" s="7"/>
      <c r="B322" s="7"/>
      <c r="C322" s="7"/>
      <c r="D322" s="7"/>
      <c r="E322" s="7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8"/>
      <c r="AG322" s="10"/>
      <c r="AH322" s="7"/>
      <c r="AI322" s="7"/>
      <c r="AJ322" s="7"/>
      <c r="AK322" s="10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</row>
    <row r="323" spans="1:53" x14ac:dyDescent="0.25">
      <c r="A323" s="7"/>
      <c r="B323" s="7"/>
      <c r="C323" s="7"/>
      <c r="D323" s="7"/>
      <c r="E323" s="7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8"/>
      <c r="AG323" s="10"/>
      <c r="AH323" s="7"/>
      <c r="AI323" s="7"/>
      <c r="AJ323" s="7"/>
      <c r="AK323" s="10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</row>
    <row r="324" spans="1:53" x14ac:dyDescent="0.25">
      <c r="A324" s="7"/>
      <c r="B324" s="7"/>
      <c r="C324" s="7"/>
      <c r="D324" s="7"/>
      <c r="E324" s="7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8"/>
      <c r="AG324" s="10"/>
      <c r="AH324" s="7"/>
      <c r="AI324" s="7"/>
      <c r="AJ324" s="7"/>
      <c r="AK324" s="10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</row>
    <row r="325" spans="1:53" x14ac:dyDescent="0.25">
      <c r="A325" s="7"/>
      <c r="B325" s="7"/>
      <c r="C325" s="7"/>
      <c r="D325" s="7"/>
      <c r="E325" s="7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8"/>
      <c r="AG325" s="10"/>
      <c r="AH325" s="7"/>
      <c r="AI325" s="7"/>
      <c r="AJ325" s="7"/>
      <c r="AK325" s="10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</row>
    <row r="326" spans="1:53" x14ac:dyDescent="0.25">
      <c r="A326" s="7"/>
      <c r="B326" s="7"/>
      <c r="C326" s="7"/>
      <c r="D326" s="7"/>
      <c r="E326" s="7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8"/>
      <c r="AG326" s="10"/>
      <c r="AH326" s="7"/>
      <c r="AI326" s="7"/>
      <c r="AJ326" s="7"/>
      <c r="AK326" s="10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</row>
    <row r="327" spans="1:53" x14ac:dyDescent="0.25">
      <c r="A327" s="7"/>
      <c r="B327" s="7"/>
      <c r="C327" s="7"/>
      <c r="D327" s="7"/>
      <c r="E327" s="7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8"/>
      <c r="AG327" s="10"/>
      <c r="AH327" s="7"/>
      <c r="AI327" s="7"/>
      <c r="AJ327" s="7"/>
      <c r="AK327" s="10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</row>
    <row r="328" spans="1:53" x14ac:dyDescent="0.25">
      <c r="A328" s="7"/>
      <c r="B328" s="7"/>
      <c r="C328" s="7"/>
      <c r="D328" s="7"/>
      <c r="E328" s="7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8"/>
      <c r="AG328" s="10"/>
      <c r="AH328" s="7"/>
      <c r="AI328" s="7"/>
      <c r="AJ328" s="7"/>
      <c r="AK328" s="10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</row>
    <row r="329" spans="1:53" x14ac:dyDescent="0.25">
      <c r="A329" s="7"/>
      <c r="B329" s="7"/>
      <c r="C329" s="7"/>
      <c r="D329" s="7"/>
      <c r="E329" s="7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8"/>
      <c r="AG329" s="10"/>
      <c r="AH329" s="7"/>
      <c r="AI329" s="7"/>
      <c r="AJ329" s="7"/>
      <c r="AK329" s="10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</row>
    <row r="330" spans="1:53" x14ac:dyDescent="0.25">
      <c r="A330" s="7"/>
      <c r="B330" s="7"/>
      <c r="C330" s="7"/>
      <c r="D330" s="7"/>
      <c r="E330" s="7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8"/>
      <c r="AG330" s="10"/>
      <c r="AH330" s="7"/>
      <c r="AI330" s="7"/>
      <c r="AJ330" s="7"/>
      <c r="AK330" s="10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</row>
    <row r="331" spans="1:53" x14ac:dyDescent="0.25">
      <c r="A331" s="7"/>
      <c r="B331" s="7"/>
      <c r="C331" s="7"/>
      <c r="D331" s="7"/>
      <c r="E331" s="7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8"/>
      <c r="AG331" s="10"/>
      <c r="AH331" s="7"/>
      <c r="AI331" s="7"/>
      <c r="AJ331" s="7"/>
      <c r="AK331" s="10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</row>
    <row r="332" spans="1:53" x14ac:dyDescent="0.25">
      <c r="A332" s="7"/>
      <c r="B332" s="7"/>
      <c r="C332" s="7"/>
      <c r="D332" s="7"/>
      <c r="E332" s="7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8"/>
      <c r="AG332" s="10"/>
      <c r="AH332" s="7"/>
      <c r="AI332" s="7"/>
      <c r="AJ332" s="7"/>
      <c r="AK332" s="10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</row>
    <row r="333" spans="1:53" x14ac:dyDescent="0.25">
      <c r="A333" s="7"/>
      <c r="B333" s="7"/>
      <c r="C333" s="7"/>
      <c r="D333" s="7"/>
      <c r="E333" s="7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8"/>
      <c r="AG333" s="10"/>
      <c r="AH333" s="7"/>
      <c r="AI333" s="7"/>
      <c r="AJ333" s="7"/>
      <c r="AK333" s="10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</row>
    <row r="334" spans="1:53" x14ac:dyDescent="0.25">
      <c r="A334" s="7"/>
      <c r="B334" s="7"/>
      <c r="C334" s="7"/>
      <c r="D334" s="7"/>
      <c r="E334" s="7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8"/>
      <c r="AG334" s="10"/>
      <c r="AH334" s="7"/>
      <c r="AI334" s="7"/>
      <c r="AJ334" s="7"/>
      <c r="AK334" s="10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</row>
    <row r="335" spans="1:53" x14ac:dyDescent="0.25">
      <c r="A335" s="7"/>
      <c r="B335" s="7"/>
      <c r="C335" s="7"/>
      <c r="D335" s="7"/>
      <c r="E335" s="7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8"/>
      <c r="AG335" s="10"/>
      <c r="AH335" s="7"/>
      <c r="AI335" s="7"/>
      <c r="AJ335" s="7"/>
      <c r="AK335" s="10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</row>
    <row r="336" spans="1:53" x14ac:dyDescent="0.25">
      <c r="A336" s="7"/>
      <c r="B336" s="7"/>
      <c r="C336" s="7"/>
      <c r="D336" s="7"/>
      <c r="E336" s="7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8"/>
      <c r="AG336" s="10"/>
      <c r="AH336" s="7"/>
      <c r="AI336" s="7"/>
      <c r="AJ336" s="7"/>
      <c r="AK336" s="10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</row>
    <row r="337" spans="1:53" x14ac:dyDescent="0.25">
      <c r="A337" s="7"/>
      <c r="B337" s="7"/>
      <c r="C337" s="7"/>
      <c r="D337" s="7"/>
      <c r="E337" s="7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8"/>
      <c r="AG337" s="10"/>
      <c r="AH337" s="7"/>
      <c r="AI337" s="7"/>
      <c r="AJ337" s="7"/>
      <c r="AK337" s="10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</row>
    <row r="338" spans="1:53" x14ac:dyDescent="0.25">
      <c r="A338" s="7"/>
      <c r="B338" s="7"/>
      <c r="C338" s="7"/>
      <c r="D338" s="7"/>
      <c r="E338" s="7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8"/>
      <c r="AG338" s="10"/>
      <c r="AH338" s="7"/>
      <c r="AI338" s="7"/>
      <c r="AJ338" s="7"/>
      <c r="AK338" s="10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</row>
    <row r="339" spans="1:53" x14ac:dyDescent="0.25">
      <c r="A339" s="7"/>
      <c r="B339" s="7"/>
      <c r="C339" s="7"/>
      <c r="D339" s="7"/>
      <c r="E339" s="7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8"/>
      <c r="AG339" s="10"/>
      <c r="AH339" s="7"/>
      <c r="AI339" s="7"/>
      <c r="AJ339" s="7"/>
      <c r="AK339" s="10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</row>
    <row r="340" spans="1:53" x14ac:dyDescent="0.25">
      <c r="A340" s="7"/>
      <c r="B340" s="7"/>
      <c r="C340" s="7"/>
      <c r="D340" s="7"/>
      <c r="E340" s="7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8"/>
      <c r="AG340" s="10"/>
      <c r="AH340" s="7"/>
      <c r="AI340" s="7"/>
      <c r="AJ340" s="7"/>
      <c r="AK340" s="10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</row>
    <row r="341" spans="1:53" x14ac:dyDescent="0.25">
      <c r="A341" s="7"/>
      <c r="B341" s="7"/>
      <c r="C341" s="7"/>
      <c r="D341" s="7"/>
      <c r="E341" s="7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8"/>
      <c r="AG341" s="10"/>
      <c r="AH341" s="7"/>
      <c r="AI341" s="7"/>
      <c r="AJ341" s="7"/>
      <c r="AK341" s="10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</row>
    <row r="342" spans="1:53" x14ac:dyDescent="0.25">
      <c r="A342" s="7"/>
      <c r="B342" s="7"/>
      <c r="C342" s="7"/>
      <c r="D342" s="7"/>
      <c r="E342" s="7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8"/>
      <c r="AG342" s="10"/>
      <c r="AH342" s="7"/>
      <c r="AI342" s="7"/>
      <c r="AJ342" s="7"/>
      <c r="AK342" s="10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</row>
    <row r="343" spans="1:53" x14ac:dyDescent="0.25">
      <c r="A343" s="7"/>
      <c r="B343" s="7"/>
      <c r="C343" s="7"/>
      <c r="D343" s="7"/>
      <c r="E343" s="7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8"/>
      <c r="AG343" s="10"/>
      <c r="AH343" s="7"/>
      <c r="AI343" s="7"/>
      <c r="AJ343" s="7"/>
      <c r="AK343" s="10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</row>
    <row r="344" spans="1:53" x14ac:dyDescent="0.25">
      <c r="A344" s="7"/>
      <c r="B344" s="7"/>
      <c r="C344" s="7"/>
      <c r="D344" s="7"/>
      <c r="E344" s="7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8"/>
      <c r="AG344" s="10"/>
      <c r="AH344" s="7"/>
      <c r="AI344" s="7"/>
      <c r="AJ344" s="7"/>
      <c r="AK344" s="10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</row>
    <row r="345" spans="1:53" x14ac:dyDescent="0.25">
      <c r="A345" s="7"/>
      <c r="B345" s="7"/>
      <c r="C345" s="7"/>
      <c r="D345" s="7"/>
      <c r="E345" s="7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8"/>
      <c r="AG345" s="10"/>
      <c r="AH345" s="7"/>
      <c r="AI345" s="7"/>
      <c r="AJ345" s="7"/>
      <c r="AK345" s="10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</row>
    <row r="346" spans="1:53" x14ac:dyDescent="0.25">
      <c r="A346" s="7"/>
      <c r="B346" s="7"/>
      <c r="C346" s="7"/>
      <c r="D346" s="7"/>
      <c r="E346" s="7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8"/>
      <c r="AG346" s="10"/>
      <c r="AH346" s="7"/>
      <c r="AI346" s="7"/>
      <c r="AJ346" s="7"/>
      <c r="AK346" s="10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</row>
    <row r="347" spans="1:53" x14ac:dyDescent="0.25">
      <c r="A347" s="7"/>
      <c r="B347" s="7"/>
      <c r="C347" s="7"/>
      <c r="D347" s="7"/>
      <c r="E347" s="7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8"/>
      <c r="AG347" s="10"/>
      <c r="AH347" s="7"/>
      <c r="AI347" s="7"/>
      <c r="AJ347" s="7"/>
      <c r="AK347" s="10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</row>
    <row r="348" spans="1:53" x14ac:dyDescent="0.25">
      <c r="A348" s="7"/>
      <c r="B348" s="7"/>
      <c r="C348" s="7"/>
      <c r="D348" s="7"/>
      <c r="E348" s="7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8"/>
      <c r="AG348" s="10"/>
      <c r="AH348" s="7"/>
      <c r="AI348" s="7"/>
      <c r="AJ348" s="7"/>
      <c r="AK348" s="10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</row>
    <row r="349" spans="1:53" x14ac:dyDescent="0.25">
      <c r="A349" s="7"/>
      <c r="B349" s="7"/>
      <c r="C349" s="7"/>
      <c r="D349" s="7"/>
      <c r="E349" s="7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8"/>
      <c r="AG349" s="10"/>
      <c r="AH349" s="7"/>
      <c r="AI349" s="7"/>
      <c r="AJ349" s="7"/>
      <c r="AK349" s="10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</row>
    <row r="350" spans="1:53" x14ac:dyDescent="0.25">
      <c r="A350" s="7"/>
      <c r="B350" s="7"/>
      <c r="C350" s="7"/>
      <c r="D350" s="7"/>
      <c r="E350" s="7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8"/>
      <c r="AG350" s="10"/>
      <c r="AH350" s="7"/>
      <c r="AI350" s="7"/>
      <c r="AJ350" s="7"/>
      <c r="AK350" s="10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</row>
    <row r="351" spans="1:53" x14ac:dyDescent="0.25">
      <c r="A351" s="7"/>
      <c r="B351" s="7"/>
      <c r="C351" s="7"/>
      <c r="D351" s="7"/>
      <c r="E351" s="7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8"/>
      <c r="AG351" s="10"/>
      <c r="AH351" s="7"/>
      <c r="AI351" s="7"/>
      <c r="AJ351" s="7"/>
      <c r="AK351" s="10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</row>
    <row r="352" spans="1:53" x14ac:dyDescent="0.25">
      <c r="A352" s="7"/>
      <c r="B352" s="7"/>
      <c r="C352" s="7"/>
      <c r="D352" s="7"/>
      <c r="E352" s="7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8"/>
      <c r="AG352" s="10"/>
      <c r="AH352" s="7"/>
      <c r="AI352" s="7"/>
      <c r="AJ352" s="7"/>
      <c r="AK352" s="10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</row>
    <row r="353" spans="1:53" x14ac:dyDescent="0.25">
      <c r="A353" s="7"/>
      <c r="B353" s="7"/>
      <c r="C353" s="7"/>
      <c r="D353" s="7"/>
      <c r="E353" s="7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8"/>
      <c r="AG353" s="10"/>
      <c r="AH353" s="7"/>
      <c r="AI353" s="7"/>
      <c r="AJ353" s="7"/>
      <c r="AK353" s="10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</row>
    <row r="354" spans="1:53" x14ac:dyDescent="0.25">
      <c r="A354" s="7"/>
      <c r="B354" s="7"/>
      <c r="C354" s="7"/>
      <c r="D354" s="7"/>
      <c r="E354" s="7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8"/>
      <c r="AG354" s="10"/>
      <c r="AH354" s="7"/>
      <c r="AI354" s="7"/>
      <c r="AJ354" s="7"/>
      <c r="AK354" s="10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</row>
    <row r="355" spans="1:53" x14ac:dyDescent="0.25">
      <c r="A355" s="7"/>
      <c r="B355" s="7"/>
      <c r="C355" s="7"/>
      <c r="D355" s="7"/>
      <c r="E355" s="7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8"/>
      <c r="AG355" s="10"/>
      <c r="AH355" s="7"/>
      <c r="AI355" s="7"/>
      <c r="AJ355" s="7"/>
      <c r="AK355" s="10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</row>
    <row r="356" spans="1:53" x14ac:dyDescent="0.25">
      <c r="A356" s="7"/>
      <c r="B356" s="7"/>
      <c r="C356" s="7"/>
      <c r="D356" s="7"/>
      <c r="E356" s="7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8"/>
      <c r="AG356" s="10"/>
      <c r="AH356" s="7"/>
      <c r="AI356" s="7"/>
      <c r="AJ356" s="7"/>
      <c r="AK356" s="10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</row>
    <row r="357" spans="1:53" x14ac:dyDescent="0.25">
      <c r="A357" s="7"/>
      <c r="B357" s="7"/>
      <c r="C357" s="7"/>
      <c r="D357" s="7"/>
      <c r="E357" s="7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8"/>
      <c r="AG357" s="10"/>
      <c r="AH357" s="7"/>
      <c r="AI357" s="7"/>
      <c r="AJ357" s="7"/>
      <c r="AK357" s="10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</row>
    <row r="358" spans="1:53" x14ac:dyDescent="0.25">
      <c r="A358" s="7"/>
      <c r="B358" s="7"/>
      <c r="C358" s="7"/>
      <c r="D358" s="7"/>
      <c r="E358" s="7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8"/>
      <c r="AG358" s="10"/>
      <c r="AH358" s="7"/>
      <c r="AI358" s="7"/>
      <c r="AJ358" s="7"/>
      <c r="AK358" s="10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</row>
    <row r="359" spans="1:53" x14ac:dyDescent="0.25">
      <c r="A359" s="7"/>
      <c r="B359" s="7"/>
      <c r="C359" s="7"/>
      <c r="D359" s="7"/>
      <c r="E359" s="7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8"/>
      <c r="AG359" s="10"/>
      <c r="AH359" s="7"/>
      <c r="AI359" s="7"/>
      <c r="AJ359" s="7"/>
      <c r="AK359" s="10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</row>
    <row r="360" spans="1:53" x14ac:dyDescent="0.25">
      <c r="A360" s="7"/>
      <c r="B360" s="7"/>
      <c r="C360" s="7"/>
      <c r="D360" s="7"/>
      <c r="E360" s="7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8"/>
      <c r="AG360" s="10"/>
      <c r="AH360" s="7"/>
      <c r="AI360" s="7"/>
      <c r="AJ360" s="7"/>
      <c r="AK360" s="10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</row>
    <row r="361" spans="1:53" x14ac:dyDescent="0.25">
      <c r="A361" s="7"/>
      <c r="B361" s="7"/>
      <c r="C361" s="7"/>
      <c r="D361" s="7"/>
      <c r="E361" s="7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8"/>
      <c r="AG361" s="10"/>
      <c r="AH361" s="7"/>
      <c r="AI361" s="7"/>
      <c r="AJ361" s="7"/>
      <c r="AK361" s="10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</row>
    <row r="362" spans="1:53" x14ac:dyDescent="0.25">
      <c r="A362" s="7"/>
      <c r="B362" s="7"/>
      <c r="C362" s="7"/>
      <c r="D362" s="7"/>
      <c r="E362" s="7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8"/>
      <c r="AG362" s="10"/>
      <c r="AH362" s="7"/>
      <c r="AI362" s="7"/>
      <c r="AJ362" s="7"/>
      <c r="AK362" s="10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</row>
    <row r="363" spans="1:53" x14ac:dyDescent="0.25">
      <c r="A363" s="7"/>
      <c r="B363" s="7"/>
      <c r="C363" s="7"/>
      <c r="D363" s="7"/>
      <c r="E363" s="7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8"/>
      <c r="AG363" s="10"/>
      <c r="AH363" s="7"/>
      <c r="AI363" s="7"/>
      <c r="AJ363" s="7"/>
      <c r="AK363" s="10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</row>
    <row r="364" spans="1:53" x14ac:dyDescent="0.25">
      <c r="A364" s="7"/>
      <c r="B364" s="7"/>
      <c r="C364" s="7"/>
      <c r="D364" s="7"/>
      <c r="E364" s="7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8"/>
      <c r="AG364" s="10"/>
      <c r="AH364" s="7"/>
      <c r="AI364" s="7"/>
      <c r="AJ364" s="7"/>
      <c r="AK364" s="10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</row>
    <row r="365" spans="1:53" x14ac:dyDescent="0.25">
      <c r="A365" s="7"/>
      <c r="B365" s="7"/>
      <c r="C365" s="7"/>
      <c r="D365" s="7"/>
      <c r="E365" s="7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8"/>
      <c r="AG365" s="10"/>
      <c r="AH365" s="7"/>
      <c r="AI365" s="7"/>
      <c r="AJ365" s="7"/>
      <c r="AK365" s="10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</row>
    <row r="366" spans="1:53" x14ac:dyDescent="0.25">
      <c r="A366" s="7"/>
      <c r="B366" s="7"/>
      <c r="C366" s="7"/>
      <c r="D366" s="7"/>
      <c r="E366" s="7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8"/>
      <c r="AG366" s="10"/>
      <c r="AH366" s="7"/>
      <c r="AI366" s="7"/>
      <c r="AJ366" s="7"/>
      <c r="AK366" s="10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</row>
    <row r="367" spans="1:53" x14ac:dyDescent="0.25">
      <c r="A367" s="7"/>
      <c r="B367" s="7"/>
      <c r="C367" s="7"/>
      <c r="D367" s="7"/>
      <c r="E367" s="7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8"/>
      <c r="AG367" s="10"/>
      <c r="AH367" s="7"/>
      <c r="AI367" s="7"/>
      <c r="AJ367" s="7"/>
      <c r="AK367" s="10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</row>
    <row r="368" spans="1:53" x14ac:dyDescent="0.25">
      <c r="A368" s="7"/>
      <c r="B368" s="7"/>
      <c r="C368" s="7"/>
      <c r="D368" s="7"/>
      <c r="E368" s="7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8"/>
      <c r="AG368" s="10"/>
      <c r="AH368" s="7"/>
      <c r="AI368" s="7"/>
      <c r="AJ368" s="7"/>
      <c r="AK368" s="10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</row>
    <row r="369" spans="1:53" x14ac:dyDescent="0.25">
      <c r="A369" s="7"/>
      <c r="B369" s="7"/>
      <c r="C369" s="7"/>
      <c r="D369" s="7"/>
      <c r="E369" s="7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8"/>
      <c r="AG369" s="10"/>
      <c r="AH369" s="7"/>
      <c r="AI369" s="7"/>
      <c r="AJ369" s="7"/>
      <c r="AK369" s="10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</row>
    <row r="370" spans="1:53" x14ac:dyDescent="0.25">
      <c r="A370" s="7"/>
      <c r="B370" s="7"/>
      <c r="C370" s="7"/>
      <c r="D370" s="7"/>
      <c r="E370" s="7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8"/>
      <c r="AG370" s="10"/>
      <c r="AH370" s="7"/>
      <c r="AI370" s="7"/>
      <c r="AJ370" s="7"/>
      <c r="AK370" s="10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</row>
    <row r="371" spans="1:53" x14ac:dyDescent="0.25">
      <c r="A371" s="7"/>
      <c r="B371" s="7"/>
      <c r="C371" s="7"/>
      <c r="D371" s="7"/>
      <c r="E371" s="7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8"/>
      <c r="AG371" s="10"/>
      <c r="AH371" s="7"/>
      <c r="AI371" s="7"/>
      <c r="AJ371" s="7"/>
      <c r="AK371" s="10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</row>
    <row r="372" spans="1:53" x14ac:dyDescent="0.25">
      <c r="A372" s="7"/>
      <c r="B372" s="7"/>
      <c r="C372" s="7"/>
      <c r="D372" s="7"/>
      <c r="E372" s="7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8"/>
      <c r="AG372" s="10"/>
      <c r="AH372" s="7"/>
      <c r="AI372" s="7"/>
      <c r="AJ372" s="7"/>
      <c r="AK372" s="10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</row>
    <row r="373" spans="1:53" x14ac:dyDescent="0.25">
      <c r="A373" s="7"/>
      <c r="B373" s="7"/>
      <c r="C373" s="7"/>
      <c r="D373" s="7"/>
      <c r="E373" s="7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8"/>
      <c r="AG373" s="10"/>
      <c r="AH373" s="7"/>
      <c r="AI373" s="7"/>
      <c r="AJ373" s="7"/>
      <c r="AK373" s="10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</row>
    <row r="374" spans="1:53" x14ac:dyDescent="0.25">
      <c r="A374" s="7"/>
      <c r="B374" s="7"/>
      <c r="C374" s="7"/>
      <c r="D374" s="7"/>
      <c r="E374" s="7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8"/>
      <c r="AG374" s="10"/>
      <c r="AH374" s="7"/>
      <c r="AI374" s="7"/>
      <c r="AJ374" s="7"/>
      <c r="AK374" s="10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</row>
    <row r="375" spans="1:53" x14ac:dyDescent="0.25">
      <c r="A375" s="7"/>
      <c r="B375" s="7"/>
      <c r="C375" s="7"/>
      <c r="D375" s="7"/>
      <c r="E375" s="7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8"/>
      <c r="AG375" s="10"/>
      <c r="AH375" s="7"/>
      <c r="AI375" s="7"/>
      <c r="AJ375" s="7"/>
      <c r="AK375" s="10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</row>
    <row r="376" spans="1:53" x14ac:dyDescent="0.25">
      <c r="A376" s="7"/>
      <c r="B376" s="7"/>
      <c r="C376" s="7"/>
      <c r="D376" s="7"/>
      <c r="E376" s="7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8"/>
      <c r="AG376" s="10"/>
      <c r="AH376" s="7"/>
      <c r="AI376" s="7"/>
      <c r="AJ376" s="7"/>
      <c r="AK376" s="10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</row>
    <row r="377" spans="1:53" x14ac:dyDescent="0.25">
      <c r="A377" s="7"/>
      <c r="B377" s="7"/>
      <c r="C377" s="7"/>
      <c r="D377" s="7"/>
      <c r="E377" s="7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8"/>
      <c r="AG377" s="10"/>
      <c r="AH377" s="7"/>
      <c r="AI377" s="7"/>
      <c r="AJ377" s="7"/>
      <c r="AK377" s="10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</row>
    <row r="378" spans="1:53" x14ac:dyDescent="0.25">
      <c r="A378" s="7"/>
      <c r="B378" s="7"/>
      <c r="C378" s="7"/>
      <c r="D378" s="7"/>
      <c r="E378" s="7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8"/>
      <c r="AG378" s="10"/>
      <c r="AH378" s="7"/>
      <c r="AI378" s="7"/>
      <c r="AJ378" s="7"/>
      <c r="AK378" s="10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</row>
    <row r="379" spans="1:53" x14ac:dyDescent="0.25">
      <c r="A379" s="7"/>
      <c r="B379" s="7"/>
      <c r="C379" s="7"/>
      <c r="D379" s="7"/>
      <c r="E379" s="7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8"/>
      <c r="AG379" s="10"/>
      <c r="AH379" s="7"/>
      <c r="AI379" s="7"/>
      <c r="AJ379" s="7"/>
      <c r="AK379" s="10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</row>
    <row r="380" spans="1:53" x14ac:dyDescent="0.25">
      <c r="A380" s="7"/>
      <c r="B380" s="7"/>
      <c r="C380" s="7"/>
      <c r="D380" s="7"/>
      <c r="E380" s="7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8"/>
      <c r="AG380" s="10"/>
      <c r="AH380" s="7"/>
      <c r="AI380" s="7"/>
      <c r="AJ380" s="7"/>
      <c r="AK380" s="10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</row>
    <row r="381" spans="1:53" x14ac:dyDescent="0.25">
      <c r="A381" s="7"/>
      <c r="B381" s="7"/>
      <c r="C381" s="7"/>
      <c r="D381" s="7"/>
      <c r="E381" s="7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8"/>
      <c r="AG381" s="10"/>
      <c r="AH381" s="7"/>
      <c r="AI381" s="7"/>
      <c r="AJ381" s="7"/>
      <c r="AK381" s="10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</row>
    <row r="382" spans="1:53" x14ac:dyDescent="0.25">
      <c r="A382" s="7"/>
      <c r="B382" s="7"/>
      <c r="C382" s="7"/>
      <c r="D382" s="7"/>
      <c r="E382" s="7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8"/>
      <c r="AG382" s="10"/>
      <c r="AH382" s="7"/>
      <c r="AI382" s="7"/>
      <c r="AJ382" s="7"/>
      <c r="AK382" s="10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</row>
    <row r="383" spans="1:53" x14ac:dyDescent="0.25">
      <c r="A383" s="7"/>
      <c r="B383" s="7"/>
      <c r="C383" s="7"/>
      <c r="D383" s="7"/>
      <c r="E383" s="7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8"/>
      <c r="AG383" s="10"/>
      <c r="AH383" s="7"/>
      <c r="AI383" s="7"/>
      <c r="AJ383" s="7"/>
      <c r="AK383" s="10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</row>
    <row r="384" spans="1:53" x14ac:dyDescent="0.25">
      <c r="A384" s="7"/>
      <c r="B384" s="7"/>
      <c r="C384" s="7"/>
      <c r="D384" s="7"/>
      <c r="E384" s="7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8"/>
      <c r="AG384" s="10"/>
      <c r="AH384" s="7"/>
      <c r="AI384" s="7"/>
      <c r="AJ384" s="7"/>
      <c r="AK384" s="10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</row>
    <row r="385" spans="1:53" x14ac:dyDescent="0.25">
      <c r="A385" s="7"/>
      <c r="B385" s="7"/>
      <c r="C385" s="7"/>
      <c r="D385" s="7"/>
      <c r="E385" s="7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8"/>
      <c r="AG385" s="10"/>
      <c r="AH385" s="7"/>
      <c r="AI385" s="7"/>
      <c r="AJ385" s="7"/>
      <c r="AK385" s="10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</row>
    <row r="386" spans="1:53" x14ac:dyDescent="0.25">
      <c r="A386" s="7"/>
      <c r="B386" s="7"/>
      <c r="C386" s="7"/>
      <c r="D386" s="7"/>
      <c r="E386" s="7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8"/>
      <c r="AG386" s="10"/>
      <c r="AH386" s="7"/>
      <c r="AI386" s="7"/>
      <c r="AJ386" s="7"/>
      <c r="AK386" s="10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</row>
    <row r="387" spans="1:53" x14ac:dyDescent="0.25">
      <c r="A387" s="7"/>
      <c r="B387" s="7"/>
      <c r="C387" s="7"/>
      <c r="D387" s="7"/>
      <c r="E387" s="7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8"/>
      <c r="AG387" s="10"/>
      <c r="AH387" s="7"/>
      <c r="AI387" s="7"/>
      <c r="AJ387" s="7"/>
      <c r="AK387" s="10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</row>
    <row r="388" spans="1:53" x14ac:dyDescent="0.25">
      <c r="A388" s="7"/>
      <c r="B388" s="7"/>
      <c r="C388" s="7"/>
      <c r="D388" s="7"/>
      <c r="E388" s="7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8"/>
      <c r="AG388" s="10"/>
      <c r="AH388" s="7"/>
      <c r="AI388" s="7"/>
      <c r="AJ388" s="7"/>
      <c r="AK388" s="10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</row>
    <row r="389" spans="1:53" x14ac:dyDescent="0.25">
      <c r="A389" s="7"/>
      <c r="B389" s="7"/>
      <c r="C389" s="7"/>
      <c r="D389" s="7"/>
      <c r="E389" s="7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8"/>
      <c r="AG389" s="10"/>
      <c r="AH389" s="7"/>
      <c r="AI389" s="7"/>
      <c r="AJ389" s="7"/>
      <c r="AK389" s="10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</row>
    <row r="390" spans="1:53" x14ac:dyDescent="0.25">
      <c r="A390" s="7"/>
      <c r="B390" s="7"/>
      <c r="C390" s="7"/>
      <c r="D390" s="7"/>
      <c r="E390" s="7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8"/>
      <c r="AG390" s="10"/>
      <c r="AH390" s="7"/>
      <c r="AI390" s="7"/>
      <c r="AJ390" s="7"/>
      <c r="AK390" s="10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</row>
    <row r="391" spans="1:53" x14ac:dyDescent="0.25">
      <c r="A391" s="7"/>
      <c r="B391" s="7"/>
      <c r="C391" s="7"/>
      <c r="D391" s="7"/>
      <c r="E391" s="7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8"/>
      <c r="AG391" s="10"/>
      <c r="AH391" s="7"/>
      <c r="AI391" s="7"/>
      <c r="AJ391" s="7"/>
      <c r="AK391" s="10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</row>
    <row r="392" spans="1:53" x14ac:dyDescent="0.25">
      <c r="A392" s="7"/>
      <c r="B392" s="7"/>
      <c r="C392" s="7"/>
      <c r="D392" s="7"/>
      <c r="E392" s="7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8"/>
      <c r="AG392" s="10"/>
      <c r="AH392" s="7"/>
      <c r="AI392" s="7"/>
      <c r="AJ392" s="7"/>
      <c r="AK392" s="10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</row>
    <row r="393" spans="1:53" x14ac:dyDescent="0.25">
      <c r="A393" s="7"/>
      <c r="B393" s="7"/>
      <c r="C393" s="7"/>
      <c r="D393" s="7"/>
      <c r="E393" s="7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8"/>
      <c r="AG393" s="10"/>
      <c r="AH393" s="7"/>
      <c r="AI393" s="7"/>
      <c r="AJ393" s="7"/>
      <c r="AK393" s="10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</row>
    <row r="394" spans="1:53" x14ac:dyDescent="0.25">
      <c r="A394" s="7"/>
      <c r="B394" s="7"/>
      <c r="C394" s="7"/>
      <c r="D394" s="7"/>
      <c r="E394" s="7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8"/>
      <c r="AG394" s="10"/>
      <c r="AH394" s="7"/>
      <c r="AI394" s="7"/>
      <c r="AJ394" s="7"/>
      <c r="AK394" s="10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</row>
    <row r="395" spans="1:53" x14ac:dyDescent="0.25">
      <c r="A395" s="7"/>
      <c r="B395" s="7"/>
      <c r="C395" s="7"/>
      <c r="D395" s="7"/>
      <c r="E395" s="7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8"/>
      <c r="AG395" s="10"/>
      <c r="AH395" s="7"/>
      <c r="AI395" s="7"/>
      <c r="AJ395" s="7"/>
      <c r="AK395" s="10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</row>
    <row r="396" spans="1:53" x14ac:dyDescent="0.25">
      <c r="A396" s="7"/>
      <c r="B396" s="7"/>
      <c r="C396" s="7"/>
      <c r="D396" s="7"/>
      <c r="E396" s="7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8"/>
      <c r="AG396" s="10"/>
      <c r="AH396" s="7"/>
      <c r="AI396" s="7"/>
      <c r="AJ396" s="7"/>
      <c r="AK396" s="10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</row>
    <row r="397" spans="1:53" x14ac:dyDescent="0.25">
      <c r="A397" s="7"/>
      <c r="B397" s="7"/>
      <c r="C397" s="7"/>
      <c r="D397" s="7"/>
      <c r="E397" s="7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8"/>
      <c r="AG397" s="10"/>
      <c r="AH397" s="7"/>
      <c r="AI397" s="7"/>
      <c r="AJ397" s="7"/>
      <c r="AK397" s="10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</row>
    <row r="398" spans="1:53" x14ac:dyDescent="0.25">
      <c r="A398" s="7"/>
      <c r="B398" s="7"/>
      <c r="C398" s="7"/>
      <c r="D398" s="7"/>
      <c r="E398" s="7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8"/>
      <c r="AG398" s="10"/>
      <c r="AH398" s="7"/>
      <c r="AI398" s="7"/>
      <c r="AJ398" s="7"/>
      <c r="AK398" s="10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</row>
    <row r="399" spans="1:53" x14ac:dyDescent="0.25">
      <c r="A399" s="7"/>
      <c r="B399" s="7"/>
      <c r="C399" s="7"/>
      <c r="D399" s="7"/>
      <c r="E399" s="7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8"/>
      <c r="AG399" s="10"/>
      <c r="AH399" s="7"/>
      <c r="AI399" s="7"/>
      <c r="AJ399" s="7"/>
      <c r="AK399" s="10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</row>
    <row r="400" spans="1:53" x14ac:dyDescent="0.25">
      <c r="A400" s="7"/>
      <c r="B400" s="7"/>
      <c r="C400" s="7"/>
      <c r="D400" s="7"/>
      <c r="E400" s="7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8"/>
      <c r="AG400" s="10"/>
      <c r="AH400" s="7"/>
      <c r="AI400" s="7"/>
      <c r="AJ400" s="7"/>
      <c r="AK400" s="10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</row>
    <row r="401" spans="1:53" x14ac:dyDescent="0.25">
      <c r="A401" s="7"/>
      <c r="B401" s="7"/>
      <c r="C401" s="7"/>
      <c r="D401" s="7"/>
      <c r="E401" s="7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8"/>
      <c r="AG401" s="10"/>
      <c r="AH401" s="7"/>
      <c r="AI401" s="7"/>
      <c r="AJ401" s="7"/>
      <c r="AK401" s="10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</row>
    <row r="402" spans="1:53" x14ac:dyDescent="0.25">
      <c r="A402" s="7"/>
      <c r="B402" s="7"/>
      <c r="C402" s="7"/>
      <c r="D402" s="7"/>
      <c r="E402" s="7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8"/>
      <c r="AG402" s="10"/>
      <c r="AH402" s="7"/>
      <c r="AI402" s="7"/>
      <c r="AJ402" s="7"/>
      <c r="AK402" s="10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</row>
    <row r="403" spans="1:53" x14ac:dyDescent="0.25">
      <c r="A403" s="7"/>
      <c r="B403" s="7"/>
      <c r="C403" s="7"/>
      <c r="D403" s="7"/>
      <c r="E403" s="7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8"/>
      <c r="AG403" s="10"/>
      <c r="AH403" s="7"/>
      <c r="AI403" s="7"/>
      <c r="AJ403" s="7"/>
      <c r="AK403" s="10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</row>
    <row r="404" spans="1:53" x14ac:dyDescent="0.25">
      <c r="A404" s="7"/>
      <c r="B404" s="7"/>
      <c r="C404" s="7"/>
      <c r="D404" s="7"/>
      <c r="E404" s="7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8"/>
      <c r="AG404" s="10"/>
      <c r="AH404" s="7"/>
      <c r="AI404" s="7"/>
      <c r="AJ404" s="7"/>
      <c r="AK404" s="10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</row>
    <row r="405" spans="1:53" x14ac:dyDescent="0.25">
      <c r="A405" s="7"/>
      <c r="B405" s="7"/>
      <c r="C405" s="7"/>
      <c r="D405" s="7"/>
      <c r="E405" s="7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8"/>
      <c r="AG405" s="10"/>
      <c r="AH405" s="7"/>
      <c r="AI405" s="7"/>
      <c r="AJ405" s="7"/>
      <c r="AK405" s="10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</row>
    <row r="406" spans="1:53" x14ac:dyDescent="0.25">
      <c r="A406" s="7"/>
      <c r="B406" s="7"/>
      <c r="C406" s="7"/>
      <c r="D406" s="7"/>
      <c r="E406" s="7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8"/>
      <c r="AG406" s="10"/>
      <c r="AH406" s="7"/>
      <c r="AI406" s="7"/>
      <c r="AJ406" s="7"/>
      <c r="AK406" s="10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</row>
    <row r="407" spans="1:53" x14ac:dyDescent="0.25">
      <c r="A407" s="7"/>
      <c r="B407" s="7"/>
      <c r="C407" s="7"/>
      <c r="D407" s="7"/>
      <c r="E407" s="7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8"/>
      <c r="AG407" s="10"/>
      <c r="AH407" s="7"/>
      <c r="AI407" s="7"/>
      <c r="AJ407" s="7"/>
      <c r="AK407" s="10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</row>
    <row r="408" spans="1:53" x14ac:dyDescent="0.25">
      <c r="A408" s="7"/>
      <c r="B408" s="7"/>
      <c r="C408" s="7"/>
      <c r="D408" s="7"/>
      <c r="E408" s="7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8"/>
      <c r="AG408" s="10"/>
      <c r="AH408" s="7"/>
      <c r="AI408" s="7"/>
      <c r="AJ408" s="7"/>
      <c r="AK408" s="10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</row>
    <row r="409" spans="1:53" x14ac:dyDescent="0.25">
      <c r="A409" s="7"/>
      <c r="B409" s="7"/>
      <c r="C409" s="7"/>
      <c r="D409" s="7"/>
      <c r="E409" s="7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8"/>
      <c r="AG409" s="10"/>
      <c r="AH409" s="7"/>
      <c r="AI409" s="7"/>
      <c r="AJ409" s="7"/>
      <c r="AK409" s="10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</row>
    <row r="410" spans="1:53" x14ac:dyDescent="0.25">
      <c r="A410" s="7"/>
      <c r="B410" s="7"/>
      <c r="C410" s="7"/>
      <c r="D410" s="7"/>
      <c r="E410" s="7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8"/>
      <c r="AG410" s="10"/>
      <c r="AH410" s="7"/>
      <c r="AI410" s="7"/>
      <c r="AJ410" s="7"/>
      <c r="AK410" s="10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</row>
    <row r="411" spans="1:53" x14ac:dyDescent="0.25">
      <c r="A411" s="7"/>
      <c r="B411" s="7"/>
      <c r="C411" s="7"/>
      <c r="D411" s="7"/>
      <c r="E411" s="7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8"/>
      <c r="AG411" s="10"/>
      <c r="AH411" s="7"/>
      <c r="AI411" s="7"/>
      <c r="AJ411" s="7"/>
      <c r="AK411" s="10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</row>
    <row r="412" spans="1:53" x14ac:dyDescent="0.25">
      <c r="A412" s="7"/>
      <c r="B412" s="7"/>
      <c r="C412" s="7"/>
      <c r="D412" s="7"/>
      <c r="E412" s="7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8"/>
      <c r="AG412" s="10"/>
      <c r="AH412" s="7"/>
      <c r="AI412" s="7"/>
      <c r="AJ412" s="7"/>
      <c r="AK412" s="10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</row>
    <row r="413" spans="1:53" x14ac:dyDescent="0.25">
      <c r="A413" s="7"/>
      <c r="B413" s="7"/>
      <c r="C413" s="7"/>
      <c r="D413" s="7"/>
      <c r="E413" s="7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8"/>
      <c r="AG413" s="10"/>
      <c r="AH413" s="7"/>
      <c r="AI413" s="7"/>
      <c r="AJ413" s="7"/>
      <c r="AK413" s="10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</row>
    <row r="414" spans="1:53" x14ac:dyDescent="0.25">
      <c r="A414" s="7"/>
      <c r="B414" s="7"/>
      <c r="C414" s="7"/>
      <c r="D414" s="7"/>
      <c r="E414" s="7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8"/>
      <c r="AG414" s="10"/>
      <c r="AH414" s="7"/>
      <c r="AI414" s="7"/>
      <c r="AJ414" s="7"/>
      <c r="AK414" s="10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</row>
    <row r="415" spans="1:53" x14ac:dyDescent="0.25">
      <c r="A415" s="7"/>
      <c r="B415" s="7"/>
      <c r="C415" s="7"/>
      <c r="D415" s="7"/>
      <c r="E415" s="7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8"/>
      <c r="AG415" s="10"/>
      <c r="AH415" s="7"/>
      <c r="AI415" s="7"/>
      <c r="AJ415" s="7"/>
      <c r="AK415" s="10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</row>
    <row r="416" spans="1:53" x14ac:dyDescent="0.25">
      <c r="A416" s="7"/>
      <c r="B416" s="7"/>
      <c r="C416" s="7"/>
      <c r="D416" s="7"/>
      <c r="E416" s="7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8"/>
      <c r="AG416" s="10"/>
      <c r="AH416" s="7"/>
      <c r="AI416" s="7"/>
      <c r="AJ416" s="7"/>
      <c r="AK416" s="10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</row>
    <row r="417" spans="1:53" x14ac:dyDescent="0.25">
      <c r="A417" s="7"/>
      <c r="B417" s="7"/>
      <c r="C417" s="7"/>
      <c r="D417" s="7"/>
      <c r="E417" s="7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8"/>
      <c r="AG417" s="10"/>
      <c r="AH417" s="7"/>
      <c r="AI417" s="7"/>
      <c r="AJ417" s="7"/>
      <c r="AK417" s="10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</row>
    <row r="418" spans="1:53" x14ac:dyDescent="0.25">
      <c r="A418" s="7"/>
      <c r="B418" s="7"/>
      <c r="C418" s="7"/>
      <c r="D418" s="7"/>
      <c r="E418" s="7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8"/>
      <c r="AG418" s="10"/>
      <c r="AH418" s="7"/>
      <c r="AI418" s="7"/>
      <c r="AJ418" s="7"/>
      <c r="AK418" s="10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</row>
    <row r="419" spans="1:53" x14ac:dyDescent="0.25">
      <c r="A419" s="7"/>
      <c r="B419" s="7"/>
      <c r="C419" s="7"/>
      <c r="D419" s="7"/>
      <c r="E419" s="7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8"/>
      <c r="AG419" s="10"/>
      <c r="AH419" s="7"/>
      <c r="AI419" s="7"/>
      <c r="AJ419" s="7"/>
      <c r="AK419" s="10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</row>
    <row r="420" spans="1:53" x14ac:dyDescent="0.25">
      <c r="A420" s="7"/>
      <c r="B420" s="7"/>
      <c r="C420" s="7"/>
      <c r="D420" s="7"/>
      <c r="E420" s="7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8"/>
      <c r="AG420" s="10"/>
      <c r="AH420" s="7"/>
      <c r="AI420" s="7"/>
      <c r="AJ420" s="7"/>
      <c r="AK420" s="10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</row>
    <row r="421" spans="1:53" x14ac:dyDescent="0.25">
      <c r="A421" s="7"/>
      <c r="B421" s="7"/>
      <c r="C421" s="7"/>
      <c r="D421" s="7"/>
      <c r="E421" s="7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8"/>
      <c r="AG421" s="10"/>
      <c r="AH421" s="7"/>
      <c r="AI421" s="7"/>
      <c r="AJ421" s="7"/>
      <c r="AK421" s="10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</row>
    <row r="422" spans="1:53" x14ac:dyDescent="0.25">
      <c r="A422" s="7"/>
      <c r="B422" s="7"/>
      <c r="C422" s="7"/>
      <c r="D422" s="7"/>
      <c r="E422" s="7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8"/>
      <c r="AG422" s="10"/>
      <c r="AH422" s="7"/>
      <c r="AI422" s="7"/>
      <c r="AJ422" s="7"/>
      <c r="AK422" s="10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</row>
    <row r="423" spans="1:53" x14ac:dyDescent="0.25">
      <c r="A423" s="7"/>
      <c r="B423" s="7"/>
      <c r="C423" s="7"/>
      <c r="D423" s="7"/>
      <c r="E423" s="7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8"/>
      <c r="AG423" s="10"/>
      <c r="AH423" s="7"/>
      <c r="AI423" s="7"/>
      <c r="AJ423" s="7"/>
      <c r="AK423" s="10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</row>
    <row r="424" spans="1:53" x14ac:dyDescent="0.25">
      <c r="A424" s="7"/>
      <c r="B424" s="7"/>
      <c r="C424" s="7"/>
      <c r="D424" s="7"/>
      <c r="E424" s="7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8"/>
      <c r="AG424" s="10"/>
      <c r="AH424" s="7"/>
      <c r="AI424" s="7"/>
      <c r="AJ424" s="7"/>
      <c r="AK424" s="10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</row>
    <row r="425" spans="1:53" x14ac:dyDescent="0.25">
      <c r="A425" s="7"/>
      <c r="B425" s="7"/>
      <c r="C425" s="7"/>
      <c r="D425" s="7"/>
      <c r="E425" s="7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8"/>
      <c r="AG425" s="10"/>
      <c r="AH425" s="7"/>
      <c r="AI425" s="7"/>
      <c r="AJ425" s="7"/>
      <c r="AK425" s="10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</row>
    <row r="426" spans="1:53" x14ac:dyDescent="0.25">
      <c r="A426" s="7"/>
      <c r="B426" s="7"/>
      <c r="C426" s="7"/>
      <c r="D426" s="7"/>
      <c r="E426" s="7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8"/>
      <c r="AG426" s="10"/>
      <c r="AH426" s="7"/>
      <c r="AI426" s="7"/>
      <c r="AJ426" s="7"/>
      <c r="AK426" s="10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</row>
    <row r="427" spans="1:53" x14ac:dyDescent="0.25">
      <c r="A427" s="7"/>
      <c r="B427" s="7"/>
      <c r="C427" s="7"/>
      <c r="D427" s="7"/>
      <c r="E427" s="7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8"/>
      <c r="AG427" s="10"/>
      <c r="AH427" s="7"/>
      <c r="AI427" s="7"/>
      <c r="AJ427" s="7"/>
      <c r="AK427" s="10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</row>
    <row r="428" spans="1:53" x14ac:dyDescent="0.25">
      <c r="A428" s="7"/>
      <c r="B428" s="7"/>
      <c r="C428" s="7"/>
      <c r="D428" s="7"/>
      <c r="E428" s="7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8"/>
      <c r="AG428" s="10"/>
      <c r="AH428" s="7"/>
      <c r="AI428" s="7"/>
      <c r="AJ428" s="7"/>
      <c r="AK428" s="10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</row>
    <row r="429" spans="1:53" x14ac:dyDescent="0.25">
      <c r="A429" s="7"/>
      <c r="B429" s="7"/>
      <c r="C429" s="7"/>
      <c r="D429" s="7"/>
      <c r="E429" s="7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8"/>
      <c r="AG429" s="10"/>
      <c r="AH429" s="7"/>
      <c r="AI429" s="7"/>
      <c r="AJ429" s="7"/>
      <c r="AK429" s="10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</row>
    <row r="430" spans="1:53" x14ac:dyDescent="0.25">
      <c r="A430" s="7"/>
      <c r="B430" s="7"/>
      <c r="C430" s="7"/>
      <c r="D430" s="7"/>
      <c r="E430" s="7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8"/>
      <c r="AG430" s="10"/>
      <c r="AH430" s="7"/>
      <c r="AI430" s="7"/>
      <c r="AJ430" s="7"/>
      <c r="AK430" s="10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</row>
    <row r="431" spans="1:53" x14ac:dyDescent="0.25">
      <c r="A431" s="7"/>
      <c r="B431" s="7"/>
      <c r="C431" s="7"/>
      <c r="D431" s="7"/>
      <c r="E431" s="7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8"/>
      <c r="AG431" s="10"/>
      <c r="AH431" s="7"/>
      <c r="AI431" s="7"/>
      <c r="AJ431" s="7"/>
      <c r="AK431" s="10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</row>
    <row r="432" spans="1:53" x14ac:dyDescent="0.25">
      <c r="A432" s="7"/>
      <c r="B432" s="7"/>
      <c r="C432" s="7"/>
      <c r="D432" s="7"/>
      <c r="E432" s="7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8"/>
      <c r="AG432" s="10"/>
      <c r="AH432" s="7"/>
      <c r="AI432" s="7"/>
      <c r="AJ432" s="7"/>
      <c r="AK432" s="10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</row>
    <row r="433" spans="1:53" x14ac:dyDescent="0.25">
      <c r="A433" s="7"/>
      <c r="B433" s="7"/>
      <c r="C433" s="7"/>
      <c r="D433" s="7"/>
      <c r="E433" s="7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8"/>
      <c r="AG433" s="10"/>
      <c r="AH433" s="7"/>
      <c r="AI433" s="7"/>
      <c r="AJ433" s="7"/>
      <c r="AK433" s="10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</row>
    <row r="434" spans="1:53" x14ac:dyDescent="0.25">
      <c r="A434" s="7"/>
      <c r="B434" s="7"/>
      <c r="C434" s="7"/>
      <c r="D434" s="7"/>
      <c r="E434" s="7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8"/>
      <c r="AG434" s="10"/>
      <c r="AH434" s="7"/>
      <c r="AI434" s="7"/>
      <c r="AJ434" s="7"/>
      <c r="AK434" s="10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</row>
    <row r="435" spans="1:53" x14ac:dyDescent="0.25">
      <c r="A435" s="7"/>
      <c r="B435" s="7"/>
      <c r="C435" s="7"/>
      <c r="D435" s="7"/>
      <c r="E435" s="7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8"/>
      <c r="AG435" s="10"/>
      <c r="AH435" s="7"/>
      <c r="AI435" s="7"/>
      <c r="AJ435" s="7"/>
      <c r="AK435" s="10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</row>
    <row r="436" spans="1:53" x14ac:dyDescent="0.25">
      <c r="A436" s="7"/>
      <c r="B436" s="7"/>
      <c r="C436" s="7"/>
      <c r="D436" s="7"/>
      <c r="E436" s="7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8"/>
      <c r="AG436" s="10"/>
      <c r="AH436" s="7"/>
      <c r="AI436" s="7"/>
      <c r="AJ436" s="7"/>
      <c r="AK436" s="10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</row>
    <row r="437" spans="1:53" x14ac:dyDescent="0.25">
      <c r="A437" s="7"/>
      <c r="B437" s="7"/>
      <c r="C437" s="7"/>
      <c r="D437" s="7"/>
      <c r="E437" s="7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8"/>
      <c r="AG437" s="10"/>
      <c r="AH437" s="7"/>
      <c r="AI437" s="7"/>
      <c r="AJ437" s="7"/>
      <c r="AK437" s="10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</row>
    <row r="438" spans="1:53" x14ac:dyDescent="0.25">
      <c r="A438" s="7"/>
      <c r="B438" s="7"/>
      <c r="C438" s="7"/>
      <c r="D438" s="7"/>
      <c r="E438" s="7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8"/>
      <c r="AG438" s="10"/>
      <c r="AH438" s="7"/>
      <c r="AI438" s="7"/>
      <c r="AJ438" s="7"/>
      <c r="AK438" s="10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</row>
    <row r="439" spans="1:53" x14ac:dyDescent="0.25">
      <c r="A439" s="7"/>
      <c r="B439" s="7"/>
      <c r="C439" s="7"/>
      <c r="D439" s="7"/>
      <c r="E439" s="7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8"/>
      <c r="AG439" s="10"/>
      <c r="AH439" s="7"/>
      <c r="AI439" s="7"/>
      <c r="AJ439" s="7"/>
      <c r="AK439" s="10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</row>
    <row r="440" spans="1:53" x14ac:dyDescent="0.25">
      <c r="A440" s="7"/>
      <c r="B440" s="7"/>
      <c r="C440" s="7"/>
      <c r="D440" s="7"/>
      <c r="E440" s="7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8"/>
      <c r="AG440" s="10"/>
      <c r="AH440" s="7"/>
      <c r="AI440" s="7"/>
      <c r="AJ440" s="7"/>
      <c r="AK440" s="10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</row>
    <row r="441" spans="1:53" x14ac:dyDescent="0.25">
      <c r="A441" s="7"/>
      <c r="B441" s="7"/>
      <c r="C441" s="7"/>
      <c r="D441" s="7"/>
      <c r="E441" s="7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8"/>
      <c r="AG441" s="10"/>
      <c r="AH441" s="7"/>
      <c r="AI441" s="7"/>
      <c r="AJ441" s="7"/>
      <c r="AK441" s="10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</row>
    <row r="442" spans="1:53" x14ac:dyDescent="0.25">
      <c r="A442" s="7"/>
      <c r="B442" s="7"/>
      <c r="C442" s="7"/>
      <c r="D442" s="7"/>
      <c r="E442" s="7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8"/>
      <c r="AG442" s="10"/>
      <c r="AH442" s="7"/>
      <c r="AI442" s="7"/>
      <c r="AJ442" s="7"/>
      <c r="AK442" s="10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</row>
    <row r="443" spans="1:53" x14ac:dyDescent="0.25">
      <c r="A443" s="7"/>
      <c r="B443" s="7"/>
      <c r="C443" s="7"/>
      <c r="D443" s="7"/>
      <c r="E443" s="7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8"/>
      <c r="AG443" s="10"/>
      <c r="AH443" s="7"/>
      <c r="AI443" s="7"/>
      <c r="AJ443" s="7"/>
      <c r="AK443" s="10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</row>
    <row r="444" spans="1:53" x14ac:dyDescent="0.25">
      <c r="A444" s="7"/>
      <c r="B444" s="7"/>
      <c r="C444" s="7"/>
      <c r="D444" s="7"/>
      <c r="E444" s="7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8"/>
      <c r="AG444" s="10"/>
      <c r="AH444" s="7"/>
      <c r="AI444" s="7"/>
      <c r="AJ444" s="7"/>
      <c r="AK444" s="10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</row>
    <row r="445" spans="1:53" x14ac:dyDescent="0.25">
      <c r="A445" s="7"/>
      <c r="B445" s="7"/>
      <c r="C445" s="7"/>
      <c r="D445" s="7"/>
      <c r="E445" s="7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8"/>
      <c r="AG445" s="10"/>
      <c r="AH445" s="7"/>
      <c r="AI445" s="7"/>
      <c r="AJ445" s="7"/>
      <c r="AK445" s="10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</row>
    <row r="446" spans="1:53" x14ac:dyDescent="0.25">
      <c r="A446" s="7"/>
      <c r="B446" s="7"/>
      <c r="C446" s="7"/>
      <c r="D446" s="7"/>
      <c r="E446" s="7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8"/>
      <c r="AG446" s="10"/>
      <c r="AH446" s="7"/>
      <c r="AI446" s="7"/>
      <c r="AJ446" s="7"/>
      <c r="AK446" s="10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</row>
    <row r="447" spans="1:53" x14ac:dyDescent="0.25">
      <c r="A447" s="7"/>
      <c r="B447" s="7"/>
      <c r="C447" s="7"/>
      <c r="D447" s="7"/>
      <c r="E447" s="7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8"/>
      <c r="AG447" s="10"/>
      <c r="AH447" s="7"/>
      <c r="AI447" s="7"/>
      <c r="AJ447" s="7"/>
      <c r="AK447" s="10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</row>
    <row r="448" spans="1:53" x14ac:dyDescent="0.25">
      <c r="A448" s="7"/>
      <c r="B448" s="7"/>
      <c r="C448" s="7"/>
      <c r="D448" s="7"/>
      <c r="E448" s="7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8"/>
      <c r="AG448" s="10"/>
      <c r="AH448" s="7"/>
      <c r="AI448" s="7"/>
      <c r="AJ448" s="7"/>
      <c r="AK448" s="10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</row>
    <row r="449" spans="1:53" x14ac:dyDescent="0.25">
      <c r="A449" s="7"/>
      <c r="B449" s="7"/>
      <c r="C449" s="7"/>
      <c r="D449" s="7"/>
      <c r="E449" s="7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8"/>
      <c r="AG449" s="10"/>
      <c r="AH449" s="7"/>
      <c r="AI449" s="7"/>
      <c r="AJ449" s="7"/>
      <c r="AK449" s="10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</row>
    <row r="450" spans="1:53" x14ac:dyDescent="0.25">
      <c r="A450" s="7"/>
      <c r="B450" s="7"/>
      <c r="C450" s="7"/>
      <c r="D450" s="7"/>
      <c r="E450" s="7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8"/>
      <c r="AG450" s="10"/>
      <c r="AH450" s="7"/>
      <c r="AI450" s="7"/>
      <c r="AJ450" s="7"/>
      <c r="AK450" s="10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</row>
    <row r="451" spans="1:53" x14ac:dyDescent="0.25">
      <c r="A451" s="7"/>
      <c r="B451" s="7"/>
      <c r="C451" s="7"/>
      <c r="D451" s="7"/>
      <c r="E451" s="7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8"/>
      <c r="AG451" s="10"/>
      <c r="AH451" s="7"/>
      <c r="AI451" s="7"/>
      <c r="AJ451" s="7"/>
      <c r="AK451" s="10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</row>
    <row r="452" spans="1:53" x14ac:dyDescent="0.25">
      <c r="A452" s="7"/>
      <c r="B452" s="7"/>
      <c r="C452" s="7"/>
      <c r="D452" s="7"/>
      <c r="E452" s="7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8"/>
      <c r="AG452" s="10"/>
      <c r="AH452" s="7"/>
      <c r="AI452" s="7"/>
      <c r="AJ452" s="7"/>
      <c r="AK452" s="10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</row>
    <row r="453" spans="1:53" x14ac:dyDescent="0.25">
      <c r="A453" s="7"/>
      <c r="B453" s="7"/>
      <c r="C453" s="7"/>
      <c r="D453" s="7"/>
      <c r="E453" s="7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8"/>
      <c r="AG453" s="10"/>
      <c r="AH453" s="7"/>
      <c r="AI453" s="7"/>
      <c r="AJ453" s="7"/>
      <c r="AK453" s="10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</row>
    <row r="454" spans="1:53" x14ac:dyDescent="0.25">
      <c r="A454" s="7"/>
      <c r="B454" s="7"/>
      <c r="C454" s="7"/>
      <c r="D454" s="7"/>
      <c r="E454" s="7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8"/>
      <c r="AG454" s="10"/>
      <c r="AH454" s="7"/>
      <c r="AI454" s="7"/>
      <c r="AJ454" s="7"/>
      <c r="AK454" s="10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</row>
    <row r="455" spans="1:53" x14ac:dyDescent="0.25">
      <c r="A455" s="7"/>
      <c r="B455" s="7"/>
      <c r="C455" s="7"/>
      <c r="D455" s="7"/>
      <c r="E455" s="7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8"/>
      <c r="AG455" s="10"/>
      <c r="AH455" s="7"/>
      <c r="AI455" s="7"/>
      <c r="AJ455" s="7"/>
      <c r="AK455" s="10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</row>
    <row r="456" spans="1:53" x14ac:dyDescent="0.25">
      <c r="A456" s="7"/>
      <c r="B456" s="7"/>
      <c r="C456" s="7"/>
      <c r="D456" s="7"/>
      <c r="E456" s="7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8"/>
      <c r="AG456" s="10"/>
      <c r="AH456" s="7"/>
      <c r="AI456" s="7"/>
      <c r="AJ456" s="7"/>
      <c r="AK456" s="10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</row>
    <row r="457" spans="1:53" x14ac:dyDescent="0.25">
      <c r="A457" s="7"/>
      <c r="B457" s="7"/>
      <c r="C457" s="7"/>
      <c r="D457" s="7"/>
      <c r="E457" s="7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8"/>
      <c r="AG457" s="10"/>
      <c r="AH457" s="7"/>
      <c r="AI457" s="7"/>
      <c r="AJ457" s="7"/>
      <c r="AK457" s="10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</row>
    <row r="458" spans="1:53" x14ac:dyDescent="0.25">
      <c r="A458" s="7"/>
      <c r="B458" s="7"/>
      <c r="C458" s="7"/>
      <c r="D458" s="7"/>
      <c r="E458" s="7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8"/>
      <c r="AG458" s="10"/>
      <c r="AH458" s="7"/>
      <c r="AI458" s="7"/>
      <c r="AJ458" s="7"/>
      <c r="AK458" s="10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</row>
    <row r="459" spans="1:53" x14ac:dyDescent="0.25">
      <c r="A459" s="7"/>
      <c r="B459" s="7"/>
      <c r="C459" s="7"/>
      <c r="D459" s="7"/>
      <c r="E459" s="7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8"/>
      <c r="AG459" s="10"/>
      <c r="AH459" s="7"/>
      <c r="AI459" s="7"/>
      <c r="AJ459" s="7"/>
      <c r="AK459" s="10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</row>
    <row r="460" spans="1:53" x14ac:dyDescent="0.25">
      <c r="A460" s="7"/>
      <c r="B460" s="7"/>
      <c r="C460" s="7"/>
      <c r="D460" s="7"/>
      <c r="E460" s="7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8"/>
      <c r="AG460" s="10"/>
      <c r="AH460" s="7"/>
      <c r="AI460" s="7"/>
      <c r="AJ460" s="7"/>
      <c r="AK460" s="10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</row>
    <row r="461" spans="1:53" x14ac:dyDescent="0.25">
      <c r="A461" s="7"/>
      <c r="B461" s="7"/>
      <c r="C461" s="7"/>
      <c r="D461" s="7"/>
      <c r="E461" s="7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8"/>
      <c r="AG461" s="10"/>
      <c r="AH461" s="7"/>
      <c r="AI461" s="7"/>
      <c r="AJ461" s="7"/>
      <c r="AK461" s="10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</row>
    <row r="462" spans="1:53" x14ac:dyDescent="0.25">
      <c r="A462" s="7"/>
      <c r="B462" s="7"/>
      <c r="C462" s="7"/>
      <c r="D462" s="7"/>
      <c r="E462" s="7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8"/>
      <c r="AG462" s="10"/>
      <c r="AH462" s="7"/>
      <c r="AI462" s="7"/>
      <c r="AJ462" s="7"/>
      <c r="AK462" s="10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</row>
    <row r="463" spans="1:53" x14ac:dyDescent="0.25">
      <c r="A463" s="7"/>
      <c r="B463" s="7"/>
      <c r="C463" s="7"/>
      <c r="D463" s="7"/>
      <c r="E463" s="7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8"/>
      <c r="AG463" s="10"/>
      <c r="AH463" s="7"/>
      <c r="AI463" s="7"/>
      <c r="AJ463" s="7"/>
      <c r="AK463" s="10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</row>
    <row r="464" spans="1:53" x14ac:dyDescent="0.25">
      <c r="A464" s="7"/>
      <c r="B464" s="7"/>
      <c r="C464" s="7"/>
      <c r="D464" s="7"/>
      <c r="E464" s="7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8"/>
      <c r="AG464" s="10"/>
      <c r="AH464" s="7"/>
      <c r="AI464" s="7"/>
      <c r="AJ464" s="7"/>
      <c r="AK464" s="10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</row>
    <row r="465" spans="1:53" x14ac:dyDescent="0.25">
      <c r="A465" s="7"/>
      <c r="B465" s="7"/>
      <c r="C465" s="7"/>
      <c r="D465" s="7"/>
      <c r="E465" s="7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8"/>
      <c r="AG465" s="10"/>
      <c r="AH465" s="7"/>
      <c r="AI465" s="7"/>
      <c r="AJ465" s="7"/>
      <c r="AK465" s="10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</row>
    <row r="466" spans="1:53" x14ac:dyDescent="0.25">
      <c r="A466" s="7"/>
      <c r="B466" s="7"/>
      <c r="C466" s="7"/>
      <c r="D466" s="7"/>
      <c r="E466" s="7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8"/>
      <c r="AG466" s="10"/>
      <c r="AH466" s="7"/>
      <c r="AI466" s="7"/>
      <c r="AJ466" s="7"/>
      <c r="AK466" s="10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</row>
    <row r="467" spans="1:53" x14ac:dyDescent="0.25">
      <c r="A467" s="7"/>
      <c r="B467" s="7"/>
      <c r="C467" s="7"/>
      <c r="D467" s="7"/>
      <c r="E467" s="7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8"/>
      <c r="AG467" s="10"/>
      <c r="AH467" s="7"/>
      <c r="AI467" s="7"/>
      <c r="AJ467" s="7"/>
      <c r="AK467" s="10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</row>
    <row r="468" spans="1:53" x14ac:dyDescent="0.25">
      <c r="A468" s="7"/>
      <c r="B468" s="7"/>
      <c r="C468" s="7"/>
      <c r="D468" s="7"/>
      <c r="E468" s="7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8"/>
      <c r="AG468" s="10"/>
      <c r="AH468" s="7"/>
      <c r="AI468" s="7"/>
      <c r="AJ468" s="7"/>
      <c r="AK468" s="10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</row>
    <row r="469" spans="1:53" x14ac:dyDescent="0.25">
      <c r="A469" s="7"/>
      <c r="B469" s="7"/>
      <c r="C469" s="7"/>
      <c r="D469" s="7"/>
      <c r="E469" s="7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8"/>
      <c r="AG469" s="10"/>
      <c r="AH469" s="7"/>
      <c r="AI469" s="7"/>
      <c r="AJ469" s="7"/>
      <c r="AK469" s="10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</row>
    <row r="470" spans="1:53" x14ac:dyDescent="0.25">
      <c r="A470" s="7"/>
      <c r="B470" s="7"/>
      <c r="C470" s="7"/>
      <c r="D470" s="7"/>
      <c r="E470" s="7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8"/>
      <c r="AG470" s="10"/>
      <c r="AH470" s="7"/>
      <c r="AI470" s="7"/>
      <c r="AJ470" s="7"/>
      <c r="AK470" s="10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</row>
    <row r="471" spans="1:53" x14ac:dyDescent="0.25">
      <c r="A471" s="7"/>
      <c r="B471" s="7"/>
      <c r="C471" s="7"/>
      <c r="D471" s="7"/>
      <c r="E471" s="7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8"/>
      <c r="AG471" s="10"/>
      <c r="AH471" s="7"/>
      <c r="AI471" s="7"/>
      <c r="AJ471" s="7"/>
      <c r="AK471" s="10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</row>
    <row r="472" spans="1:53" x14ac:dyDescent="0.25">
      <c r="A472" s="7"/>
      <c r="B472" s="7"/>
      <c r="C472" s="7"/>
      <c r="D472" s="7"/>
      <c r="E472" s="7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8"/>
      <c r="AG472" s="10"/>
      <c r="AH472" s="7"/>
      <c r="AI472" s="7"/>
      <c r="AJ472" s="7"/>
      <c r="AK472" s="10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</row>
    <row r="473" spans="1:53" x14ac:dyDescent="0.25">
      <c r="A473" s="7"/>
      <c r="B473" s="7"/>
      <c r="C473" s="7"/>
      <c r="D473" s="7"/>
      <c r="E473" s="7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8"/>
      <c r="AG473" s="10"/>
      <c r="AH473" s="7"/>
      <c r="AI473" s="7"/>
      <c r="AJ473" s="7"/>
      <c r="AK473" s="10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</row>
    <row r="474" spans="1:53" x14ac:dyDescent="0.25">
      <c r="A474" s="7"/>
      <c r="B474" s="7"/>
      <c r="C474" s="7"/>
      <c r="D474" s="7"/>
      <c r="E474" s="7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8"/>
      <c r="AG474" s="10"/>
      <c r="AH474" s="7"/>
      <c r="AI474" s="7"/>
      <c r="AJ474" s="7"/>
      <c r="AK474" s="10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</row>
    <row r="475" spans="1:53" x14ac:dyDescent="0.25">
      <c r="A475" s="7"/>
      <c r="B475" s="7"/>
      <c r="C475" s="7"/>
      <c r="D475" s="7"/>
      <c r="E475" s="7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8"/>
      <c r="AG475" s="10"/>
      <c r="AH475" s="7"/>
      <c r="AI475" s="7"/>
      <c r="AJ475" s="7"/>
      <c r="AK475" s="10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</row>
    <row r="476" spans="1:53" x14ac:dyDescent="0.25">
      <c r="A476" s="7"/>
      <c r="B476" s="7"/>
      <c r="C476" s="7"/>
      <c r="D476" s="7"/>
      <c r="E476" s="7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8"/>
      <c r="AG476" s="10"/>
      <c r="AH476" s="7"/>
      <c r="AI476" s="7"/>
      <c r="AJ476" s="7"/>
      <c r="AK476" s="10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</row>
    <row r="477" spans="1:53" x14ac:dyDescent="0.25">
      <c r="A477" s="7"/>
      <c r="B477" s="7"/>
      <c r="C477" s="7"/>
      <c r="D477" s="7"/>
      <c r="E477" s="7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8"/>
      <c r="AG477" s="10"/>
      <c r="AH477" s="7"/>
      <c r="AI477" s="7"/>
      <c r="AJ477" s="7"/>
      <c r="AK477" s="10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</row>
    <row r="478" spans="1:53" x14ac:dyDescent="0.25">
      <c r="A478" s="7"/>
      <c r="B478" s="7"/>
      <c r="C478" s="7"/>
      <c r="D478" s="7"/>
      <c r="E478" s="7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8"/>
      <c r="AG478" s="10"/>
      <c r="AH478" s="7"/>
      <c r="AI478" s="7"/>
      <c r="AJ478" s="7"/>
      <c r="AK478" s="10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</row>
    <row r="479" spans="1:53" x14ac:dyDescent="0.25">
      <c r="A479" s="7"/>
      <c r="B479" s="7"/>
      <c r="C479" s="7"/>
      <c r="D479" s="7"/>
      <c r="E479" s="7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8"/>
      <c r="AG479" s="10"/>
      <c r="AH479" s="7"/>
      <c r="AI479" s="7"/>
      <c r="AJ479" s="7"/>
      <c r="AK479" s="10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</row>
    <row r="480" spans="1:53" x14ac:dyDescent="0.25">
      <c r="A480" s="7"/>
      <c r="B480" s="7"/>
      <c r="C480" s="7"/>
      <c r="D480" s="7"/>
      <c r="E480" s="7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8"/>
      <c r="AG480" s="10"/>
      <c r="AH480" s="7"/>
      <c r="AI480" s="7"/>
      <c r="AJ480" s="7"/>
      <c r="AK480" s="10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</row>
    <row r="481" spans="1:53" x14ac:dyDescent="0.25">
      <c r="A481" s="7"/>
      <c r="B481" s="7"/>
      <c r="C481" s="7"/>
      <c r="D481" s="7"/>
      <c r="E481" s="7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8"/>
      <c r="AG481" s="10"/>
      <c r="AH481" s="7"/>
      <c r="AI481" s="7"/>
      <c r="AJ481" s="7"/>
      <c r="AK481" s="10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</row>
    <row r="482" spans="1:53" x14ac:dyDescent="0.25">
      <c r="A482" s="7"/>
      <c r="B482" s="7"/>
      <c r="C482" s="7"/>
      <c r="D482" s="7"/>
      <c r="E482" s="7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8"/>
      <c r="AG482" s="10"/>
      <c r="AH482" s="7"/>
      <c r="AI482" s="7"/>
      <c r="AJ482" s="7"/>
      <c r="AK482" s="10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</row>
    <row r="483" spans="1:53" x14ac:dyDescent="0.25">
      <c r="A483" s="7"/>
      <c r="B483" s="7"/>
      <c r="C483" s="7"/>
      <c r="D483" s="7"/>
      <c r="E483" s="7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8"/>
      <c r="AG483" s="10"/>
      <c r="AH483" s="7"/>
      <c r="AI483" s="7"/>
      <c r="AJ483" s="7"/>
      <c r="AK483" s="10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</row>
    <row r="484" spans="1:53" x14ac:dyDescent="0.25">
      <c r="A484" s="7"/>
      <c r="B484" s="7"/>
      <c r="C484" s="7"/>
      <c r="D484" s="7"/>
      <c r="E484" s="7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8"/>
      <c r="AG484" s="10"/>
      <c r="AH484" s="7"/>
      <c r="AI484" s="7"/>
      <c r="AJ484" s="7"/>
      <c r="AK484" s="10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</row>
    <row r="485" spans="1:53" x14ac:dyDescent="0.25">
      <c r="A485" s="7"/>
      <c r="B485" s="7"/>
      <c r="C485" s="7"/>
      <c r="D485" s="7"/>
      <c r="E485" s="7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8"/>
      <c r="AG485" s="10"/>
      <c r="AH485" s="7"/>
      <c r="AI485" s="7"/>
      <c r="AJ485" s="7"/>
      <c r="AK485" s="10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</row>
    <row r="486" spans="1:53" x14ac:dyDescent="0.25">
      <c r="A486" s="7"/>
      <c r="B486" s="7"/>
      <c r="C486" s="7"/>
      <c r="D486" s="7"/>
      <c r="E486" s="7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8"/>
      <c r="AG486" s="10"/>
      <c r="AH486" s="7"/>
      <c r="AI486" s="7"/>
      <c r="AJ486" s="7"/>
      <c r="AK486" s="10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</row>
  </sheetData>
  <autoFilter ref="A3:AK7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2025-07-07T13:40:20Z</dcterms:created>
  <dcterms:modified xsi:type="dcterms:W3CDTF">2025-07-07T14:11:14Z</dcterms:modified>
</cp:coreProperties>
</file>