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Father\Work\2025_05\ЗАВОДЫ\ПОКОМ\Краснодар_филиалы\2025\06,25\16,06,25 ПОКОМ ЗПФ Сочи\"/>
    </mc:Choice>
  </mc:AlternateContent>
  <xr:revisionPtr revIDLastSave="0" documentId="13_ncr:1_{A68F5A25-80E2-44A3-A7A6-53364D6274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  <externalReference r:id="rId3"/>
  </externalReferences>
  <definedNames>
    <definedName name="_xlnm._FilterDatabase" localSheetId="0" hidden="1">Sheet!$A$3:$AO$61</definedName>
  </definedNames>
  <calcPr calcId="191029"/>
</workbook>
</file>

<file path=xl/calcChain.xml><?xml version="1.0" encoding="utf-8"?>
<calcChain xmlns="http://schemas.openxmlformats.org/spreadsheetml/2006/main">
  <c r="R60" i="1" l="1"/>
  <c r="AK60" i="1" s="1"/>
  <c r="AL60" i="1" s="1"/>
  <c r="R61" i="1"/>
  <c r="AK61" i="1" s="1"/>
  <c r="R59" i="1"/>
  <c r="AK59" i="1" s="1"/>
  <c r="P59" i="1"/>
  <c r="W59" i="1" s="1"/>
  <c r="P60" i="1"/>
  <c r="W60" i="1" s="1"/>
  <c r="P61" i="1"/>
  <c r="W61" i="1" s="1"/>
  <c r="AI60" i="1" l="1"/>
  <c r="AO60" i="1"/>
  <c r="S60" i="1"/>
  <c r="V60" i="1" s="1"/>
  <c r="AL61" i="1"/>
  <c r="AO61" i="1"/>
  <c r="S61" i="1"/>
  <c r="V61" i="1" s="1"/>
  <c r="AI61" i="1"/>
  <c r="AO59" i="1"/>
  <c r="AL59" i="1"/>
  <c r="S59" i="1"/>
  <c r="V59" i="1" s="1"/>
  <c r="AI59" i="1"/>
  <c r="R57" i="1"/>
  <c r="R54" i="1"/>
  <c r="R53" i="1"/>
  <c r="R52" i="1"/>
  <c r="R51" i="1"/>
  <c r="R49" i="1"/>
  <c r="R48" i="1"/>
  <c r="R47" i="1"/>
  <c r="R45" i="1"/>
  <c r="R43" i="1"/>
  <c r="R42" i="1"/>
  <c r="R40" i="1"/>
  <c r="R39" i="1"/>
  <c r="R36" i="1"/>
  <c r="R35" i="1"/>
  <c r="R34" i="1"/>
  <c r="R33" i="1"/>
  <c r="R30" i="1"/>
  <c r="R29" i="1"/>
  <c r="R28" i="1"/>
  <c r="R26" i="1"/>
  <c r="R24" i="1"/>
  <c r="R21" i="1"/>
  <c r="R20" i="1"/>
  <c r="R19" i="1"/>
  <c r="R18" i="1"/>
  <c r="R16" i="1"/>
  <c r="R15" i="1"/>
  <c r="R14" i="1"/>
  <c r="R9" i="1"/>
  <c r="R8" i="1"/>
  <c r="R56" i="1"/>
  <c r="R13" i="1"/>
  <c r="R11" i="1"/>
  <c r="F34" i="1" l="1"/>
  <c r="E34" i="1"/>
  <c r="F14" i="1"/>
  <c r="E14" i="1"/>
  <c r="F27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6" i="1"/>
  <c r="Y5" i="1" l="1"/>
  <c r="X5" i="1"/>
  <c r="P7" i="1" l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6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AG5" i="1"/>
  <c r="AF5" i="1"/>
  <c r="AE5" i="1"/>
  <c r="AD5" i="1"/>
  <c r="AC5" i="1"/>
  <c r="AB5" i="1"/>
  <c r="AA5" i="1"/>
  <c r="Z5" i="1"/>
  <c r="T5" i="1"/>
  <c r="O5" i="1"/>
  <c r="N5" i="1"/>
  <c r="M5" i="1"/>
  <c r="K5" i="1"/>
  <c r="F5" i="1"/>
  <c r="E5" i="1"/>
  <c r="W57" i="1" l="1"/>
  <c r="W55" i="1"/>
  <c r="W53" i="1"/>
  <c r="W51" i="1"/>
  <c r="W49" i="1"/>
  <c r="W47" i="1"/>
  <c r="W45" i="1"/>
  <c r="W43" i="1"/>
  <c r="W41" i="1"/>
  <c r="W39" i="1"/>
  <c r="W37" i="1"/>
  <c r="W35" i="1"/>
  <c r="W33" i="1"/>
  <c r="W31" i="1"/>
  <c r="W29" i="1"/>
  <c r="W27" i="1"/>
  <c r="W25" i="1"/>
  <c r="W21" i="1"/>
  <c r="W19" i="1"/>
  <c r="W15" i="1"/>
  <c r="W13" i="1"/>
  <c r="W11" i="1"/>
  <c r="W9" i="1"/>
  <c r="W58" i="1"/>
  <c r="W56" i="1"/>
  <c r="W54" i="1"/>
  <c r="W52" i="1"/>
  <c r="W50" i="1"/>
  <c r="W48" i="1"/>
  <c r="W46" i="1"/>
  <c r="W44" i="1"/>
  <c r="W42" i="1"/>
  <c r="W40" i="1"/>
  <c r="W38" i="1"/>
  <c r="W36" i="1"/>
  <c r="W34" i="1"/>
  <c r="W30" i="1"/>
  <c r="W28" i="1"/>
  <c r="W26" i="1"/>
  <c r="W24" i="1"/>
  <c r="W22" i="1"/>
  <c r="W20" i="1"/>
  <c r="W18" i="1"/>
  <c r="W16" i="1"/>
  <c r="W14" i="1"/>
  <c r="W12" i="1"/>
  <c r="W10" i="1"/>
  <c r="W8" i="1"/>
  <c r="V6" i="1"/>
  <c r="W6" i="1"/>
  <c r="W23" i="1"/>
  <c r="V23" i="1"/>
  <c r="W17" i="1"/>
  <c r="V17" i="1"/>
  <c r="W7" i="1"/>
  <c r="V7" i="1"/>
  <c r="W32" i="1"/>
  <c r="V32" i="1"/>
  <c r="P5" i="1"/>
  <c r="L5" i="1"/>
  <c r="AI8" i="1" l="1"/>
  <c r="AK8" i="1"/>
  <c r="R5" i="1"/>
  <c r="AI10" i="1"/>
  <c r="AK10" i="1"/>
  <c r="AI12" i="1"/>
  <c r="AK12" i="1"/>
  <c r="AI14" i="1"/>
  <c r="AK14" i="1"/>
  <c r="AI16" i="1"/>
  <c r="AK16" i="1"/>
  <c r="AK18" i="1"/>
  <c r="AI18" i="1"/>
  <c r="AK20" i="1"/>
  <c r="AI20" i="1"/>
  <c r="AK22" i="1"/>
  <c r="AI22" i="1"/>
  <c r="AI24" i="1"/>
  <c r="AK24" i="1"/>
  <c r="AI26" i="1"/>
  <c r="AK26" i="1"/>
  <c r="AI28" i="1"/>
  <c r="AK28" i="1"/>
  <c r="AI30" i="1"/>
  <c r="AK30" i="1"/>
  <c r="AK34" i="1"/>
  <c r="AI34" i="1"/>
  <c r="AK36" i="1"/>
  <c r="AI36" i="1"/>
  <c r="AK38" i="1"/>
  <c r="AI38" i="1"/>
  <c r="AK40" i="1"/>
  <c r="AI40" i="1"/>
  <c r="AK42" i="1"/>
  <c r="AI42" i="1"/>
  <c r="AK44" i="1"/>
  <c r="AI44" i="1"/>
  <c r="AK46" i="1"/>
  <c r="AI46" i="1"/>
  <c r="AK48" i="1"/>
  <c r="AI48" i="1"/>
  <c r="AK50" i="1"/>
  <c r="AI50" i="1"/>
  <c r="AK52" i="1"/>
  <c r="AI52" i="1"/>
  <c r="AK54" i="1"/>
  <c r="AI54" i="1"/>
  <c r="AK56" i="1"/>
  <c r="AI56" i="1"/>
  <c r="AK58" i="1"/>
  <c r="AI58" i="1"/>
  <c r="AI9" i="1"/>
  <c r="AK9" i="1"/>
  <c r="AI11" i="1"/>
  <c r="AK11" i="1"/>
  <c r="AI13" i="1"/>
  <c r="AK13" i="1"/>
  <c r="AI15" i="1"/>
  <c r="AK15" i="1"/>
  <c r="AK19" i="1"/>
  <c r="AI19" i="1"/>
  <c r="AK21" i="1"/>
  <c r="AI21" i="1"/>
  <c r="AI25" i="1"/>
  <c r="AK25" i="1"/>
  <c r="AI27" i="1"/>
  <c r="AK27" i="1"/>
  <c r="AI29" i="1"/>
  <c r="AK29" i="1"/>
  <c r="AI31" i="1"/>
  <c r="AK31" i="1"/>
  <c r="AK33" i="1"/>
  <c r="AI33" i="1"/>
  <c r="AK35" i="1"/>
  <c r="AI35" i="1"/>
  <c r="AK37" i="1"/>
  <c r="AI37" i="1"/>
  <c r="AK39" i="1"/>
  <c r="AI39" i="1"/>
  <c r="AK41" i="1"/>
  <c r="AI41" i="1"/>
  <c r="AK43" i="1"/>
  <c r="AI43" i="1"/>
  <c r="AK45" i="1"/>
  <c r="AI45" i="1"/>
  <c r="AK47" i="1"/>
  <c r="AI47" i="1"/>
  <c r="AK49" i="1"/>
  <c r="AI49" i="1"/>
  <c r="AK51" i="1"/>
  <c r="AI51" i="1"/>
  <c r="AK53" i="1"/>
  <c r="AI53" i="1"/>
  <c r="AK55" i="1"/>
  <c r="AI55" i="1"/>
  <c r="AK57" i="1"/>
  <c r="AI57" i="1"/>
  <c r="AO31" i="1" l="1"/>
  <c r="S31" i="1"/>
  <c r="V31" i="1" s="1"/>
  <c r="AL31" i="1"/>
  <c r="AO29" i="1"/>
  <c r="S29" i="1"/>
  <c r="V29" i="1" s="1"/>
  <c r="AL29" i="1"/>
  <c r="AO27" i="1"/>
  <c r="S27" i="1"/>
  <c r="V27" i="1" s="1"/>
  <c r="AL27" i="1"/>
  <c r="AO25" i="1"/>
  <c r="S25" i="1"/>
  <c r="V25" i="1" s="1"/>
  <c r="AL25" i="1"/>
  <c r="AO15" i="1"/>
  <c r="S15" i="1"/>
  <c r="V15" i="1" s="1"/>
  <c r="AL15" i="1"/>
  <c r="AO13" i="1"/>
  <c r="S13" i="1"/>
  <c r="V13" i="1" s="1"/>
  <c r="AL13" i="1"/>
  <c r="AO11" i="1"/>
  <c r="S11" i="1"/>
  <c r="V11" i="1" s="1"/>
  <c r="AL11" i="1"/>
  <c r="AO9" i="1"/>
  <c r="AL9" i="1"/>
  <c r="S9" i="1"/>
  <c r="V9" i="1" s="1"/>
  <c r="AO30" i="1"/>
  <c r="S30" i="1"/>
  <c r="V30" i="1" s="1"/>
  <c r="AL30" i="1"/>
  <c r="AO28" i="1"/>
  <c r="S28" i="1"/>
  <c r="V28" i="1" s="1"/>
  <c r="AL28" i="1"/>
  <c r="AO26" i="1"/>
  <c r="S26" i="1"/>
  <c r="V26" i="1" s="1"/>
  <c r="AL26" i="1"/>
  <c r="AO24" i="1"/>
  <c r="S24" i="1"/>
  <c r="V24" i="1" s="1"/>
  <c r="AL24" i="1"/>
  <c r="AO16" i="1"/>
  <c r="S16" i="1"/>
  <c r="V16" i="1" s="1"/>
  <c r="AL16" i="1"/>
  <c r="AO14" i="1"/>
  <c r="S14" i="1"/>
  <c r="V14" i="1" s="1"/>
  <c r="AL14" i="1"/>
  <c r="AO12" i="1"/>
  <c r="S12" i="1"/>
  <c r="V12" i="1" s="1"/>
  <c r="AL12" i="1"/>
  <c r="AO10" i="1"/>
  <c r="S10" i="1"/>
  <c r="V10" i="1" s="1"/>
  <c r="AL10" i="1"/>
  <c r="AI5" i="1"/>
  <c r="AL57" i="1"/>
  <c r="S57" i="1"/>
  <c r="V57" i="1" s="1"/>
  <c r="AO57" i="1"/>
  <c r="AL55" i="1"/>
  <c r="S55" i="1"/>
  <c r="V55" i="1" s="1"/>
  <c r="AO55" i="1"/>
  <c r="AL53" i="1"/>
  <c r="S53" i="1"/>
  <c r="V53" i="1" s="1"/>
  <c r="AO53" i="1"/>
  <c r="AO51" i="1"/>
  <c r="S51" i="1"/>
  <c r="V51" i="1" s="1"/>
  <c r="AL51" i="1"/>
  <c r="AO49" i="1"/>
  <c r="S49" i="1"/>
  <c r="V49" i="1" s="1"/>
  <c r="AL49" i="1"/>
  <c r="AO47" i="1"/>
  <c r="S47" i="1"/>
  <c r="V47" i="1" s="1"/>
  <c r="AL47" i="1"/>
  <c r="AO45" i="1"/>
  <c r="S45" i="1"/>
  <c r="V45" i="1" s="1"/>
  <c r="AL45" i="1"/>
  <c r="AO43" i="1"/>
  <c r="S43" i="1"/>
  <c r="V43" i="1" s="1"/>
  <c r="AL43" i="1"/>
  <c r="AO41" i="1"/>
  <c r="S41" i="1"/>
  <c r="V41" i="1" s="1"/>
  <c r="AL41" i="1"/>
  <c r="AO39" i="1"/>
  <c r="S39" i="1"/>
  <c r="V39" i="1" s="1"/>
  <c r="AL39" i="1"/>
  <c r="AO37" i="1"/>
  <c r="S37" i="1"/>
  <c r="V37" i="1" s="1"/>
  <c r="AL37" i="1"/>
  <c r="AL35" i="1"/>
  <c r="S35" i="1"/>
  <c r="V35" i="1" s="1"/>
  <c r="AO35" i="1"/>
  <c r="AL33" i="1"/>
  <c r="S33" i="1"/>
  <c r="V33" i="1" s="1"/>
  <c r="AO33" i="1"/>
  <c r="AL21" i="1"/>
  <c r="S21" i="1"/>
  <c r="V21" i="1" s="1"/>
  <c r="AO21" i="1"/>
  <c r="AL19" i="1"/>
  <c r="S19" i="1"/>
  <c r="V19" i="1" s="1"/>
  <c r="AO19" i="1"/>
  <c r="S58" i="1"/>
  <c r="V58" i="1" s="1"/>
  <c r="AO58" i="1"/>
  <c r="AL58" i="1"/>
  <c r="AL56" i="1"/>
  <c r="S56" i="1"/>
  <c r="V56" i="1" s="1"/>
  <c r="AO56" i="1"/>
  <c r="AL54" i="1"/>
  <c r="S54" i="1"/>
  <c r="V54" i="1" s="1"/>
  <c r="AO54" i="1"/>
  <c r="AL52" i="1"/>
  <c r="S52" i="1"/>
  <c r="V52" i="1" s="1"/>
  <c r="AO52" i="1"/>
  <c r="AO50" i="1"/>
  <c r="S50" i="1"/>
  <c r="V50" i="1" s="1"/>
  <c r="AL50" i="1"/>
  <c r="AO48" i="1"/>
  <c r="S48" i="1"/>
  <c r="V48" i="1" s="1"/>
  <c r="AL48" i="1"/>
  <c r="AO46" i="1"/>
  <c r="S46" i="1"/>
  <c r="V46" i="1" s="1"/>
  <c r="AL46" i="1"/>
  <c r="AO44" i="1"/>
  <c r="S44" i="1"/>
  <c r="V44" i="1" s="1"/>
  <c r="AL44" i="1"/>
  <c r="AO42" i="1"/>
  <c r="S42" i="1"/>
  <c r="V42" i="1" s="1"/>
  <c r="AL42" i="1"/>
  <c r="AO40" i="1"/>
  <c r="S40" i="1"/>
  <c r="V40" i="1" s="1"/>
  <c r="AL40" i="1"/>
  <c r="AO38" i="1"/>
  <c r="S38" i="1"/>
  <c r="V38" i="1" s="1"/>
  <c r="AL38" i="1"/>
  <c r="AL36" i="1"/>
  <c r="S36" i="1"/>
  <c r="V36" i="1" s="1"/>
  <c r="AO36" i="1"/>
  <c r="AL34" i="1"/>
  <c r="S34" i="1"/>
  <c r="V34" i="1" s="1"/>
  <c r="AO34" i="1"/>
  <c r="AL22" i="1"/>
  <c r="S22" i="1"/>
  <c r="V22" i="1" s="1"/>
  <c r="AO22" i="1"/>
  <c r="AL20" i="1"/>
  <c r="S20" i="1"/>
  <c r="V20" i="1" s="1"/>
  <c r="AO20" i="1"/>
  <c r="AL18" i="1"/>
  <c r="S18" i="1"/>
  <c r="V18" i="1" s="1"/>
  <c r="AO18" i="1"/>
  <c r="AO8" i="1"/>
  <c r="S8" i="1"/>
  <c r="AK5" i="1"/>
  <c r="AL8" i="1"/>
  <c r="AO5" i="1" l="1"/>
  <c r="AL5" i="1"/>
  <c r="V8" i="1"/>
  <c r="S5" i="1"/>
</calcChain>
</file>

<file path=xl/sharedStrings.xml><?xml version="1.0" encoding="utf-8"?>
<sst xmlns="http://schemas.openxmlformats.org/spreadsheetml/2006/main" count="281" uniqueCount="121">
  <si>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</si>
  <si>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</si>
  <si>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</si>
  <si>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</si>
  <si>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</si>
  <si>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</si>
  <si>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</si>
  <si>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</si>
  <si>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</si>
  <si>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</si>
  <si>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</si>
  <si>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</si>
  <si>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</si>
  <si>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</si>
  <si>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</si>
  <si>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 (потребность)</t>
  </si>
  <si>
    <t>расчет (отгрузит завод)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</si>
  <si>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</si>
  <si>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</si>
  <si>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</si>
  <si>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</si>
  <si>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</si>
  <si>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</si>
  <si>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</si>
  <si>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</si>
  <si>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</si>
  <si>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</si>
  <si>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ряд</t>
  </si>
  <si>
    <t>паллет</t>
  </si>
  <si>
    <t>кол-во паллет</t>
  </si>
  <si>
    <t>нет</t>
  </si>
  <si>
    <t>16,06,</t>
  </si>
  <si>
    <t>08,04,</t>
  </si>
  <si>
    <t>27,03,</t>
  </si>
  <si>
    <t>20,03,</t>
  </si>
  <si>
    <t>13,03,</t>
  </si>
  <si>
    <t>06,03,</t>
  </si>
  <si>
    <t>27,02,</t>
  </si>
  <si>
    <t>20,02,</t>
  </si>
  <si>
    <t>05,02,</t>
  </si>
  <si>
    <t>шт</t>
  </si>
  <si>
    <t>бонус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</si>
  <si>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</si>
  <si>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</si>
  <si>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в матрице</t>
  </si>
  <si>
    <t>новинка (согласовал Химич)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</si>
  <si>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</si>
  <si>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</si>
  <si>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</si>
  <si>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</si>
  <si>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нужно увеличить продажи!!!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</si>
  <si>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</si>
  <si>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</si>
  <si>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</si>
  <si>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</si>
  <si>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</si>
  <si>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</si>
  <si>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</si>
  <si>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</si>
  <si>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нужно увеличить продажи</t>
  </si>
  <si>
    <t>Наггетсы Нагетосы Сочная курочка ТМ Горячая штучка 0,25 кг зам  ПОКОМ</t>
  </si>
  <si>
    <t>Наггетсы Нагетосы Сочная курочка в хрустящей панировке ТМ Горячая штучка 0,25 кг зам  ПОКОМ</t>
  </si>
  <si>
    <t>Наггетсы Хрустящие ТМ Зареченские. ВЕС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</si>
  <si>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</si>
  <si>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</si>
  <si>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</si>
  <si>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</si>
  <si>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</si>
  <si>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</si>
  <si>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</si>
  <si>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</si>
  <si>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</si>
  <si>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</si>
  <si>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</si>
  <si>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</si>
  <si>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</si>
  <si>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</si>
  <si>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</si>
  <si>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</si>
  <si>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</si>
  <si>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есть ли потребность???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</si>
  <si>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</si>
  <si>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</si>
  <si>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</si>
  <si>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</si>
  <si>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</si>
  <si>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</si>
  <si>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</si>
  <si>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</si>
  <si>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</si>
  <si>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</si>
  <si>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</si>
  <si>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</si>
  <si>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</si>
  <si>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Хрустящие крылышки острые к пиву ТМ Горячая штучка 0,3кг зам  ПОКОМ</t>
  </si>
  <si>
    <t>Чебупели Курочка гриль ТМ Горячая штучка, 0,3 кг зам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</si>
  <si>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</si>
  <si>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</si>
  <si>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</si>
  <si>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</si>
  <si>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</si>
  <si>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не в матрице</t>
  </si>
  <si>
    <t>09,06,</t>
  </si>
  <si>
    <t>02,06,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</si>
  <si>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  <family val="2"/>
        <charset val="204"/>
      </rPr>
      <t>/ дубль</t>
    </r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</si>
  <si>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  <family val="2"/>
        <charset val="204"/>
      </rPr>
      <t>/ есть дубль</t>
    </r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</si>
  <si>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  <family val="2"/>
        <charset val="204"/>
      </rPr>
      <t>/ новинка</t>
    </r>
  </si>
  <si>
    <t>продвижение</t>
  </si>
  <si>
    <t>ув про</t>
  </si>
  <si>
    <t xml:space="preserve">не продаются </t>
  </si>
  <si>
    <t>итого</t>
  </si>
  <si>
    <t>17,06,25 филиал обнулил</t>
  </si>
  <si>
    <t>нет потребности</t>
  </si>
  <si>
    <t>Наггетсы «Хрустящие с сочной курочкой» Фикс.вес 0,23 ТМ «Стародворье»</t>
  </si>
  <si>
    <t>Снеки «ЖАР-ладушки с мясом» Фикс.вес 0,2 ТМ «Стародворье»</t>
  </si>
  <si>
    <t>Пельмени «Мясные с говядиной» Фикс.вес 1 сфера ТМ «Стародворье»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</si>
  <si>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вывод</t>
    </r>
  </si>
  <si>
    <t>19,06,</t>
  </si>
  <si>
    <t>ротация на 0,24 (заказали)</t>
  </si>
  <si>
    <t>ротация на 0,2 (Химич 17,06,25 WA)</t>
  </si>
  <si>
    <t>метка2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</si>
</sst>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34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 applyBorder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 applyBorder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5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5" fontId="1" fillId="6" borderId="1" xfId="1" applyNumberFormat="1" applyFill="1"/>
    <xf numFmtId="164" fontId="4" fillId="7" borderId="1" xfId="1" applyNumberFormat="1" applyFont="1" applyFill="1"/>
    <xf numFmtId="164" fontId="5" fillId="7" borderId="1" xfId="1" applyNumberFormat="1" applyFont="1" applyFill="1"/>
    <xf numFmtId="164" fontId="6" fillId="7" borderId="1" xfId="1" applyNumberFormat="1" applyFont="1" applyFill="1"/>
    <xf numFmtId="164" fontId="4" fillId="5" borderId="1" xfId="1" applyNumberFormat="1" applyFont="1" applyFill="1"/>
    <xf numFmtId="164" fontId="7" fillId="8" borderId="2" xfId="1" applyNumberFormat="1" applyFont="1" applyFill="1" applyBorder="1"/>
    <xf numFmtId="164" fontId="7" fillId="8" borderId="1" xfId="1" applyNumberFormat="1" applyFont="1" applyFill="1"/>
    <xf numFmtId="164" fontId="1" fillId="9" borderId="1" xfId="1" applyNumberFormat="1" applyFill="1"/>
    <xf numFmtId="164" fontId="4" fillId="9" borderId="1" xfId="1" applyNumberFormat="1" applyFont="1" applyFill="1"/>
    <xf numFmtId="2" fontId="1" fillId="9" borderId="1" xfId="1" applyNumberFormat="1" applyFill="1"/>
    <xf numFmtId="164" fontId="1" fillId="9" borderId="2" xfId="1" applyNumberFormat="1" applyFill="1" applyBorder="1"/>
    <xf numFmtId="165" fontId="1" fillId="9" borderId="1" xfId="1" applyNumberFormat="1" applyFill="1"/>
    <xf numFmtId="0" fontId="0" fillId="0" borderId="1" xfId="0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86;&#1095;&#1080;/&#1087;&#1088;&#1086;&#1076;&#1072;&#1078;&#1080;%20&#1057;&#1086;&#1095;&#1080;%2003,06,25-09,06,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86;&#1095;&#1080;/&#1087;&#1088;&#1086;&#1076;&#1072;&#1078;&#1080;%20&#1057;&#1086;&#1095;&#1080;%2027,05,25-02,06,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03.06.2025 - 09.06.2025</v>
          </cell>
        </row>
        <row r="3">
          <cell r="A3" t="str">
            <v>Отбор:</v>
          </cell>
          <cell r="C3" t="str">
            <v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Вес</v>
          </cell>
          <cell r="F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50.316000000000003</v>
          </cell>
          <cell r="F7">
            <v>50.316000000000003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38.526000000000003</v>
          </cell>
          <cell r="F8">
            <v>38.526000000000003</v>
          </cell>
        </row>
        <row r="9">
          <cell r="A9" t="str">
            <v xml:space="preserve"> 023  Колбаса Докторская ГОСТ, Вязанка вектор, 0,4 кг, ПОКОМ</v>
          </cell>
          <cell r="D9">
            <v>114</v>
          </cell>
          <cell r="F9">
            <v>285</v>
          </cell>
        </row>
        <row r="10">
          <cell r="A10" t="str">
            <v xml:space="preserve"> 030  Сосиски Вязанка Молочные, Вязанка вискофан МГС, 0.45кг, ПОКОМ</v>
          </cell>
          <cell r="D10">
            <v>88.65</v>
          </cell>
          <cell r="F10">
            <v>197</v>
          </cell>
        </row>
        <row r="11">
          <cell r="A11" t="str">
            <v xml:space="preserve"> 032  Сосиски Вязанка Сливочные, Вязанка амицел МГС, 0.45кг, ПОКОМ</v>
          </cell>
          <cell r="D11">
            <v>70.2</v>
          </cell>
          <cell r="F11">
            <v>156</v>
          </cell>
        </row>
        <row r="12">
          <cell r="A12" t="str">
            <v xml:space="preserve"> 043  Ветчина Нежная ТМ Особый рецепт, п/а, 0,4кг    ПОКОМ</v>
          </cell>
          <cell r="D12">
            <v>1.2</v>
          </cell>
          <cell r="F12">
            <v>3</v>
          </cell>
        </row>
        <row r="13">
          <cell r="A13" t="str">
            <v xml:space="preserve"> 047  Кол Баварская, белков.обол. в термоусад. пакете 0.17 кг, ТМ Стародворье  ПОКОМ</v>
          </cell>
          <cell r="D13">
            <v>2.89</v>
          </cell>
          <cell r="F13">
            <v>17</v>
          </cell>
        </row>
        <row r="14">
          <cell r="A14" t="str">
            <v xml:space="preserve"> 062  Колбаса Кракушка пряная с сальцем, 0.3кг в/у п/к, БАВАРУШКА ПОКОМ</v>
          </cell>
          <cell r="D14">
            <v>9</v>
          </cell>
          <cell r="F14">
            <v>30</v>
          </cell>
        </row>
        <row r="15">
          <cell r="A15" t="str">
            <v xml:space="preserve"> 064  Колбаса Молочная Дугушка, вектор 0,4 кг, ТМ Стародворье  ПОКОМ</v>
          </cell>
          <cell r="D15">
            <v>0.4</v>
          </cell>
          <cell r="F15">
            <v>1</v>
          </cell>
        </row>
        <row r="16">
          <cell r="A16" t="str">
            <v xml:space="preserve"> 079  Колбаса Сервелат Кремлевский,  0.35 кг, ПОКОМ</v>
          </cell>
          <cell r="D16">
            <v>0.35</v>
          </cell>
          <cell r="F16">
            <v>1</v>
          </cell>
        </row>
        <row r="17">
          <cell r="A17" t="str">
            <v xml:space="preserve"> 083  Колбаса Швейцарская 0,17 кг., ШТ., сырокопченая   ПОКОМ</v>
          </cell>
          <cell r="D17">
            <v>5.27</v>
          </cell>
          <cell r="F17">
            <v>31</v>
          </cell>
        </row>
        <row r="18">
          <cell r="A18" t="str">
            <v xml:space="preserve"> 115  Колбаса Салями Филейбургская зернистая, в/у 0,35 кг срез, БАВАРУШКА ПОКОМ</v>
          </cell>
          <cell r="D18">
            <v>0.7</v>
          </cell>
          <cell r="F18">
            <v>2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D19">
            <v>1.05</v>
          </cell>
          <cell r="F19">
            <v>3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D20">
            <v>0.35</v>
          </cell>
          <cell r="F20">
            <v>1</v>
          </cell>
        </row>
        <row r="21">
          <cell r="A21" t="str">
            <v xml:space="preserve"> 201  Ветчина Нежная ТМ Особый рецепт, (2,5кг), ПОКОМ</v>
          </cell>
          <cell r="D21">
            <v>265.69799999999998</v>
          </cell>
          <cell r="F21">
            <v>265.69799999999998</v>
          </cell>
        </row>
        <row r="22">
          <cell r="A22" t="str">
            <v xml:space="preserve"> 219  Колбаса Докторская Особая ТМ Особый рецепт, ВЕС  ПОКОМ</v>
          </cell>
          <cell r="D22">
            <v>49.776000000000003</v>
          </cell>
          <cell r="F22">
            <v>49.776000000000003</v>
          </cell>
        </row>
        <row r="23">
          <cell r="A23" t="str">
            <v xml:space="preserve"> 240  Колбаса Салями охотничья, ВЕС. ПОКОМ</v>
          </cell>
          <cell r="D23">
            <v>0.78300000000000003</v>
          </cell>
          <cell r="F23">
            <v>0.78300000000000003</v>
          </cell>
        </row>
        <row r="24">
          <cell r="A24" t="str">
            <v xml:space="preserve"> 244  Колбаса Сервелат Кремлевский, ВЕС. ПОКОМ</v>
          </cell>
          <cell r="D24">
            <v>404.65899999999999</v>
          </cell>
          <cell r="F24">
            <v>404.65899999999999</v>
          </cell>
        </row>
        <row r="25">
          <cell r="A25" t="str">
            <v xml:space="preserve"> 250  Сардельки стародворские с говядиной в обол. NDX, ВЕС. ПОКОМ</v>
          </cell>
          <cell r="D25">
            <v>13.163</v>
          </cell>
          <cell r="F25">
            <v>13.163</v>
          </cell>
        </row>
        <row r="26">
          <cell r="A26" t="str">
            <v xml:space="preserve"> 253  Сосиски Ганноверские   ПОКОМ</v>
          </cell>
          <cell r="D26">
            <v>433.75400000000002</v>
          </cell>
          <cell r="F26">
            <v>433.75400000000002</v>
          </cell>
        </row>
        <row r="27">
          <cell r="A27" t="str">
            <v xml:space="preserve"> 272  Колбаса Сервелат Филедворский, фиброуз, в/у 0,35 кг срез,  ПОКОМ</v>
          </cell>
          <cell r="D27">
            <v>8.0500000000000007</v>
          </cell>
          <cell r="F27">
            <v>23</v>
          </cell>
        </row>
        <row r="28">
          <cell r="A28" t="str">
            <v xml:space="preserve"> 273  Сосиски Сочинки с сочной грудинкой, МГС 0.4кг,   ПОКОМ</v>
          </cell>
          <cell r="D28">
            <v>54.8</v>
          </cell>
          <cell r="F28">
            <v>137</v>
          </cell>
        </row>
        <row r="29">
          <cell r="A29" t="str">
            <v xml:space="preserve"> 276  Колбаса Сливушка ТМ Вязанка в оболочке полиамид 0,45 кг  ПОКОМ</v>
          </cell>
          <cell r="D29">
            <v>81.45</v>
          </cell>
          <cell r="F29">
            <v>181</v>
          </cell>
        </row>
        <row r="30">
          <cell r="A30" t="str">
            <v xml:space="preserve"> 278  Сосиски Сочинки с сочным окороком, МГС 0.4кг,   ПОКОМ</v>
          </cell>
          <cell r="D30">
            <v>54.4</v>
          </cell>
          <cell r="F30">
            <v>136</v>
          </cell>
        </row>
        <row r="31">
          <cell r="A31" t="str">
            <v xml:space="preserve"> 279  Колбаса Докторский гарант, Вязанка вектор, 0,4 кг.  ПОКОМ</v>
          </cell>
          <cell r="D31">
            <v>66</v>
          </cell>
          <cell r="F31">
            <v>165</v>
          </cell>
        </row>
        <row r="32">
          <cell r="A32" t="str">
            <v xml:space="preserve"> 285  Паштет печеночный со слив.маслом ТМ Стародворье ламистер 0,1 кг  ПОКОМ</v>
          </cell>
          <cell r="D32">
            <v>5.8</v>
          </cell>
          <cell r="F32">
            <v>58</v>
          </cell>
        </row>
        <row r="33">
          <cell r="A33" t="str">
            <v xml:space="preserve"> 296  Колбаса Мясорубская с рубленой грудинкой 0,35кг срез ТМ Стародворье  ПОКОМ</v>
          </cell>
          <cell r="D33">
            <v>29.75</v>
          </cell>
          <cell r="F33">
            <v>85</v>
          </cell>
        </row>
        <row r="34">
          <cell r="A34" t="str">
            <v xml:space="preserve"> 301  Сосиски Сочинки по-баварски с сыром,  0.4кг, ТМ Стародворье  ПОКОМ</v>
          </cell>
          <cell r="D34">
            <v>6</v>
          </cell>
          <cell r="F34">
            <v>15</v>
          </cell>
        </row>
        <row r="35">
          <cell r="A35" t="str">
            <v xml:space="preserve"> 302  Сосиски Сочинки по-баварски,  0.4кг, ТМ Стародворье  ПОКОМ</v>
          </cell>
          <cell r="D35">
            <v>5.2</v>
          </cell>
          <cell r="F35">
            <v>13</v>
          </cell>
        </row>
        <row r="36">
          <cell r="A36" t="str">
            <v xml:space="preserve"> 307  Колбаса Сервелат Мясорубский с мелкорубленным окороком 0,35 кг срез ТМ Стародворье   Поком</v>
          </cell>
          <cell r="D36">
            <v>23.45</v>
          </cell>
          <cell r="F36">
            <v>67</v>
          </cell>
        </row>
        <row r="37">
          <cell r="A37" t="str">
            <v xml:space="preserve"> 312  Ветчина Филейская ВЕС ТМ  Вязанка ТС Столичная  ПОКОМ</v>
          </cell>
          <cell r="D37">
            <v>307.53899999999999</v>
          </cell>
          <cell r="F37">
            <v>307.53899999999999</v>
          </cell>
        </row>
        <row r="38">
          <cell r="A38" t="str">
            <v xml:space="preserve"> 315  Колбаса вареная Молокуша ТМ Вязанка ВЕС, ПОКОМ</v>
          </cell>
          <cell r="D38">
            <v>13.04</v>
          </cell>
          <cell r="F38">
            <v>13.04</v>
          </cell>
        </row>
        <row r="39">
          <cell r="A39" t="str">
            <v xml:space="preserve"> 317 Колбаса Сервелат Рижский ТМ Зареченские, ВЕС  ПОКОМ</v>
          </cell>
          <cell r="D39">
            <v>116.693</v>
          </cell>
          <cell r="F39">
            <v>116.693</v>
          </cell>
        </row>
        <row r="40">
          <cell r="A40" t="str">
            <v xml:space="preserve"> 319  Колбаса вареная Филейская ТМ Вязанка ТС Классическая, 0,45 кг. ПОКОМ</v>
          </cell>
          <cell r="D40">
            <v>72.45</v>
          </cell>
          <cell r="F40">
            <v>161</v>
          </cell>
        </row>
        <row r="41">
          <cell r="A41" t="str">
            <v xml:space="preserve"> 322  Колбаса вареная Молокуша 0,45кг ТМ Вязанка  ПОКОМ</v>
          </cell>
          <cell r="D41">
            <v>89.55</v>
          </cell>
          <cell r="F41">
            <v>199</v>
          </cell>
        </row>
        <row r="42">
          <cell r="A42" t="str">
            <v xml:space="preserve"> 324  Ветчина Филейская ТМ Вязанка Столичная 0,45 кг ПОКОМ</v>
          </cell>
          <cell r="D42">
            <v>60.3</v>
          </cell>
          <cell r="F42">
            <v>134</v>
          </cell>
        </row>
        <row r="43">
          <cell r="A43" t="str">
            <v xml:space="preserve"> 328  Сардельки Сочинки Стародворье ТМ  0,4 кг ПОКОМ</v>
          </cell>
          <cell r="D43">
            <v>7.2</v>
          </cell>
          <cell r="F43">
            <v>18</v>
          </cell>
        </row>
        <row r="44">
          <cell r="A44" t="str">
            <v xml:space="preserve"> 330  Колбаса вареная Филейская ТМ Вязанка ТС Классическая ВЕС  ПОКОМ</v>
          </cell>
          <cell r="D44">
            <v>35.426000000000002</v>
          </cell>
          <cell r="F44">
            <v>35.426000000000002</v>
          </cell>
        </row>
        <row r="45">
          <cell r="A45" t="str">
            <v xml:space="preserve"> 334  Паштет Любительский ТМ Стародворье ламистер 0,1 кг  ПОКОМ</v>
          </cell>
          <cell r="D45">
            <v>4.2</v>
          </cell>
          <cell r="F45">
            <v>42</v>
          </cell>
        </row>
        <row r="46">
          <cell r="A46" t="str">
            <v xml:space="preserve"> 344  Колбаса Сочинка по-европейски с сочной грудинкой ТМ Стародворье, ВЕС ПОКОМ</v>
          </cell>
          <cell r="D46">
            <v>11.269</v>
          </cell>
          <cell r="F46">
            <v>11.269</v>
          </cell>
        </row>
        <row r="47">
          <cell r="A47" t="str">
            <v xml:space="preserve"> 345  Колбаса Сочинка по-фински с сочным окроком ТМ Стародворье ВЕС ПОКОМ</v>
          </cell>
          <cell r="D47">
            <v>18.64</v>
          </cell>
          <cell r="F47">
            <v>18.64</v>
          </cell>
        </row>
        <row r="48">
          <cell r="A48" t="str">
            <v xml:space="preserve"> 353  Колбаса Салями запеченная ТМ Стародворье ТС Дугушка. 0,6 кг ПОКОМ</v>
          </cell>
          <cell r="D48">
            <v>4.2</v>
          </cell>
          <cell r="F48">
            <v>7</v>
          </cell>
        </row>
        <row r="49">
          <cell r="A49" t="str">
            <v xml:space="preserve"> 354  Колбаса Рубленая запеченная ТМ Стародворье,ТС Дугушка  0,6 кг ПОКОМ</v>
          </cell>
          <cell r="D49">
            <v>8.4</v>
          </cell>
          <cell r="F49">
            <v>14</v>
          </cell>
        </row>
        <row r="50">
          <cell r="A50" t="str">
            <v xml:space="preserve"> 355  Колбаса Сервелат запеченный ТМ Стародворье ТС Дугушка. 0,6 кг. ПОКОМ</v>
          </cell>
          <cell r="D50">
            <v>4.8</v>
          </cell>
          <cell r="F50">
            <v>8</v>
          </cell>
        </row>
        <row r="51">
          <cell r="A51" t="str">
            <v xml:space="preserve"> 376  Колбаса Докторская Дугушка 0,6кг ГОСТ ТМ Стародворье  ПОКОМ </v>
          </cell>
          <cell r="D51">
            <v>8.4</v>
          </cell>
          <cell r="F51">
            <v>14</v>
          </cell>
        </row>
        <row r="52">
          <cell r="A52" t="str">
            <v xml:space="preserve"> 387  Колбаса вареная Мусульманская Халяль ТМ Вязанка, 0,4 кг ПОКОМ</v>
          </cell>
          <cell r="D52">
            <v>23.2</v>
          </cell>
          <cell r="F52">
            <v>58</v>
          </cell>
        </row>
        <row r="53">
          <cell r="A53" t="str">
            <v xml:space="preserve"> 388  Сосиски Восточные Халяль ТМ Вязанка 0,33 кг АК. ПОКОМ</v>
          </cell>
          <cell r="D53">
            <v>16.829999999999998</v>
          </cell>
          <cell r="F53">
            <v>51</v>
          </cell>
        </row>
        <row r="54">
          <cell r="A54" t="str">
            <v xml:space="preserve"> 394 Колбаса полукопченая Аль-Ислами халяль ТМ Вязанка оболочка фиброуз в в/у 0,35 кг  ПОКОМ</v>
          </cell>
          <cell r="D54">
            <v>11.2</v>
          </cell>
          <cell r="F54">
            <v>32</v>
          </cell>
        </row>
        <row r="55">
          <cell r="A55" t="str">
            <v xml:space="preserve"> 410  Сосиски Баварские с сыром ТМ Стародворье 0,35 кг. ПОКОМ</v>
          </cell>
          <cell r="D55">
            <v>16.100000000000001</v>
          </cell>
          <cell r="F55">
            <v>46</v>
          </cell>
        </row>
        <row r="56">
          <cell r="A56" t="str">
            <v xml:space="preserve"> 412  Сосиски Баварские ТМ Стародворье 0,35 кг ПОКОМ</v>
          </cell>
          <cell r="D56">
            <v>28.7</v>
          </cell>
          <cell r="F56">
            <v>82</v>
          </cell>
        </row>
        <row r="57">
          <cell r="A57" t="str">
            <v xml:space="preserve"> 413  Ветчина Сливушка с индейкой ТМ Вязанка  0,3 кг. ПОКОМ</v>
          </cell>
          <cell r="D57">
            <v>4.8</v>
          </cell>
          <cell r="F57">
            <v>16</v>
          </cell>
        </row>
        <row r="58">
          <cell r="A58" t="str">
            <v xml:space="preserve"> 452  Колбаса Со шпиком ВЕС большой батон ТМ Особый рецепт  ПОКОМ</v>
          </cell>
          <cell r="D58">
            <v>32.319000000000003</v>
          </cell>
          <cell r="F58">
            <v>32.319000000000003</v>
          </cell>
        </row>
        <row r="59">
          <cell r="A59" t="str">
            <v xml:space="preserve"> 456  Колбаса Филейная ТМ Особый рецепт ВЕС большой батон  ПОКОМ</v>
          </cell>
          <cell r="D59">
            <v>214.221</v>
          </cell>
          <cell r="F59">
            <v>214.221</v>
          </cell>
        </row>
        <row r="60">
          <cell r="A60" t="str">
            <v xml:space="preserve"> 457  Колбаса Молочная ТМ Особый рецепт ВЕС большой батон  ПОКОМ</v>
          </cell>
          <cell r="D60">
            <v>59.098999999999997</v>
          </cell>
          <cell r="F60">
            <v>59.098999999999997</v>
          </cell>
        </row>
        <row r="61">
          <cell r="A61" t="str">
            <v xml:space="preserve"> 462  Колбаса Со шпиком ТМ Особый рецепт в оболочке полиамид 0,5 кг. ПОКОМ</v>
          </cell>
          <cell r="D61">
            <v>2</v>
          </cell>
          <cell r="F61">
            <v>4</v>
          </cell>
        </row>
        <row r="62">
          <cell r="A62" t="str">
            <v xml:space="preserve"> 466  Сосиски Ганноверские в оболочке амицел в модиф. газовой среде 0,5 кг ТМ Стародворье. ПОКОМ</v>
          </cell>
          <cell r="D62">
            <v>24</v>
          </cell>
          <cell r="F62">
            <v>48</v>
          </cell>
        </row>
        <row r="63">
          <cell r="A63" t="str">
            <v xml:space="preserve"> 467  Колбаса Филейная 0,5кг ТМ Особый рецепт  ПОКОМ</v>
          </cell>
          <cell r="D63">
            <v>4</v>
          </cell>
          <cell r="F63">
            <v>8</v>
          </cell>
        </row>
        <row r="64">
          <cell r="A64" t="str">
            <v xml:space="preserve"> 495  Колбаса Сочинка по-европейски с сочной грудинкой 0,3кг ТМ Стародворье  ПОКОМ</v>
          </cell>
          <cell r="D64">
            <v>21.6</v>
          </cell>
          <cell r="F64">
            <v>72</v>
          </cell>
        </row>
        <row r="65">
          <cell r="A65" t="str">
            <v xml:space="preserve"> 496  Колбаса Сочинка по-фински с сочным окроком 0,3кг ТМ Стародворье  ПОКОМ</v>
          </cell>
          <cell r="D65">
            <v>14.7</v>
          </cell>
          <cell r="F65">
            <v>49</v>
          </cell>
        </row>
        <row r="66">
          <cell r="A66" t="str">
            <v xml:space="preserve"> 519  Грудинка 0,12 кг нарезка ТМ Стародворье  ПОКОМ</v>
          </cell>
          <cell r="D66">
            <v>4.4400000000000004</v>
          </cell>
          <cell r="F66">
            <v>37</v>
          </cell>
        </row>
        <row r="67">
          <cell r="A67" t="str">
            <v xml:space="preserve"> 520  Колбаса Мраморная ТМ Стародворье в вакуумной упаковке 0,07 кг нарезка  ПОКОМ</v>
          </cell>
          <cell r="D67">
            <v>5.39</v>
          </cell>
          <cell r="F67">
            <v>77</v>
          </cell>
        </row>
        <row r="68">
          <cell r="A68" t="str">
            <v xml:space="preserve"> 521  Бекон ТМ Стародворье в вакуумной упаковке 0,12кг нарезка  ПОКОМ</v>
          </cell>
          <cell r="D68">
            <v>3.84</v>
          </cell>
          <cell r="F68">
            <v>32</v>
          </cell>
        </row>
        <row r="69">
          <cell r="A69" t="str">
            <v xml:space="preserve"> 525  Колбаса Фуэт нарезка 0,07кг ТМ Стародворье  ПОКОМ</v>
          </cell>
          <cell r="D69">
            <v>3.29</v>
          </cell>
          <cell r="F69">
            <v>47</v>
          </cell>
        </row>
        <row r="70">
          <cell r="A70" t="str">
            <v xml:space="preserve"> 526  Корейка вяленая выдержанная нарезка 0,05кг ТМ Стародворье  ПОКОМ</v>
          </cell>
          <cell r="D70">
            <v>1.75</v>
          </cell>
          <cell r="F70">
            <v>35</v>
          </cell>
        </row>
        <row r="71">
          <cell r="A71" t="str">
            <v xml:space="preserve"> 527  Окорок Прошутто выдержанный нарезка 0,055кг ТМ Стародворье  ПОКОМ</v>
          </cell>
          <cell r="D71">
            <v>3.355</v>
          </cell>
          <cell r="F71">
            <v>61</v>
          </cell>
        </row>
        <row r="72">
          <cell r="A72" t="str">
            <v xml:space="preserve"> 529  Бекон выдержанный нарезка 0,055кг ТМ Стародворье  ПОКОМ</v>
          </cell>
          <cell r="D72">
            <v>2.0350000000000001</v>
          </cell>
          <cell r="F72">
            <v>37</v>
          </cell>
        </row>
        <row r="73">
          <cell r="A73" t="str">
            <v xml:space="preserve"> 530  Окорок Хамон выдержанный нарезка 0,055кг ТМ Стародворье  ПОКОМ</v>
          </cell>
          <cell r="D73">
            <v>3.1349999999999998</v>
          </cell>
          <cell r="F73">
            <v>57</v>
          </cell>
        </row>
        <row r="74">
          <cell r="A74" t="str">
            <v>БОНУС_ 307  Колбаса Сервелат Мясорубский с мелкорубленным окороком 0,35 кг срез ТМ Стародворье</v>
          </cell>
          <cell r="D74">
            <v>6.3</v>
          </cell>
          <cell r="F74">
            <v>18</v>
          </cell>
        </row>
        <row r="75">
          <cell r="A75" t="str">
            <v>БОНУС_ 319  Колбаса вареная Филейская ТМ Вязанка ТС Классическая, 0,45 кг. ПОКОМ</v>
          </cell>
          <cell r="D75">
            <v>83.25</v>
          </cell>
          <cell r="F75">
            <v>185</v>
          </cell>
        </row>
        <row r="76">
          <cell r="A76" t="str">
            <v>БОНУС_ 412  Сосиски Баварские ТМ Стародворье 0,35 кг ПОКОМ</v>
          </cell>
          <cell r="D76">
            <v>41.3</v>
          </cell>
          <cell r="F76">
            <v>118</v>
          </cell>
        </row>
        <row r="77">
          <cell r="A77" t="str">
            <v>БОНУС_Готовые чебупели сочные с мясом ТМ Горячая штучка  0,3кг зам    ПОКОМ</v>
          </cell>
          <cell r="D77">
            <v>24.6</v>
          </cell>
          <cell r="F77">
            <v>82</v>
          </cell>
        </row>
        <row r="78">
          <cell r="A78" t="str">
            <v>БОНУС_Колбаса Докторская Особая ТМ Особый рецепт, ВЕС  ПОКОМ</v>
          </cell>
          <cell r="D78">
            <v>12.433999999999999</v>
          </cell>
          <cell r="F78">
            <v>12.433999999999999</v>
          </cell>
        </row>
        <row r="79">
          <cell r="A79" t="str">
            <v>БОНУС_Пельмени Бульмени с говядиной и свининой ТМ Горячая штучка. флоу-пак сфера 0,7 кг ПОКОМ</v>
          </cell>
          <cell r="D79">
            <v>41.3</v>
          </cell>
          <cell r="F79">
            <v>59</v>
          </cell>
        </row>
        <row r="80">
          <cell r="A80" t="str">
            <v>Готовые бельмеши сочные с мясом ТМ Горячая штучка 0,3кг зам  ПОКОМ</v>
          </cell>
          <cell r="D80">
            <v>4.5</v>
          </cell>
          <cell r="F80">
            <v>15</v>
          </cell>
        </row>
        <row r="81">
          <cell r="A81" t="str">
            <v>Готовые чебупели острые с мясом Горячая штучка 0,3 кг зам  ПОКОМ</v>
          </cell>
          <cell r="D81">
            <v>20.7</v>
          </cell>
          <cell r="F81">
            <v>69</v>
          </cell>
        </row>
        <row r="82">
          <cell r="A82" t="str">
            <v>Готовые чебупели с ветчиной и сыром Горячая штучка 0,3кг зам  ПОКОМ</v>
          </cell>
          <cell r="D82">
            <v>30</v>
          </cell>
          <cell r="F82">
            <v>100</v>
          </cell>
        </row>
        <row r="83">
          <cell r="A83" t="str">
            <v>Готовые чебупели с мясом ТМ Горячая штучка Без свинины 0,3 кг ПОКОМ</v>
          </cell>
          <cell r="D83">
            <v>6.9</v>
          </cell>
          <cell r="F83">
            <v>23</v>
          </cell>
        </row>
        <row r="84">
          <cell r="A84" t="str">
            <v>Готовые чебупели сочные с мясом ТМ Горячая штучка  0,3кг зам  ПОКОМ</v>
          </cell>
          <cell r="D84">
            <v>14.1</v>
          </cell>
          <cell r="F84">
            <v>47</v>
          </cell>
        </row>
        <row r="85">
          <cell r="A85" t="str">
            <v>Готовые чебуреки с мясом ТМ Горячая штучка 0,09 кг флоу-пак ПОКОМ</v>
          </cell>
          <cell r="D85">
            <v>14.31</v>
          </cell>
          <cell r="F85">
            <v>159</v>
          </cell>
        </row>
        <row r="86">
          <cell r="A86" t="str">
            <v>Готовые чебуреки со свининой и говядиной Гор.шт.0,36 кг зам.  ПОКОМ</v>
          </cell>
          <cell r="D86">
            <v>16.559999999999999</v>
          </cell>
          <cell r="F86">
            <v>46</v>
          </cell>
        </row>
        <row r="87">
          <cell r="A87" t="str">
            <v>Круггетсы с сырным соусом ТМ Горячая штучка 0,25 кг зам  ПОКОМ</v>
          </cell>
          <cell r="D87">
            <v>13.25</v>
          </cell>
          <cell r="F87">
            <v>53</v>
          </cell>
        </row>
        <row r="88">
          <cell r="A88" t="str">
            <v>Круггетсы сочные ТМ Горячая штучка ТС Круггетсы 0,25 кг зам  ПОКОМ</v>
          </cell>
          <cell r="D88">
            <v>8.75</v>
          </cell>
          <cell r="F88">
            <v>35</v>
          </cell>
        </row>
        <row r="89">
          <cell r="A89" t="str">
            <v>Наггетсы из печи 0,25кг ТМ Вязанка ТС Няняггетсы Сливушки замор.  ПОКОМ</v>
          </cell>
          <cell r="D89">
            <v>12.5</v>
          </cell>
          <cell r="F89">
            <v>50</v>
          </cell>
        </row>
        <row r="90">
          <cell r="A90" t="str">
            <v>Наггетсы Нагетосы Сочная курочка в хрустящей панировке ТМ Горячая штучка 0,25 кг зам  ПОКОМ</v>
          </cell>
          <cell r="D90">
            <v>12.5</v>
          </cell>
          <cell r="F90">
            <v>50</v>
          </cell>
        </row>
        <row r="91">
          <cell r="A91" t="str">
            <v>Наггетсы Нагетосы Сочная курочка ТМ Горячая штучка 0,25 кг зам  ПОКОМ</v>
          </cell>
          <cell r="D91">
            <v>22.75</v>
          </cell>
          <cell r="F91">
            <v>91</v>
          </cell>
        </row>
        <row r="92">
          <cell r="A92" t="str">
            <v>Наггетсы с индейкой 0,25кг ТМ Вязанка ТС Няняггетсы Сливушки НД2 замор.  ПОКОМ</v>
          </cell>
          <cell r="D92">
            <v>7.25</v>
          </cell>
          <cell r="F92">
            <v>29</v>
          </cell>
        </row>
        <row r="93">
          <cell r="A93" t="str">
            <v>Наггетсы с куриным филе и сыром ТМ Вязанка 0,25 кг ПОКОМ</v>
          </cell>
          <cell r="D93">
            <v>5.75</v>
          </cell>
          <cell r="F93">
            <v>23</v>
          </cell>
        </row>
        <row r="94">
          <cell r="A94" t="str">
            <v>Наггетсы Хрустящие ТМ Зареченские. ВЕС ПОКОМ</v>
          </cell>
          <cell r="D94">
            <v>6</v>
          </cell>
          <cell r="F94">
            <v>6</v>
          </cell>
        </row>
        <row r="95">
          <cell r="A95" t="str">
            <v>Пекерсы с индейкой в сливочном соусе ТМ Горячая штучка 0,25 кг зам  ПОКОМ</v>
          </cell>
          <cell r="D95">
            <v>13.5</v>
          </cell>
          <cell r="F95">
            <v>54</v>
          </cell>
        </row>
        <row r="96">
          <cell r="A96" t="str">
            <v>Пельмени Бигбули #МЕГАВКУСИЩЕ с сочной грудинкой ТМ Горячая штучка 0,4 кг. ПОКОМ</v>
          </cell>
          <cell r="D96">
            <v>5.2</v>
          </cell>
          <cell r="F96">
            <v>13</v>
          </cell>
        </row>
        <row r="97">
          <cell r="A97" t="str">
            <v>Пельмени Бигбули #МЕГАВКУСИЩЕ с сочной грудинкой ТМ Горячая штучка 0,7 кг. ПОКОМ</v>
          </cell>
          <cell r="D97">
            <v>3.5</v>
          </cell>
          <cell r="F97">
            <v>5</v>
          </cell>
        </row>
        <row r="98">
          <cell r="A98" t="str">
            <v>Пельмени Бигбули с мясом ТМ Горячая штучка. флоу-пак сфера 0,4 кг. ПОКОМ</v>
          </cell>
          <cell r="D98">
            <v>6.4</v>
          </cell>
          <cell r="F98">
            <v>16</v>
          </cell>
        </row>
        <row r="99">
          <cell r="A99" t="str">
            <v>Пельмени Бигбули с мясом ТМ Горячая штучка. флоу-пак сфера 0,7 кг ПОКОМ</v>
          </cell>
          <cell r="D99">
            <v>1.4</v>
          </cell>
          <cell r="F99">
            <v>2</v>
          </cell>
        </row>
        <row r="100">
          <cell r="A100" t="str">
            <v>Пельмени Бульмени с говядиной и свининой ТМ Горячая штучка. флоу-пак сфера 0,4 кг ПОКОМ</v>
          </cell>
          <cell r="D100">
            <v>44</v>
          </cell>
          <cell r="F100">
            <v>110</v>
          </cell>
        </row>
        <row r="101">
          <cell r="A101" t="str">
            <v>Пельмени Бульмени с говядиной и свининой ТМ Горячая штучка. флоу-пак сфера 0,7 кг ПОКОМ</v>
          </cell>
          <cell r="D101">
            <v>42.7</v>
          </cell>
          <cell r="F101">
            <v>61</v>
          </cell>
        </row>
        <row r="102">
          <cell r="A102" t="str">
            <v>Пельмени Бульмени со сливочным маслом ТМ Горячая штучка. флоу-пак сфера 0,4 кг. ПОКОМ</v>
          </cell>
          <cell r="D102">
            <v>29.6</v>
          </cell>
          <cell r="F102">
            <v>74</v>
          </cell>
        </row>
        <row r="103">
          <cell r="A103" t="str">
            <v>Пельмени Бульмени со сливочным маслом ТМ Горячая штучка.флоу-пак сфера 0,7 кг. ПОКОМ</v>
          </cell>
          <cell r="D103">
            <v>44.8</v>
          </cell>
          <cell r="F103">
            <v>64</v>
          </cell>
        </row>
        <row r="104">
          <cell r="A104" t="str">
            <v>Пельмени Бульмени хрустящие с мясом 0,22 кг ТМ Горячая штучка  ПОКОМ</v>
          </cell>
          <cell r="D104">
            <v>16.940000000000001</v>
          </cell>
          <cell r="F104">
            <v>77</v>
          </cell>
        </row>
        <row r="105">
          <cell r="A105" t="str">
            <v>Пельмени Медвежьи ушки с фермерскими сливками 0,4 кг. ТМ Стародворье ПОКОМ</v>
          </cell>
          <cell r="D105">
            <v>1.2</v>
          </cell>
          <cell r="F105">
            <v>3</v>
          </cell>
        </row>
        <row r="106">
          <cell r="A106" t="str">
            <v>Пельмени Медвежьи ушки с фермерскими сливками 0,7кг  ПОКОМ</v>
          </cell>
          <cell r="D106">
            <v>2.1</v>
          </cell>
          <cell r="F106">
            <v>3</v>
          </cell>
        </row>
        <row r="107">
          <cell r="A107" t="str">
            <v>Пельмени Отборные из свинины и говядины 0,9 кг ТМ Стародворье ТС Медвежье ушко  ПОКОМ</v>
          </cell>
          <cell r="D107">
            <v>3.6</v>
          </cell>
          <cell r="F107">
            <v>4</v>
          </cell>
        </row>
        <row r="108">
          <cell r="A108" t="str">
            <v>Пельмени Отборные с говядиной 0,43 кг ТМ Стародворье ТС Медвежье ушко</v>
          </cell>
          <cell r="D108">
            <v>9.4600000000000009</v>
          </cell>
          <cell r="F108">
            <v>22</v>
          </cell>
        </row>
        <row r="109">
          <cell r="A109" t="str">
            <v>Пельмени Отборные с говядиной 0,9 кг НОВА ТМ Стародворье ТС Медвежье ушко  ПОКОМ</v>
          </cell>
          <cell r="D109">
            <v>5.4</v>
          </cell>
          <cell r="F109">
            <v>6</v>
          </cell>
        </row>
        <row r="110">
          <cell r="A110" t="str">
            <v>Пельмени Отборные с говядиной и свининой 0,43 кг ТМ Стародворье ТС Медвежье ушко</v>
          </cell>
          <cell r="D110">
            <v>7.74</v>
          </cell>
          <cell r="F110">
            <v>18</v>
          </cell>
        </row>
        <row r="111">
          <cell r="A111" t="str">
            <v>Хот-догстер ТМ Горячая штучка ТС Хот-Догстер флоу-пак 0,09 кг. ПОКОМ</v>
          </cell>
          <cell r="D111">
            <v>17.100000000000001</v>
          </cell>
          <cell r="F111">
            <v>190</v>
          </cell>
        </row>
        <row r="112">
          <cell r="A112" t="str">
            <v>Хотстеры ТМ Горячая штучка ТС Хотстеры 0,25 кг зам  ПОКОМ</v>
          </cell>
          <cell r="D112">
            <v>34.75</v>
          </cell>
          <cell r="F112">
            <v>139</v>
          </cell>
        </row>
        <row r="113">
          <cell r="A113" t="str">
            <v>Хрустящие крылышки острые к пиву ТМ Горячая штучка 0,3кг зам  ПОКОМ</v>
          </cell>
          <cell r="D113">
            <v>18</v>
          </cell>
          <cell r="F113">
            <v>60</v>
          </cell>
        </row>
        <row r="114">
          <cell r="A114" t="str">
            <v>Хрустящие крылышки ТМ Горячая штучка 0,3 кг зам  ПОКОМ</v>
          </cell>
          <cell r="D114">
            <v>15.3</v>
          </cell>
          <cell r="F114">
            <v>51</v>
          </cell>
        </row>
        <row r="115">
          <cell r="A115" t="str">
            <v>Хрустящие крылышки ТМ Зареченские ТС Зареченские продукты. ВЕС ПОКОМ</v>
          </cell>
          <cell r="D115">
            <v>1.8</v>
          </cell>
          <cell r="F115">
            <v>1.8</v>
          </cell>
        </row>
        <row r="116">
          <cell r="A116" t="str">
            <v>Чебупели Курочка гриль ТМ Горячая штучка, 0,3 кг зам  ПОКОМ</v>
          </cell>
          <cell r="D116">
            <v>196.2</v>
          </cell>
          <cell r="F116">
            <v>654</v>
          </cell>
        </row>
        <row r="117">
          <cell r="A117" t="str">
            <v>Чебупицца курочка по-итальянски Горячая штучка 0,25 кг зам  ПОКОМ</v>
          </cell>
          <cell r="D117">
            <v>39</v>
          </cell>
          <cell r="F117">
            <v>156</v>
          </cell>
        </row>
        <row r="118">
          <cell r="A118" t="str">
            <v>Чебупицца Пепперони ТМ Горячая штучка ТС Чебупицца 0.25кг зам  ПОКОМ</v>
          </cell>
          <cell r="D118">
            <v>56.75</v>
          </cell>
          <cell r="F118">
            <v>227</v>
          </cell>
        </row>
        <row r="119">
          <cell r="A119" t="str">
            <v>Чебуреки Мясные вес 2,7  ПОКОМ</v>
          </cell>
          <cell r="D119">
            <v>8.1</v>
          </cell>
          <cell r="F119">
            <v>8.1</v>
          </cell>
        </row>
        <row r="120">
          <cell r="A120" t="str">
            <v>Чебуречище ТМ Горячая штучка .0,14 кг зам. ПОКОМ</v>
          </cell>
          <cell r="D120">
            <v>11.34</v>
          </cell>
          <cell r="F120">
            <v>81</v>
          </cell>
        </row>
        <row r="121">
          <cell r="A121" t="str">
            <v>Итого</v>
          </cell>
          <cell r="D121">
            <v>4188.63</v>
          </cell>
          <cell r="F121">
            <v>8488.2549999999992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B2">
            <v>0</v>
          </cell>
          <cell r="C2" t="str">
            <v>Период отчета: 27.05.2025 - 02.06.2025</v>
          </cell>
          <cell r="D2">
            <v>0</v>
          </cell>
        </row>
        <row r="3">
          <cell r="A3" t="str">
            <v>Отбор:</v>
          </cell>
          <cell r="B3">
            <v>0</v>
          </cell>
          <cell r="C3" t="str">
            <v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</row>
        <row r="5">
          <cell r="A5" t="str">
            <v>Номенклатура</v>
          </cell>
          <cell r="B5">
            <v>0</v>
          </cell>
          <cell r="C5">
            <v>0</v>
          </cell>
          <cell r="D5" t="str">
            <v>кол-во</v>
          </cell>
          <cell r="E5">
            <v>0</v>
          </cell>
          <cell r="F5">
            <v>0</v>
          </cell>
        </row>
        <row r="6">
          <cell r="A6">
            <v>0</v>
          </cell>
          <cell r="B6">
            <v>0</v>
          </cell>
          <cell r="C6">
            <v>0</v>
          </cell>
          <cell r="D6" t="str">
            <v>Вес</v>
          </cell>
          <cell r="E6">
            <v>0</v>
          </cell>
          <cell r="F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B7">
            <v>0</v>
          </cell>
          <cell r="C7">
            <v>0</v>
          </cell>
          <cell r="D7">
            <v>33.598999999999997</v>
          </cell>
          <cell r="E7">
            <v>0</v>
          </cell>
          <cell r="F7">
            <v>33.598999999999997</v>
          </cell>
        </row>
        <row r="8">
          <cell r="A8" t="str">
            <v xml:space="preserve"> 016  Сосиски Вязанка Молочные, Вязанка вискофан  ВЕС.ПОКОМ</v>
          </cell>
          <cell r="B8">
            <v>0</v>
          </cell>
          <cell r="C8">
            <v>0</v>
          </cell>
          <cell r="D8">
            <v>35.5</v>
          </cell>
          <cell r="E8">
            <v>0</v>
          </cell>
          <cell r="F8">
            <v>35.5</v>
          </cell>
        </row>
        <row r="9">
          <cell r="A9" t="str">
            <v xml:space="preserve"> 023  Колбаса Докторская ГОСТ, Вязанка вектор, 0,4 кг, ПОКОМ</v>
          </cell>
          <cell r="B9">
            <v>0</v>
          </cell>
          <cell r="C9">
            <v>0</v>
          </cell>
          <cell r="D9">
            <v>79.599999999999994</v>
          </cell>
          <cell r="E9">
            <v>0</v>
          </cell>
          <cell r="F9">
            <v>199</v>
          </cell>
        </row>
        <row r="10">
          <cell r="A10" t="str">
            <v xml:space="preserve"> 030  Сосиски Вязанка Молочные, Вязанка вискофан МГС, 0.45кг, ПОКОМ</v>
          </cell>
          <cell r="B10">
            <v>0</v>
          </cell>
          <cell r="C10">
            <v>0</v>
          </cell>
          <cell r="D10">
            <v>72.900000000000006</v>
          </cell>
          <cell r="E10">
            <v>0</v>
          </cell>
          <cell r="F10">
            <v>162</v>
          </cell>
        </row>
        <row r="11">
          <cell r="A11" t="str">
            <v xml:space="preserve"> 032  Сосиски Вязанка Сливочные, Вязанка амицел МГС, 0.45кг, ПОКОМ</v>
          </cell>
          <cell r="B11">
            <v>0</v>
          </cell>
          <cell r="C11">
            <v>0</v>
          </cell>
          <cell r="D11">
            <v>67.05</v>
          </cell>
          <cell r="E11">
            <v>0</v>
          </cell>
          <cell r="F11">
            <v>149</v>
          </cell>
        </row>
        <row r="12">
          <cell r="A12" t="str">
            <v xml:space="preserve"> 043  Ветчина Нежная ТМ Особый рецепт, п/а, 0,4кг    ПОКОМ</v>
          </cell>
          <cell r="B12">
            <v>0</v>
          </cell>
          <cell r="C12">
            <v>0</v>
          </cell>
          <cell r="D12">
            <v>1.6</v>
          </cell>
          <cell r="E12">
            <v>0</v>
          </cell>
          <cell r="F12">
            <v>4</v>
          </cell>
        </row>
        <row r="13">
          <cell r="A13" t="str">
            <v xml:space="preserve"> 047  Кол Баварская, белков.обол. в термоусад. пакете 0.17 кг, ТМ Стародворье  ПОКОМ</v>
          </cell>
          <cell r="B13">
            <v>0</v>
          </cell>
          <cell r="C13">
            <v>0</v>
          </cell>
          <cell r="D13">
            <v>3.23</v>
          </cell>
          <cell r="E13">
            <v>0</v>
          </cell>
          <cell r="F13">
            <v>19</v>
          </cell>
        </row>
        <row r="14">
          <cell r="A14" t="str">
            <v xml:space="preserve"> 062  Колбаса Кракушка пряная с сальцем, 0.3кг в/у п/к, БАВАРУШКА ПОКОМ</v>
          </cell>
          <cell r="B14">
            <v>0</v>
          </cell>
          <cell r="C14">
            <v>0</v>
          </cell>
          <cell r="D14">
            <v>3</v>
          </cell>
          <cell r="E14">
            <v>0</v>
          </cell>
          <cell r="F14">
            <v>10</v>
          </cell>
        </row>
        <row r="15">
          <cell r="A15" t="str">
            <v xml:space="preserve"> 079  Колбаса Сервелат Кремлевский,  0.35 кг, ПОКОМ</v>
          </cell>
          <cell r="B15">
            <v>0</v>
          </cell>
          <cell r="C15">
            <v>0</v>
          </cell>
          <cell r="D15">
            <v>7.35</v>
          </cell>
          <cell r="E15">
            <v>0</v>
          </cell>
          <cell r="F15">
            <v>21</v>
          </cell>
        </row>
        <row r="16">
          <cell r="A16" t="str">
            <v xml:space="preserve"> 083  Колбаса Швейцарская 0,17 кг., ШТ., сырокопченая   ПОКОМ</v>
          </cell>
          <cell r="B16">
            <v>0</v>
          </cell>
          <cell r="C16">
            <v>0</v>
          </cell>
          <cell r="D16">
            <v>3.23</v>
          </cell>
          <cell r="E16">
            <v>0</v>
          </cell>
          <cell r="F16">
            <v>19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B17">
            <v>0</v>
          </cell>
          <cell r="C17">
            <v>0</v>
          </cell>
          <cell r="D17">
            <v>0.7</v>
          </cell>
          <cell r="E17">
            <v>0</v>
          </cell>
          <cell r="F17">
            <v>2</v>
          </cell>
        </row>
        <row r="18">
          <cell r="A18" t="str">
            <v xml:space="preserve"> 117  Колбаса Сервелат Филейбургский с ароматными пряностями, в/у 0,35 кг срез, БАВАРУШКА ПОКОМ</v>
          </cell>
          <cell r="B18">
            <v>0</v>
          </cell>
          <cell r="C18">
            <v>0</v>
          </cell>
          <cell r="D18">
            <v>0.35</v>
          </cell>
          <cell r="E18">
            <v>0</v>
          </cell>
          <cell r="F18">
            <v>1</v>
          </cell>
        </row>
        <row r="19">
          <cell r="A19" t="str">
            <v xml:space="preserve"> 118  Колбаса Сервелат Филейбургский с филе сочного окорока, в/у 0,35 кг срез, БАВАРУШКА ПОКОМ</v>
          </cell>
          <cell r="B19">
            <v>0</v>
          </cell>
          <cell r="C19">
            <v>0</v>
          </cell>
          <cell r="D19">
            <v>1.05</v>
          </cell>
          <cell r="E19">
            <v>0</v>
          </cell>
          <cell r="F19">
            <v>3</v>
          </cell>
        </row>
        <row r="20">
          <cell r="A20" t="str">
            <v xml:space="preserve"> 201  Ветчина Нежная ТМ Особый рецепт, (2,5кг), ПОКОМ</v>
          </cell>
          <cell r="B20">
            <v>0</v>
          </cell>
          <cell r="C20">
            <v>0</v>
          </cell>
          <cell r="D20">
            <v>263.488</v>
          </cell>
          <cell r="E20">
            <v>0</v>
          </cell>
          <cell r="F20">
            <v>263.488</v>
          </cell>
        </row>
        <row r="21">
          <cell r="A21" t="str">
            <v xml:space="preserve"> 219  Колбаса Докторская Особая ТМ Особый рецепт, ВЕС  ПОКОМ</v>
          </cell>
          <cell r="B21">
            <v>0</v>
          </cell>
          <cell r="C21">
            <v>0</v>
          </cell>
          <cell r="D21">
            <v>12.513</v>
          </cell>
          <cell r="E21">
            <v>0</v>
          </cell>
          <cell r="F21">
            <v>12.513</v>
          </cell>
        </row>
        <row r="22">
          <cell r="A22" t="str">
            <v xml:space="preserve"> 240  Колбаса Салями охотничья, ВЕС. ПОКОМ</v>
          </cell>
          <cell r="B22">
            <v>0</v>
          </cell>
          <cell r="C22">
            <v>0</v>
          </cell>
          <cell r="D22">
            <v>0.39</v>
          </cell>
          <cell r="E22">
            <v>0</v>
          </cell>
          <cell r="F22">
            <v>0.39</v>
          </cell>
        </row>
        <row r="23">
          <cell r="A23" t="str">
            <v xml:space="preserve"> 250  Сардельки стародворские с говядиной в обол. NDX, ВЕС. ПОКОМ</v>
          </cell>
          <cell r="B23">
            <v>0</v>
          </cell>
          <cell r="C23">
            <v>0</v>
          </cell>
          <cell r="D23">
            <v>9.2880000000000003</v>
          </cell>
          <cell r="E23">
            <v>0</v>
          </cell>
          <cell r="F23">
            <v>9.2880000000000003</v>
          </cell>
        </row>
        <row r="24">
          <cell r="A24" t="str">
            <v xml:space="preserve"> 253  Сосиски Ганноверские   ПОКОМ</v>
          </cell>
          <cell r="B24">
            <v>0</v>
          </cell>
          <cell r="C24">
            <v>0</v>
          </cell>
          <cell r="D24">
            <v>358.25099999999998</v>
          </cell>
          <cell r="E24">
            <v>0</v>
          </cell>
          <cell r="F24">
            <v>358.25099999999998</v>
          </cell>
        </row>
        <row r="25">
          <cell r="A25" t="str">
            <v xml:space="preserve"> 272  Колбаса Сервелат Филедворский, фиброуз, в/у 0,35 кг срез,  ПОКОМ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</row>
        <row r="26">
          <cell r="A26" t="str">
            <v xml:space="preserve"> 273  Сосиски Сочинки с сочной грудинкой, МГС 0.4кг,   ПОКОМ</v>
          </cell>
          <cell r="B26">
            <v>0</v>
          </cell>
          <cell r="C26">
            <v>0</v>
          </cell>
          <cell r="D26">
            <v>59.2</v>
          </cell>
          <cell r="E26">
            <v>0</v>
          </cell>
          <cell r="F26">
            <v>148</v>
          </cell>
        </row>
        <row r="27">
          <cell r="A27" t="str">
            <v xml:space="preserve"> 276  Колбаса Сливушка ТМ Вязанка в оболочке полиамид 0,45 кг  ПОКОМ</v>
          </cell>
          <cell r="B27">
            <v>0</v>
          </cell>
          <cell r="C27">
            <v>0</v>
          </cell>
          <cell r="D27">
            <v>70.2</v>
          </cell>
          <cell r="E27">
            <v>0</v>
          </cell>
          <cell r="F27">
            <v>156</v>
          </cell>
        </row>
        <row r="28">
          <cell r="A28" t="str">
            <v xml:space="preserve"> 278  Сосиски Сочинки с сочным окороком, МГС 0.4кг,   ПОКОМ</v>
          </cell>
          <cell r="B28">
            <v>0</v>
          </cell>
          <cell r="C28">
            <v>0</v>
          </cell>
          <cell r="D28">
            <v>61.6</v>
          </cell>
          <cell r="E28">
            <v>0</v>
          </cell>
          <cell r="F28">
            <v>154</v>
          </cell>
        </row>
        <row r="29">
          <cell r="A29" t="str">
            <v xml:space="preserve"> 279  Колбаса Докторский гарант, Вязанка вектор, 0,4 кг.  ПОКОМ</v>
          </cell>
          <cell r="B29">
            <v>0</v>
          </cell>
          <cell r="C29">
            <v>0</v>
          </cell>
          <cell r="D29">
            <v>54.8</v>
          </cell>
          <cell r="E29">
            <v>0</v>
          </cell>
          <cell r="F29">
            <v>137</v>
          </cell>
        </row>
        <row r="30">
          <cell r="A30" t="str">
            <v xml:space="preserve"> 285  Паштет печеночный со слив.маслом ТМ Стародворье ламистер 0,1 кг  ПОКОМ</v>
          </cell>
          <cell r="B30">
            <v>0</v>
          </cell>
          <cell r="C30">
            <v>0</v>
          </cell>
          <cell r="D30">
            <v>7</v>
          </cell>
          <cell r="E30">
            <v>0</v>
          </cell>
          <cell r="F30">
            <v>70</v>
          </cell>
        </row>
        <row r="31">
          <cell r="A31" t="str">
            <v xml:space="preserve"> 296  Колбаса Мясорубская с рубленой грудинкой 0,35кг срез ТМ Стародворье  ПОКОМ</v>
          </cell>
          <cell r="B31">
            <v>0</v>
          </cell>
          <cell r="C31">
            <v>0</v>
          </cell>
          <cell r="D31">
            <v>15.05</v>
          </cell>
          <cell r="E31">
            <v>0</v>
          </cell>
          <cell r="F31">
            <v>43</v>
          </cell>
        </row>
        <row r="32">
          <cell r="A32" t="str">
            <v xml:space="preserve"> 301  Сосиски Сочинки по-баварски с сыром,  0.4кг, ТМ Стародворье  ПОКОМ</v>
          </cell>
          <cell r="B32">
            <v>0</v>
          </cell>
          <cell r="C32">
            <v>0</v>
          </cell>
          <cell r="D32">
            <v>6</v>
          </cell>
          <cell r="E32">
            <v>0</v>
          </cell>
          <cell r="F32">
            <v>15</v>
          </cell>
        </row>
        <row r="33">
          <cell r="A33" t="str">
            <v xml:space="preserve"> 302  Сосиски Сочинки по-баварски,  0.4кг, ТМ Стародворье  ПОКОМ</v>
          </cell>
          <cell r="B33">
            <v>0</v>
          </cell>
          <cell r="C33">
            <v>0</v>
          </cell>
          <cell r="D33">
            <v>4.8</v>
          </cell>
          <cell r="E33">
            <v>0</v>
          </cell>
          <cell r="F33">
            <v>12</v>
          </cell>
        </row>
        <row r="34">
          <cell r="A34" t="str">
            <v xml:space="preserve"> 305  Колбаса Сервелат Мясорубский с мелкорубленным окороком в/у  ТМ Стародворье ВЕС   ПОКОМ</v>
          </cell>
          <cell r="B34">
            <v>0</v>
          </cell>
          <cell r="C34">
            <v>0</v>
          </cell>
          <cell r="D34">
            <v>1.4219999999999999</v>
          </cell>
          <cell r="E34">
            <v>0</v>
          </cell>
          <cell r="F34">
            <v>1.4219999999999999</v>
          </cell>
        </row>
        <row r="35">
          <cell r="A35" t="str">
            <v xml:space="preserve"> 307  Колбаса Сервелат Мясорубский с мелкорубленным окороком 0,35 кг срез ТМ Стародворье   Поком</v>
          </cell>
          <cell r="B35">
            <v>0</v>
          </cell>
          <cell r="C35">
            <v>0</v>
          </cell>
          <cell r="D35">
            <v>35</v>
          </cell>
          <cell r="E35">
            <v>0</v>
          </cell>
          <cell r="F35">
            <v>100</v>
          </cell>
        </row>
        <row r="36">
          <cell r="A36" t="str">
            <v xml:space="preserve"> 312  Ветчина Филейская ВЕС ТМ  Вязанка ТС Столичная  ПОКОМ</v>
          </cell>
          <cell r="B36">
            <v>0</v>
          </cell>
          <cell r="C36">
            <v>0</v>
          </cell>
          <cell r="D36">
            <v>336.31799999999998</v>
          </cell>
          <cell r="E36">
            <v>0</v>
          </cell>
          <cell r="F36">
            <v>336.31799999999998</v>
          </cell>
        </row>
        <row r="37">
          <cell r="A37" t="str">
            <v xml:space="preserve"> 315  Колбаса вареная Молокуша ТМ Вязанка ВЕС, ПОКОМ</v>
          </cell>
          <cell r="B37">
            <v>0</v>
          </cell>
          <cell r="C37">
            <v>0</v>
          </cell>
          <cell r="D37">
            <v>9.4139999999999997</v>
          </cell>
          <cell r="E37">
            <v>0</v>
          </cell>
          <cell r="F37">
            <v>9.4139999999999997</v>
          </cell>
        </row>
        <row r="38">
          <cell r="A38" t="str">
            <v xml:space="preserve"> 317 Колбаса Сервелат Рижский ТМ Зареченские, ВЕС  ПОКОМ</v>
          </cell>
          <cell r="B38">
            <v>0</v>
          </cell>
          <cell r="C38">
            <v>0</v>
          </cell>
          <cell r="D38">
            <v>51.537999999999997</v>
          </cell>
          <cell r="E38">
            <v>0</v>
          </cell>
          <cell r="F38">
            <v>51.537999999999997</v>
          </cell>
        </row>
        <row r="39">
          <cell r="A39" t="str">
            <v xml:space="preserve"> 319  Колбаса вареная Филейская ТМ Вязанка ТС Классическая, 0,45 кг. ПОКОМ</v>
          </cell>
          <cell r="B39">
            <v>0</v>
          </cell>
          <cell r="C39">
            <v>0</v>
          </cell>
          <cell r="D39">
            <v>47.7</v>
          </cell>
          <cell r="E39">
            <v>0</v>
          </cell>
          <cell r="F39">
            <v>106</v>
          </cell>
        </row>
        <row r="40">
          <cell r="A40" t="str">
            <v xml:space="preserve"> 322  Колбаса вареная Молокуша 0,45кг ТМ Вязанка  ПОКОМ</v>
          </cell>
          <cell r="B40">
            <v>0</v>
          </cell>
          <cell r="C40">
            <v>0</v>
          </cell>
          <cell r="D40">
            <v>92.7</v>
          </cell>
          <cell r="E40">
            <v>0</v>
          </cell>
          <cell r="F40">
            <v>206</v>
          </cell>
        </row>
        <row r="41">
          <cell r="A41" t="str">
            <v xml:space="preserve"> 324  Ветчина Филейская ТМ Вязанка Столичная 0,45 кг ПОКОМ</v>
          </cell>
          <cell r="B41">
            <v>0</v>
          </cell>
          <cell r="C41">
            <v>0</v>
          </cell>
          <cell r="D41">
            <v>55.8</v>
          </cell>
          <cell r="E41">
            <v>0</v>
          </cell>
          <cell r="F41">
            <v>124</v>
          </cell>
        </row>
        <row r="42">
          <cell r="A42" t="str">
            <v xml:space="preserve"> 328  Сардельки Сочинки Стародворье ТМ  0,4 кг ПОКОМ</v>
          </cell>
          <cell r="B42">
            <v>0</v>
          </cell>
          <cell r="C42">
            <v>0</v>
          </cell>
          <cell r="D42">
            <v>2.8</v>
          </cell>
          <cell r="E42">
            <v>0</v>
          </cell>
          <cell r="F42">
            <v>7</v>
          </cell>
        </row>
        <row r="43">
          <cell r="A43" t="str">
            <v xml:space="preserve"> 330  Колбаса вареная Филейская ТМ Вязанка ТС Классическая ВЕС  ПОКОМ</v>
          </cell>
          <cell r="B43">
            <v>0</v>
          </cell>
          <cell r="C43">
            <v>0</v>
          </cell>
          <cell r="D43">
            <v>18.588999999999999</v>
          </cell>
          <cell r="E43">
            <v>0</v>
          </cell>
          <cell r="F43">
            <v>18.588999999999999</v>
          </cell>
        </row>
        <row r="44">
          <cell r="A44" t="str">
            <v xml:space="preserve"> 334  Паштет Любительский ТМ Стародворье ламистер 0,1 кг  ПОКОМ</v>
          </cell>
          <cell r="B44">
            <v>0</v>
          </cell>
          <cell r="C44">
            <v>0</v>
          </cell>
          <cell r="D44">
            <v>6.1</v>
          </cell>
          <cell r="E44">
            <v>0</v>
          </cell>
          <cell r="F44">
            <v>61</v>
          </cell>
        </row>
        <row r="45">
          <cell r="A45" t="str">
            <v xml:space="preserve"> 344  Колбаса Сочинка по-европейски с сочной грудинкой ТМ Стародворье, ВЕС ПОКОМ</v>
          </cell>
          <cell r="B45">
            <v>0</v>
          </cell>
          <cell r="C45">
            <v>0</v>
          </cell>
          <cell r="D45">
            <v>10.523999999999999</v>
          </cell>
          <cell r="E45">
            <v>0</v>
          </cell>
          <cell r="F45">
            <v>10.523999999999999</v>
          </cell>
        </row>
        <row r="46">
          <cell r="A46" t="str">
            <v xml:space="preserve"> 353  Колбаса Салями запеченная ТМ Стародворье ТС Дугушка. 0,6 кг ПОКОМ</v>
          </cell>
          <cell r="B46">
            <v>0</v>
          </cell>
          <cell r="C46">
            <v>0</v>
          </cell>
          <cell r="D46">
            <v>4.2</v>
          </cell>
          <cell r="E46">
            <v>0</v>
          </cell>
          <cell r="F46">
            <v>7</v>
          </cell>
        </row>
        <row r="47">
          <cell r="A47" t="str">
            <v xml:space="preserve"> 354  Колбаса Рубленая запеченная ТМ Стародворье,ТС Дугушка  0,6 кг ПОКОМ</v>
          </cell>
          <cell r="B47">
            <v>0</v>
          </cell>
          <cell r="C47">
            <v>0</v>
          </cell>
          <cell r="D47">
            <v>4.8</v>
          </cell>
          <cell r="E47">
            <v>0</v>
          </cell>
          <cell r="F47">
            <v>8</v>
          </cell>
        </row>
        <row r="48">
          <cell r="A48" t="str">
            <v xml:space="preserve"> 355  Колбаса Сервелат запеченный ТМ Стародворье ТС Дугушка. 0,6 кг. ПОКОМ</v>
          </cell>
          <cell r="B48">
            <v>0</v>
          </cell>
          <cell r="C48">
            <v>0</v>
          </cell>
          <cell r="D48">
            <v>3.6</v>
          </cell>
          <cell r="E48">
            <v>0</v>
          </cell>
          <cell r="F48">
            <v>6</v>
          </cell>
        </row>
        <row r="49">
          <cell r="A49" t="str">
            <v xml:space="preserve"> 376  Колбаса Докторская Дугушка 0,6кг ГОСТ ТМ Стародворье  ПОКОМ </v>
          </cell>
          <cell r="B49">
            <v>0</v>
          </cell>
          <cell r="C49">
            <v>0</v>
          </cell>
          <cell r="D49">
            <v>7.8</v>
          </cell>
          <cell r="E49">
            <v>0</v>
          </cell>
          <cell r="F49">
            <v>13</v>
          </cell>
        </row>
        <row r="50">
          <cell r="A50" t="str">
            <v xml:space="preserve"> 387  Колбаса вареная Мусульманская Халяль ТМ Вязанка, 0,4 кг ПОКОМ</v>
          </cell>
          <cell r="B50">
            <v>0</v>
          </cell>
          <cell r="C50">
            <v>0</v>
          </cell>
          <cell r="D50">
            <v>-0.8</v>
          </cell>
          <cell r="E50">
            <v>0</v>
          </cell>
          <cell r="F50">
            <v>-2</v>
          </cell>
        </row>
        <row r="51">
          <cell r="A51" t="str">
            <v xml:space="preserve"> 388  Сосиски Восточные Халяль ТМ Вязанка 0,33 кг АК. ПОКОМ</v>
          </cell>
          <cell r="B51">
            <v>0</v>
          </cell>
          <cell r="C51">
            <v>0</v>
          </cell>
          <cell r="D51">
            <v>12.87</v>
          </cell>
          <cell r="E51">
            <v>0</v>
          </cell>
          <cell r="F51">
            <v>39</v>
          </cell>
        </row>
        <row r="52">
          <cell r="A52" t="str">
            <v xml:space="preserve"> 394 Колбаса полукопченая Аль-Ислами халяль ТМ Вязанка оболочка фиброуз в в/у 0,35 кг  ПОКОМ</v>
          </cell>
          <cell r="B52">
            <v>0</v>
          </cell>
          <cell r="C52">
            <v>0</v>
          </cell>
          <cell r="D52">
            <v>10.15</v>
          </cell>
          <cell r="E52">
            <v>0</v>
          </cell>
          <cell r="F52">
            <v>29</v>
          </cell>
        </row>
        <row r="53">
          <cell r="A53" t="str">
            <v xml:space="preserve"> 410  Сосиски Баварские с сыром ТМ Стародворье 0,35 кг. ПОКОМ</v>
          </cell>
          <cell r="B53">
            <v>0</v>
          </cell>
          <cell r="C53">
            <v>0</v>
          </cell>
          <cell r="D53">
            <v>10.5</v>
          </cell>
          <cell r="E53">
            <v>0</v>
          </cell>
          <cell r="F53">
            <v>30</v>
          </cell>
        </row>
        <row r="54">
          <cell r="A54" t="str">
            <v xml:space="preserve"> 412  Сосиски Баварские ТМ Стародворье 0,35 кг ПОКОМ</v>
          </cell>
          <cell r="B54">
            <v>0</v>
          </cell>
          <cell r="C54">
            <v>0</v>
          </cell>
          <cell r="D54">
            <v>18.55</v>
          </cell>
          <cell r="E54">
            <v>0</v>
          </cell>
          <cell r="F54">
            <v>53</v>
          </cell>
        </row>
        <row r="55">
          <cell r="A55" t="str">
            <v xml:space="preserve"> 413  Ветчина Сливушка с индейкой ТМ Вязанка  0,3 кг. ПОКОМ</v>
          </cell>
          <cell r="B55">
            <v>0</v>
          </cell>
          <cell r="C55">
            <v>0</v>
          </cell>
          <cell r="D55">
            <v>4.2</v>
          </cell>
          <cell r="E55">
            <v>0</v>
          </cell>
          <cell r="F55">
            <v>14</v>
          </cell>
        </row>
        <row r="56">
          <cell r="A56" t="str">
            <v xml:space="preserve"> 434  Колбаса Сервелат Кремлевский в вакуумной упаковке ТМ Стародворье.ВЕС  ПОКОМ</v>
          </cell>
          <cell r="B56">
            <v>0</v>
          </cell>
          <cell r="C56">
            <v>0</v>
          </cell>
          <cell r="D56">
            <v>143.04900000000001</v>
          </cell>
          <cell r="E56">
            <v>0</v>
          </cell>
          <cell r="F56">
            <v>143.04900000000001</v>
          </cell>
        </row>
        <row r="57">
          <cell r="A57" t="str">
            <v xml:space="preserve"> 452  Колбаса Со шпиком ВЕС большой батон ТМ Особый рецепт  ПОКОМ</v>
          </cell>
          <cell r="B57">
            <v>0</v>
          </cell>
          <cell r="C57">
            <v>0</v>
          </cell>
          <cell r="D57">
            <v>14.930999999999999</v>
          </cell>
          <cell r="E57">
            <v>0</v>
          </cell>
          <cell r="F57">
            <v>14.930999999999999</v>
          </cell>
        </row>
        <row r="58">
          <cell r="A58" t="str">
            <v xml:space="preserve"> 456  Колбаса Филейная ТМ Особый рецепт ВЕС большой батон  ПОКОМ</v>
          </cell>
          <cell r="B58">
            <v>0</v>
          </cell>
          <cell r="C58">
            <v>0</v>
          </cell>
          <cell r="D58">
            <v>432.81599999999997</v>
          </cell>
          <cell r="E58">
            <v>0</v>
          </cell>
          <cell r="F58">
            <v>432.81599999999997</v>
          </cell>
        </row>
        <row r="59">
          <cell r="A59" t="str">
            <v xml:space="preserve"> 457  Колбаса Молочная ТМ Особый рецепт ВЕС большой батон  ПОКОМ</v>
          </cell>
          <cell r="B59">
            <v>0</v>
          </cell>
          <cell r="C59">
            <v>0</v>
          </cell>
          <cell r="D59">
            <v>19.475000000000001</v>
          </cell>
          <cell r="E59">
            <v>0</v>
          </cell>
          <cell r="F59">
            <v>19.475000000000001</v>
          </cell>
        </row>
        <row r="60">
          <cell r="A60" t="str">
            <v xml:space="preserve"> 462  Колбаса Со шпиком ТМ Особый рецепт в оболочке полиамид 0,5 кг. ПОКОМ</v>
          </cell>
          <cell r="B60">
            <v>0</v>
          </cell>
          <cell r="C60">
            <v>0</v>
          </cell>
          <cell r="D60">
            <v>1.5</v>
          </cell>
          <cell r="E60">
            <v>0</v>
          </cell>
          <cell r="F60">
            <v>3</v>
          </cell>
        </row>
        <row r="61">
          <cell r="A61" t="str">
            <v xml:space="preserve"> 466  Сосиски Ганноверские в оболочке амицел в модиф. газовой среде 0,5 кг ТМ Стародворье. ПОКОМ</v>
          </cell>
          <cell r="B61">
            <v>0</v>
          </cell>
          <cell r="C61">
            <v>0</v>
          </cell>
          <cell r="D61">
            <v>24</v>
          </cell>
          <cell r="E61">
            <v>0</v>
          </cell>
          <cell r="F61">
            <v>48</v>
          </cell>
        </row>
        <row r="62">
          <cell r="A62" t="str">
            <v xml:space="preserve"> 467  Колбаса Филейная 0,5кг ТМ Особый рецепт  ПОКОМ</v>
          </cell>
          <cell r="B62">
            <v>0</v>
          </cell>
          <cell r="C62">
            <v>0</v>
          </cell>
          <cell r="D62">
            <v>0.5</v>
          </cell>
          <cell r="E62">
            <v>0</v>
          </cell>
          <cell r="F62">
            <v>1</v>
          </cell>
        </row>
        <row r="63">
          <cell r="A63" t="str">
            <v xml:space="preserve"> 495  Колбаса Сочинка по-европейски с сочной грудинкой 0,3кг ТМ Стародворье  ПОКОМ</v>
          </cell>
          <cell r="B63">
            <v>0</v>
          </cell>
          <cell r="C63">
            <v>0</v>
          </cell>
          <cell r="D63">
            <v>18.3</v>
          </cell>
          <cell r="E63">
            <v>0</v>
          </cell>
          <cell r="F63">
            <v>61</v>
          </cell>
        </row>
        <row r="64">
          <cell r="A64" t="str">
            <v xml:space="preserve"> 496  Колбаса Сочинка по-фински с сочным окроком 0,3кг ТМ Стародворье  ПОКОМ</v>
          </cell>
          <cell r="B64">
            <v>0</v>
          </cell>
          <cell r="C64">
            <v>0</v>
          </cell>
          <cell r="D64">
            <v>11.7</v>
          </cell>
          <cell r="E64">
            <v>0</v>
          </cell>
          <cell r="F64">
            <v>39</v>
          </cell>
        </row>
        <row r="65">
          <cell r="A65" t="str">
            <v xml:space="preserve"> 519  Грудинка 0,12 кг нарезка ТМ Стародворье  ПОКОМ</v>
          </cell>
          <cell r="B65">
            <v>0</v>
          </cell>
          <cell r="C65">
            <v>0</v>
          </cell>
          <cell r="D65">
            <v>5.4</v>
          </cell>
          <cell r="E65">
            <v>0</v>
          </cell>
          <cell r="F65">
            <v>45</v>
          </cell>
        </row>
        <row r="66">
          <cell r="A66" t="str">
            <v xml:space="preserve"> 520  Колбаса Мраморная ТМ Стародворье в вакуумной упаковке 0,07 кг нарезка  ПОКОМ</v>
          </cell>
          <cell r="B66">
            <v>0</v>
          </cell>
          <cell r="C66">
            <v>0</v>
          </cell>
          <cell r="D66">
            <v>4.76</v>
          </cell>
          <cell r="E66">
            <v>0</v>
          </cell>
          <cell r="F66">
            <v>68</v>
          </cell>
        </row>
        <row r="67">
          <cell r="A67" t="str">
            <v xml:space="preserve"> 521  Бекон ТМ Стародворье в вакуумной упаковке 0,12кг нарезка  ПОКОМ</v>
          </cell>
          <cell r="B67">
            <v>0</v>
          </cell>
          <cell r="C67">
            <v>0</v>
          </cell>
          <cell r="D67">
            <v>5.52</v>
          </cell>
          <cell r="E67">
            <v>0</v>
          </cell>
          <cell r="F67">
            <v>46</v>
          </cell>
        </row>
        <row r="68">
          <cell r="A68" t="str">
            <v xml:space="preserve"> 526  Корейка вяленая выдержанная нарезка 0,05кг ТМ Стародворье  ПОКОМ</v>
          </cell>
          <cell r="B68">
            <v>0</v>
          </cell>
          <cell r="C68">
            <v>0</v>
          </cell>
          <cell r="D68">
            <v>2.4</v>
          </cell>
          <cell r="E68">
            <v>0</v>
          </cell>
          <cell r="F68">
            <v>48</v>
          </cell>
        </row>
        <row r="69">
          <cell r="A69" t="str">
            <v xml:space="preserve"> 527  Окорок Прошутто выдержанный нарезка 0,055кг ТМ Стародворье  ПОКОМ</v>
          </cell>
          <cell r="B69">
            <v>0</v>
          </cell>
          <cell r="C69">
            <v>0</v>
          </cell>
          <cell r="D69">
            <v>3.7949999999999999</v>
          </cell>
          <cell r="E69">
            <v>0</v>
          </cell>
          <cell r="F69">
            <v>69</v>
          </cell>
        </row>
        <row r="70">
          <cell r="A70" t="str">
            <v xml:space="preserve"> 529  Бекон выдержанный нарезка 0,055кг ТМ Стародворье  ПОКОМ</v>
          </cell>
          <cell r="B70">
            <v>0</v>
          </cell>
          <cell r="C70">
            <v>0</v>
          </cell>
          <cell r="D70">
            <v>2.86</v>
          </cell>
          <cell r="E70">
            <v>0</v>
          </cell>
          <cell r="F70">
            <v>52</v>
          </cell>
        </row>
        <row r="71">
          <cell r="A71" t="str">
            <v xml:space="preserve"> 530  Окорок Хамон выдержанный нарезка 0,055кг ТМ Стародворье  ПОКОМ</v>
          </cell>
          <cell r="B71">
            <v>0</v>
          </cell>
          <cell r="C71">
            <v>0</v>
          </cell>
          <cell r="D71">
            <v>2.4750000000000001</v>
          </cell>
          <cell r="E71">
            <v>0</v>
          </cell>
          <cell r="F71">
            <v>45</v>
          </cell>
        </row>
        <row r="72">
          <cell r="A72" t="str">
            <v>БОНУС_ 319  Колбаса вареная Филейская ТМ Вязанка ТС Классическая, 0,45 кг. ПОКОМ</v>
          </cell>
          <cell r="B72">
            <v>0</v>
          </cell>
          <cell r="C72">
            <v>0</v>
          </cell>
          <cell r="D72">
            <v>46.35</v>
          </cell>
          <cell r="E72">
            <v>0</v>
          </cell>
          <cell r="F72">
            <v>103</v>
          </cell>
        </row>
        <row r="73">
          <cell r="A73" t="str">
            <v>БОНУС_ 412  Сосиски Баварские ТМ Стародворье 0,35 кг ПОКОМ</v>
          </cell>
          <cell r="B73">
            <v>0</v>
          </cell>
          <cell r="C73">
            <v>0</v>
          </cell>
          <cell r="D73">
            <v>64.75</v>
          </cell>
          <cell r="E73">
            <v>0</v>
          </cell>
          <cell r="F73">
            <v>185</v>
          </cell>
        </row>
        <row r="74">
          <cell r="A74" t="str">
            <v>БОНУС_Готовые чебупели сочные с мясом ТМ Горячая штучка  0,3кг зам    ПОКОМ</v>
          </cell>
          <cell r="B74">
            <v>0</v>
          </cell>
          <cell r="C74">
            <v>0</v>
          </cell>
          <cell r="D74">
            <v>27</v>
          </cell>
          <cell r="E74">
            <v>0</v>
          </cell>
          <cell r="F74">
            <v>90</v>
          </cell>
        </row>
        <row r="75">
          <cell r="A75" t="str">
            <v>БОНУС_Колбаса Докторская Особая ТМ Особый рецепт, ВЕС  ПОКОМ</v>
          </cell>
          <cell r="B75">
            <v>0</v>
          </cell>
          <cell r="C75">
            <v>0</v>
          </cell>
          <cell r="D75">
            <v>12.526</v>
          </cell>
          <cell r="E75">
            <v>0</v>
          </cell>
          <cell r="F75">
            <v>12.526</v>
          </cell>
        </row>
        <row r="76">
          <cell r="A76" t="str">
            <v>БОНУС_Пельмени Бульмени с говядиной и свининой ТМ Горячая штучка. флоу-пак сфера 0,7 кг ПОКОМ</v>
          </cell>
          <cell r="B76">
            <v>0</v>
          </cell>
          <cell r="C76">
            <v>0</v>
          </cell>
          <cell r="D76">
            <v>43.4</v>
          </cell>
          <cell r="E76">
            <v>0</v>
          </cell>
          <cell r="F76">
            <v>62</v>
          </cell>
        </row>
        <row r="77">
          <cell r="A77" t="str">
            <v>Готовые бельмеши сочные с мясом ТМ Горячая штучка 0,3кг зам  ПОКОМ</v>
          </cell>
          <cell r="B77">
            <v>0</v>
          </cell>
          <cell r="C77">
            <v>0</v>
          </cell>
          <cell r="D77">
            <v>13.2</v>
          </cell>
          <cell r="E77">
            <v>0</v>
          </cell>
          <cell r="F77">
            <v>44</v>
          </cell>
        </row>
        <row r="78">
          <cell r="A78" t="str">
            <v>Готовые чебупели острые с мясом Горячая штучка 0,3 кг зам  ПОКОМ</v>
          </cell>
          <cell r="B78">
            <v>0</v>
          </cell>
          <cell r="C78">
            <v>0</v>
          </cell>
          <cell r="D78">
            <v>8.6999999999999993</v>
          </cell>
          <cell r="E78">
            <v>0</v>
          </cell>
          <cell r="F78">
            <v>29</v>
          </cell>
        </row>
        <row r="79">
          <cell r="A79" t="str">
            <v>Готовые чебупели с ветчиной и сыром Горячая штучка 0,3кг зам  ПОКОМ</v>
          </cell>
          <cell r="B79">
            <v>0</v>
          </cell>
          <cell r="C79">
            <v>0</v>
          </cell>
          <cell r="D79">
            <v>18.3</v>
          </cell>
          <cell r="E79">
            <v>0</v>
          </cell>
          <cell r="F79">
            <v>61</v>
          </cell>
        </row>
        <row r="80">
          <cell r="A80" t="str">
            <v>Готовые чебупели с мясом ТМ Горячая штучка Без свинины 0,3 кг ПОКОМ</v>
          </cell>
          <cell r="B80">
            <v>0</v>
          </cell>
          <cell r="C80">
            <v>0</v>
          </cell>
          <cell r="D80">
            <v>6.9</v>
          </cell>
          <cell r="E80">
            <v>0</v>
          </cell>
          <cell r="F80">
            <v>23</v>
          </cell>
        </row>
        <row r="81">
          <cell r="A81" t="str">
            <v>Готовые чебупели сочные с мясом ТМ Горячая штучка  0,3кг зам  ПОКОМ</v>
          </cell>
          <cell r="B81">
            <v>0</v>
          </cell>
          <cell r="C81">
            <v>0</v>
          </cell>
          <cell r="D81">
            <v>4.2</v>
          </cell>
          <cell r="E81">
            <v>0</v>
          </cell>
          <cell r="F81">
            <v>14</v>
          </cell>
        </row>
        <row r="82">
          <cell r="A82" t="str">
            <v>Готовые чебуреки с мясом ТМ Горячая штучка 0,09 кг флоу-пак ПОКОМ</v>
          </cell>
          <cell r="B82">
            <v>0</v>
          </cell>
          <cell r="C82">
            <v>0</v>
          </cell>
          <cell r="D82">
            <v>0.45</v>
          </cell>
          <cell r="E82">
            <v>0</v>
          </cell>
          <cell r="F82">
            <v>5</v>
          </cell>
        </row>
        <row r="83">
          <cell r="A83" t="str">
            <v>Готовые чебуреки со свининой и говядиной Гор.шт.0,36 кг зам.  ПОКОМ</v>
          </cell>
          <cell r="B83">
            <v>0</v>
          </cell>
          <cell r="C83">
            <v>0</v>
          </cell>
          <cell r="D83">
            <v>7.56</v>
          </cell>
          <cell r="E83">
            <v>0</v>
          </cell>
          <cell r="F83">
            <v>21</v>
          </cell>
        </row>
        <row r="84">
          <cell r="A84" t="str">
            <v>Круггетсы с сырным соусом ТМ Горячая штучка 0,25 кг зам  ПОКОМ</v>
          </cell>
          <cell r="B84">
            <v>0</v>
          </cell>
          <cell r="C84">
            <v>0</v>
          </cell>
          <cell r="D84">
            <v>4.5</v>
          </cell>
          <cell r="E84">
            <v>0</v>
          </cell>
          <cell r="F84">
            <v>18</v>
          </cell>
        </row>
        <row r="85">
          <cell r="A85" t="str">
            <v>Круггетсы сочные ТМ Горячая штучка ТС Круггетсы 0,25 кг зам  ПОКОМ</v>
          </cell>
          <cell r="B85">
            <v>0</v>
          </cell>
          <cell r="C85">
            <v>0</v>
          </cell>
          <cell r="D85">
            <v>11.5</v>
          </cell>
          <cell r="E85">
            <v>0</v>
          </cell>
          <cell r="F85">
            <v>46</v>
          </cell>
        </row>
        <row r="86">
          <cell r="A86" t="str">
            <v>Наггетсы из печи 0,25кг ТМ Вязанка ТС Няняггетсы Сливушки замор.  ПОКОМ</v>
          </cell>
          <cell r="B86">
            <v>0</v>
          </cell>
          <cell r="C86">
            <v>0</v>
          </cell>
          <cell r="D86">
            <v>15.75</v>
          </cell>
          <cell r="E86">
            <v>0</v>
          </cell>
          <cell r="F86">
            <v>63</v>
          </cell>
        </row>
        <row r="87">
          <cell r="A87" t="str">
            <v>Наггетсы Нагетосы Сочная курочка в хрустящей панировке ТМ Горячая штучка 0,25 кг зам  ПОКОМ</v>
          </cell>
          <cell r="B87">
            <v>0</v>
          </cell>
          <cell r="C87">
            <v>0</v>
          </cell>
          <cell r="D87">
            <v>11.25</v>
          </cell>
          <cell r="E87">
            <v>0</v>
          </cell>
          <cell r="F87">
            <v>45</v>
          </cell>
        </row>
        <row r="88">
          <cell r="A88" t="str">
            <v>Наггетсы Нагетосы Сочная курочка ТМ Горячая штучка 0,25 кг зам  ПОКОМ</v>
          </cell>
          <cell r="B88">
            <v>0</v>
          </cell>
          <cell r="C88">
            <v>0</v>
          </cell>
          <cell r="D88">
            <v>6.25</v>
          </cell>
          <cell r="E88">
            <v>0</v>
          </cell>
          <cell r="F88">
            <v>25</v>
          </cell>
        </row>
        <row r="89">
          <cell r="A89" t="str">
            <v>Наггетсы с индейкой 0,25кг ТМ Вязанка ТС Няняггетсы Сливушки НД2 замор.  ПОКОМ</v>
          </cell>
          <cell r="B89">
            <v>0</v>
          </cell>
          <cell r="C89">
            <v>0</v>
          </cell>
          <cell r="D89">
            <v>8</v>
          </cell>
          <cell r="E89">
            <v>0</v>
          </cell>
          <cell r="F89">
            <v>32</v>
          </cell>
        </row>
        <row r="90">
          <cell r="A90" t="str">
            <v>Наггетсы с куриным филе и сыром ТМ Вязанка 0,25 кг ПОКОМ</v>
          </cell>
          <cell r="B90">
            <v>0</v>
          </cell>
          <cell r="C90">
            <v>0</v>
          </cell>
          <cell r="D90">
            <v>12.5</v>
          </cell>
          <cell r="E90">
            <v>0</v>
          </cell>
          <cell r="F90">
            <v>50</v>
          </cell>
        </row>
        <row r="91">
          <cell r="A91" t="str">
            <v>Пекерсы с индейкой в сливочном соусе ТМ Горячая штучка 0,25 кг зам  ПОКОМ</v>
          </cell>
          <cell r="B91">
            <v>0</v>
          </cell>
          <cell r="C91">
            <v>0</v>
          </cell>
          <cell r="D91">
            <v>25.75</v>
          </cell>
          <cell r="E91">
            <v>0</v>
          </cell>
          <cell r="F91">
            <v>103</v>
          </cell>
        </row>
        <row r="92">
          <cell r="A92" t="str">
            <v>Пельмени Бигбули #МЕГАВКУСИЩЕ с сочной грудинкой ТМ Горячая штучка 0,4 кг. ПОКОМ</v>
          </cell>
          <cell r="B92">
            <v>0</v>
          </cell>
          <cell r="C92">
            <v>0</v>
          </cell>
          <cell r="D92">
            <v>1.6</v>
          </cell>
          <cell r="E92">
            <v>0</v>
          </cell>
          <cell r="F92">
            <v>4</v>
          </cell>
        </row>
        <row r="93">
          <cell r="A93" t="str">
            <v>Пельмени Бигбули #МЕГАВКУСИЩЕ с сочной грудинкой ТМ Горячая штучка 0,7 кг. ПОКОМ</v>
          </cell>
          <cell r="B93">
            <v>0</v>
          </cell>
          <cell r="C93">
            <v>0</v>
          </cell>
          <cell r="D93">
            <v>16.8</v>
          </cell>
          <cell r="E93">
            <v>0</v>
          </cell>
          <cell r="F93">
            <v>24</v>
          </cell>
        </row>
        <row r="94">
          <cell r="A94" t="str">
            <v>Пельмени Бигбули с мясом ТМ Горячая штучка. флоу-пак сфера 0,4 кг. ПОКОМ</v>
          </cell>
          <cell r="B94">
            <v>0</v>
          </cell>
          <cell r="C94">
            <v>0</v>
          </cell>
          <cell r="D94">
            <v>2.8</v>
          </cell>
          <cell r="E94">
            <v>0</v>
          </cell>
          <cell r="F94">
            <v>7</v>
          </cell>
        </row>
        <row r="95">
          <cell r="A95" t="str">
            <v>Пельмени Бигбули с мясом ТМ Горячая штучка. флоу-пак сфера 0,7 кг ПОКОМ</v>
          </cell>
          <cell r="B95">
            <v>0</v>
          </cell>
          <cell r="C95">
            <v>0</v>
          </cell>
          <cell r="D95">
            <v>5.6</v>
          </cell>
          <cell r="E95">
            <v>0</v>
          </cell>
          <cell r="F95">
            <v>8</v>
          </cell>
        </row>
        <row r="96">
          <cell r="A96" t="str">
            <v>Пельмени Бульмени с говядиной и свининой 5кг Наваристые Горячая штучка ВЕС  ПОКОМ</v>
          </cell>
          <cell r="B96">
            <v>0</v>
          </cell>
          <cell r="C96">
            <v>0</v>
          </cell>
          <cell r="D96">
            <v>5</v>
          </cell>
          <cell r="E96">
            <v>0</v>
          </cell>
          <cell r="F96">
            <v>5</v>
          </cell>
        </row>
        <row r="97">
          <cell r="A97" t="str">
            <v>Пельмени Бульмени с говядиной и свининой ТМ Горячая штучка. флоу-пак сфера 0,4 кг ПОКОМ</v>
          </cell>
          <cell r="B97">
            <v>0</v>
          </cell>
          <cell r="C97">
            <v>0</v>
          </cell>
          <cell r="D97">
            <v>21.6</v>
          </cell>
          <cell r="E97">
            <v>0</v>
          </cell>
          <cell r="F97">
            <v>54</v>
          </cell>
        </row>
        <row r="98">
          <cell r="A98" t="str">
            <v>Пельмени Бульмени с говядиной и свининой ТМ Горячая штучка. флоу-пак сфера 0,7 кг ПОКОМ</v>
          </cell>
          <cell r="B98">
            <v>0</v>
          </cell>
          <cell r="C98">
            <v>0</v>
          </cell>
          <cell r="D98">
            <v>43.4</v>
          </cell>
          <cell r="E98">
            <v>0</v>
          </cell>
          <cell r="F98">
            <v>62</v>
          </cell>
        </row>
        <row r="99">
          <cell r="A99" t="str">
            <v>Пельмени Бульмени со сливочным маслом ТМ Горячая штучка. флоу-пак сфера 0,4 кг. ПОКОМ</v>
          </cell>
          <cell r="B99">
            <v>0</v>
          </cell>
          <cell r="C99">
            <v>0</v>
          </cell>
          <cell r="D99">
            <v>31.2</v>
          </cell>
          <cell r="E99">
            <v>0</v>
          </cell>
          <cell r="F99">
            <v>78</v>
          </cell>
        </row>
        <row r="100">
          <cell r="A100" t="str">
            <v>Пельмени Бульмени со сливочным маслом ТМ Горячая штучка.флоу-пак сфера 0,7 кг. ПОКОМ</v>
          </cell>
          <cell r="B100">
            <v>0</v>
          </cell>
          <cell r="C100">
            <v>0</v>
          </cell>
          <cell r="D100">
            <v>53.9</v>
          </cell>
          <cell r="E100">
            <v>0</v>
          </cell>
          <cell r="F100">
            <v>77</v>
          </cell>
        </row>
        <row r="101">
          <cell r="A101" t="str">
            <v>Пельмени Медвежьи ушки с фермерскими сливками 0,4 кг. ТМ Стародворье ПОКОМ</v>
          </cell>
          <cell r="B101">
            <v>0</v>
          </cell>
          <cell r="C101">
            <v>0</v>
          </cell>
          <cell r="D101">
            <v>1.6</v>
          </cell>
          <cell r="E101">
            <v>0</v>
          </cell>
          <cell r="F101">
            <v>4</v>
          </cell>
        </row>
        <row r="102">
          <cell r="A102" t="str">
            <v>Пельмени Мясорубские ТМ Стародворье фоупак равиоли 0,7 кг  ПОКОМ</v>
          </cell>
          <cell r="B102">
            <v>0</v>
          </cell>
          <cell r="C102">
            <v>0</v>
          </cell>
          <cell r="D102">
            <v>3.5</v>
          </cell>
          <cell r="E102">
            <v>0</v>
          </cell>
          <cell r="F102">
            <v>5</v>
          </cell>
        </row>
        <row r="103">
          <cell r="A103" t="str">
            <v>Пельмени Отборные из свинины и говядины 0,9 кг ТМ Стародворье ТС Медвежье ушко  ПОКОМ</v>
          </cell>
          <cell r="B103">
            <v>0</v>
          </cell>
          <cell r="C103">
            <v>0</v>
          </cell>
          <cell r="D103">
            <v>7.2</v>
          </cell>
          <cell r="E103">
            <v>0</v>
          </cell>
          <cell r="F103">
            <v>8</v>
          </cell>
        </row>
        <row r="104">
          <cell r="A104" t="str">
            <v>Пельмени Отборные с говядиной 0,43 кг ТМ Стародворье ТС Медвежье ушко</v>
          </cell>
          <cell r="B104">
            <v>0</v>
          </cell>
          <cell r="C104">
            <v>0</v>
          </cell>
          <cell r="D104">
            <v>4.7300000000000004</v>
          </cell>
          <cell r="E104">
            <v>0</v>
          </cell>
          <cell r="F104">
            <v>11</v>
          </cell>
        </row>
        <row r="105">
          <cell r="A105" t="str">
            <v>Пельмени Отборные с говядиной 0,9 кг НОВА ТМ Стародворье ТС Медвежье ушко  ПОКОМ</v>
          </cell>
          <cell r="B105">
            <v>0</v>
          </cell>
          <cell r="C105">
            <v>0</v>
          </cell>
          <cell r="D105">
            <v>20.7</v>
          </cell>
          <cell r="E105">
            <v>0</v>
          </cell>
          <cell r="F105">
            <v>23</v>
          </cell>
        </row>
        <row r="106">
          <cell r="A106" t="str">
            <v>Пельмени Отборные с говядиной и свининой 0,43 кг ТМ Стародворье ТС Медвежье ушко</v>
          </cell>
          <cell r="B106">
            <v>0</v>
          </cell>
          <cell r="C106">
            <v>0</v>
          </cell>
          <cell r="D106">
            <v>3.44</v>
          </cell>
          <cell r="E106">
            <v>0</v>
          </cell>
          <cell r="F106">
            <v>8</v>
          </cell>
        </row>
        <row r="107">
          <cell r="A107" t="str">
            <v>Пирожки с мясом 3,7кг ВЕС ТМ Зареченские  ПОКОМ</v>
          </cell>
          <cell r="B107">
            <v>0</v>
          </cell>
          <cell r="C107">
            <v>0</v>
          </cell>
          <cell r="D107">
            <v>3.7</v>
          </cell>
          <cell r="E107">
            <v>0</v>
          </cell>
          <cell r="F107">
            <v>3.7</v>
          </cell>
        </row>
        <row r="108">
          <cell r="A108" t="str">
            <v>Хот-догстер ТМ Горячая штучка ТС Хот-Догстер флоу-пак 0,09 кг. ПОКОМ</v>
          </cell>
          <cell r="B108">
            <v>0</v>
          </cell>
          <cell r="C108">
            <v>0</v>
          </cell>
          <cell r="D108">
            <v>11.43</v>
          </cell>
          <cell r="E108">
            <v>0</v>
          </cell>
          <cell r="F108">
            <v>127</v>
          </cell>
        </row>
        <row r="109">
          <cell r="A109" t="str">
            <v>Хотстеры ТМ Горячая штучка ТС Хотстеры 0,25 кг зам  ПОКОМ</v>
          </cell>
          <cell r="B109">
            <v>0</v>
          </cell>
          <cell r="C109">
            <v>0</v>
          </cell>
          <cell r="D109">
            <v>18.75</v>
          </cell>
          <cell r="E109">
            <v>0</v>
          </cell>
          <cell r="F109">
            <v>75</v>
          </cell>
        </row>
        <row r="110">
          <cell r="A110" t="str">
            <v>Хрустящие крылышки острые к пиву ТМ Горячая штучка 0,3кг зам  ПОКОМ</v>
          </cell>
          <cell r="B110">
            <v>0</v>
          </cell>
          <cell r="C110">
            <v>0</v>
          </cell>
          <cell r="D110">
            <v>8.1</v>
          </cell>
          <cell r="E110">
            <v>0</v>
          </cell>
          <cell r="F110">
            <v>27</v>
          </cell>
        </row>
        <row r="111">
          <cell r="A111" t="str">
            <v>Хрустящие крылышки ТМ Горячая штучка 0,3 кг зам  ПОКОМ</v>
          </cell>
          <cell r="B111">
            <v>0</v>
          </cell>
          <cell r="C111">
            <v>0</v>
          </cell>
          <cell r="D111">
            <v>11.7</v>
          </cell>
          <cell r="E111">
            <v>0</v>
          </cell>
          <cell r="F111">
            <v>39</v>
          </cell>
        </row>
        <row r="112">
          <cell r="A112" t="str">
            <v>Хрустящие крылышки ТМ Зареченские ТС Зареченские продукты. ВЕС ПОКОМ</v>
          </cell>
          <cell r="B112">
            <v>0</v>
          </cell>
          <cell r="C112">
            <v>0</v>
          </cell>
          <cell r="D112">
            <v>9</v>
          </cell>
          <cell r="E112">
            <v>0</v>
          </cell>
          <cell r="F112">
            <v>9</v>
          </cell>
        </row>
        <row r="113">
          <cell r="A113" t="str">
            <v>Чебупели Курочка гриль ТМ Горячая штучка, 0,3 кг зам  ПОКОМ</v>
          </cell>
          <cell r="B113">
            <v>0</v>
          </cell>
          <cell r="C113">
            <v>0</v>
          </cell>
          <cell r="D113">
            <v>84</v>
          </cell>
          <cell r="E113">
            <v>0</v>
          </cell>
          <cell r="F113">
            <v>280</v>
          </cell>
        </row>
        <row r="114">
          <cell r="A114" t="str">
            <v>Чебупицца курочка по-итальянски Горячая штучка 0,25 кг зам  ПОКОМ</v>
          </cell>
          <cell r="B114">
            <v>0</v>
          </cell>
          <cell r="C114">
            <v>0</v>
          </cell>
          <cell r="D114">
            <v>25.25</v>
          </cell>
          <cell r="E114">
            <v>0</v>
          </cell>
          <cell r="F114">
            <v>101</v>
          </cell>
        </row>
        <row r="115">
          <cell r="A115" t="str">
            <v>Чебупицца Пепперони ТМ Горячая штучка ТС Чебупицца 0.25кг зам  ПОКОМ</v>
          </cell>
          <cell r="B115">
            <v>0</v>
          </cell>
          <cell r="C115">
            <v>0</v>
          </cell>
          <cell r="D115">
            <v>35.25</v>
          </cell>
          <cell r="E115">
            <v>0</v>
          </cell>
          <cell r="F115">
            <v>141</v>
          </cell>
        </row>
        <row r="116">
          <cell r="A116" t="str">
            <v>Чебуреки Мясные вес 2,7  ПОКОМ</v>
          </cell>
          <cell r="B116">
            <v>0</v>
          </cell>
          <cell r="C116">
            <v>0</v>
          </cell>
          <cell r="D116">
            <v>10.8</v>
          </cell>
          <cell r="E116">
            <v>0</v>
          </cell>
          <cell r="F116">
            <v>10.8</v>
          </cell>
        </row>
        <row r="117">
          <cell r="A117" t="str">
            <v>Чебуречище ТМ Горячая штучка .0,14 кг зам. ПОКОМ</v>
          </cell>
          <cell r="B117">
            <v>0</v>
          </cell>
          <cell r="C117">
            <v>0</v>
          </cell>
          <cell r="D117">
            <v>7.56</v>
          </cell>
          <cell r="E117">
            <v>0</v>
          </cell>
          <cell r="F117">
            <v>54</v>
          </cell>
        </row>
        <row r="118">
          <cell r="A118" t="str">
            <v>Итого</v>
          </cell>
          <cell r="B118">
            <v>0</v>
          </cell>
          <cell r="C118">
            <v>0</v>
          </cell>
          <cell r="D118">
            <v>3466.4409999999998</v>
          </cell>
          <cell r="E118">
            <v>0</v>
          </cell>
          <cell r="F118">
            <v>6678.1310000000003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85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U11" sqref="U11"/>
    </sheetView>
  </sheetViews>
  <sheetFormatPr defaultRowHeight="15" x14ac:dyDescent="0.25"/>
  <cols>
    <col min="1" max="1" width="62.28515625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9" customWidth="1"/>
    <col min="10" max="10" width="9" style="33" customWidth="1"/>
    <col min="11" max="11" width="6.42578125" customWidth="1"/>
    <col min="12" max="12" width="5.42578125" customWidth="1"/>
    <col min="13" max="15" width="0.42578125" customWidth="1"/>
    <col min="16" max="16" width="6" customWidth="1"/>
    <col min="17" max="20" width="7" customWidth="1"/>
    <col min="21" max="21" width="15" customWidth="1"/>
    <col min="22" max="23" width="5" customWidth="1"/>
    <col min="24" max="33" width="6" customWidth="1"/>
    <col min="34" max="34" width="29.5703125" customWidth="1"/>
    <col min="35" max="35" width="6" customWidth="1"/>
    <col min="36" max="36" width="6" style="9" customWidth="1"/>
    <col min="37" max="37" width="7" style="13" customWidth="1"/>
    <col min="38" max="38" width="6" customWidth="1"/>
    <col min="39" max="40" width="5" customWidth="1"/>
    <col min="41" max="41" width="6" style="13" customWidth="1"/>
    <col min="42" max="52" width="3" customWidth="1"/>
  </cols>
  <sheetData>
    <row r="1" spans="1:52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7"/>
      <c r="AK1" s="10"/>
      <c r="AL1" s="1"/>
      <c r="AM1" s="1"/>
      <c r="AN1" s="1"/>
      <c r="AO1" s="10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7"/>
      <c r="AK2" s="10"/>
      <c r="AL2" s="1"/>
      <c r="AM2" s="1"/>
      <c r="AN2" s="1"/>
      <c r="AO2" s="10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120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3" t="s">
        <v>15</v>
      </c>
      <c r="R3" s="3" t="s">
        <v>110</v>
      </c>
      <c r="S3" s="3" t="s">
        <v>16</v>
      </c>
      <c r="T3" s="6" t="s">
        <v>17</v>
      </c>
      <c r="U3" s="6" t="s">
        <v>18</v>
      </c>
      <c r="V3" s="2" t="s">
        <v>19</v>
      </c>
      <c r="W3" s="2" t="s">
        <v>20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22</v>
      </c>
      <c r="AI3" s="2" t="s">
        <v>23</v>
      </c>
      <c r="AJ3" s="8" t="s">
        <v>24</v>
      </c>
      <c r="AK3" s="11" t="s">
        <v>25</v>
      </c>
      <c r="AL3" s="2" t="s">
        <v>26</v>
      </c>
      <c r="AM3" s="2" t="s">
        <v>27</v>
      </c>
      <c r="AN3" s="2" t="s">
        <v>28</v>
      </c>
      <c r="AO3" s="11" t="s">
        <v>29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/>
      <c r="O4" s="1" t="s">
        <v>30</v>
      </c>
      <c r="P4" s="1" t="s">
        <v>31</v>
      </c>
      <c r="Q4" s="1"/>
      <c r="R4" s="1"/>
      <c r="S4" s="1"/>
      <c r="T4" s="1"/>
      <c r="U4" s="1"/>
      <c r="V4" s="1"/>
      <c r="W4" s="1"/>
      <c r="X4" s="1" t="s">
        <v>102</v>
      </c>
      <c r="Y4" s="1" t="s">
        <v>103</v>
      </c>
      <c r="Z4" s="1" t="s">
        <v>32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37</v>
      </c>
      <c r="AF4" s="1" t="s">
        <v>38</v>
      </c>
      <c r="AG4" s="1" t="s">
        <v>39</v>
      </c>
      <c r="AH4" s="1"/>
      <c r="AI4" s="1"/>
      <c r="AJ4" s="7"/>
      <c r="AK4" s="10" t="s">
        <v>117</v>
      </c>
      <c r="AL4" s="1"/>
      <c r="AM4" s="1"/>
      <c r="AN4" s="1"/>
      <c r="AO4" s="10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SUM(E6:E485)</f>
        <v>2854.1</v>
      </c>
      <c r="F5" s="4">
        <f>SUM(F6:F485)</f>
        <v>10413.4</v>
      </c>
      <c r="G5" s="7"/>
      <c r="H5" s="1"/>
      <c r="I5" s="1"/>
      <c r="J5" s="1"/>
      <c r="K5" s="4">
        <f t="shared" ref="K5:T5" si="0">SUM(K6:K485)</f>
        <v>3039.1</v>
      </c>
      <c r="L5" s="4">
        <f t="shared" si="0"/>
        <v>-185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570.82000000000005</v>
      </c>
      <c r="Q5" s="4">
        <v>5707.2</v>
      </c>
      <c r="R5" s="4">
        <f t="shared" si="0"/>
        <v>18108</v>
      </c>
      <c r="S5" s="4">
        <f t="shared" si="0"/>
        <v>18115.8</v>
      </c>
      <c r="T5" s="4">
        <f t="shared" si="0"/>
        <v>18108</v>
      </c>
      <c r="U5" s="1"/>
      <c r="V5" s="1"/>
      <c r="W5" s="1"/>
      <c r="X5" s="4">
        <f t="shared" ref="X5:AG5" si="1">SUM(X6:X485)</f>
        <v>179.52</v>
      </c>
      <c r="Y5" s="4">
        <f t="shared" si="1"/>
        <v>134.76399999999998</v>
      </c>
      <c r="Z5" s="4">
        <f t="shared" si="1"/>
        <v>671.94000000000017</v>
      </c>
      <c r="AA5" s="4">
        <f t="shared" si="1"/>
        <v>518.55999999999995</v>
      </c>
      <c r="AB5" s="4">
        <f t="shared" si="1"/>
        <v>416.14</v>
      </c>
      <c r="AC5" s="4">
        <f t="shared" si="1"/>
        <v>1311.96</v>
      </c>
      <c r="AD5" s="4">
        <f t="shared" si="1"/>
        <v>573.28</v>
      </c>
      <c r="AE5" s="4">
        <f t="shared" si="1"/>
        <v>635.1</v>
      </c>
      <c r="AF5" s="4">
        <f t="shared" si="1"/>
        <v>564.91999999999996</v>
      </c>
      <c r="AG5" s="4">
        <f t="shared" si="1"/>
        <v>452.70000000000005</v>
      </c>
      <c r="AH5" s="1"/>
      <c r="AI5" s="4">
        <f>SUM(AI6:AI485)</f>
        <v>5941.34</v>
      </c>
      <c r="AJ5" s="7"/>
      <c r="AK5" s="12">
        <f>SUM(AK6:AK485)</f>
        <v>1430</v>
      </c>
      <c r="AL5" s="4">
        <f>SUM(AL6:AL485)</f>
        <v>5964.56</v>
      </c>
      <c r="AM5" s="1"/>
      <c r="AN5" s="1"/>
      <c r="AO5" s="12">
        <f>SUM(AO6:AO485)</f>
        <v>19.0015873015873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25" t="s">
        <v>42</v>
      </c>
      <c r="B6" s="14" t="s">
        <v>40</v>
      </c>
      <c r="C6" s="14">
        <v>-170</v>
      </c>
      <c r="D6" s="14"/>
      <c r="E6" s="23">
        <v>43</v>
      </c>
      <c r="F6" s="23">
        <v>-213</v>
      </c>
      <c r="G6" s="15">
        <v>0</v>
      </c>
      <c r="H6" s="14">
        <v>180</v>
      </c>
      <c r="I6" s="14" t="s">
        <v>41</v>
      </c>
      <c r="J6" s="14" t="s">
        <v>51</v>
      </c>
      <c r="K6" s="14">
        <v>164</v>
      </c>
      <c r="L6" s="14">
        <f t="shared" ref="L6:L32" si="2">E6-K6</f>
        <v>-121</v>
      </c>
      <c r="M6" s="14"/>
      <c r="N6" s="14"/>
      <c r="O6" s="14"/>
      <c r="P6" s="14">
        <f>E6/5</f>
        <v>8.6</v>
      </c>
      <c r="Q6" s="16"/>
      <c r="R6" s="16"/>
      <c r="S6" s="16"/>
      <c r="T6" s="16"/>
      <c r="U6" s="14"/>
      <c r="V6" s="14">
        <f>(F6+S6)/P6</f>
        <v>-24.767441860465116</v>
      </c>
      <c r="W6" s="14">
        <f>F6/P6</f>
        <v>-24.767441860465116</v>
      </c>
      <c r="X6" s="14">
        <f>IFERROR(VLOOKUP(A6,[1]TDSheet!$A:$M,4,0),0)/5</f>
        <v>4.92</v>
      </c>
      <c r="Y6" s="14">
        <f>IFERROR(VLOOKUP(A6,[2]TDSheet!$A:$M,4,0),0)/5</f>
        <v>5.4</v>
      </c>
      <c r="Z6" s="14">
        <v>13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 t="s">
        <v>41</v>
      </c>
      <c r="AI6" s="14"/>
      <c r="AJ6" s="15"/>
      <c r="AK6" s="17"/>
      <c r="AL6" s="14"/>
      <c r="AM6" s="14"/>
      <c r="AN6" s="14"/>
      <c r="AO6" s="17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25" t="s">
        <v>43</v>
      </c>
      <c r="B7" s="14" t="s">
        <v>40</v>
      </c>
      <c r="C7" s="14">
        <v>-120</v>
      </c>
      <c r="D7" s="14">
        <v>1</v>
      </c>
      <c r="E7" s="23">
        <v>65</v>
      </c>
      <c r="F7" s="23">
        <v>-196</v>
      </c>
      <c r="G7" s="15">
        <v>0</v>
      </c>
      <c r="H7" s="14">
        <v>180</v>
      </c>
      <c r="I7" s="14" t="s">
        <v>41</v>
      </c>
      <c r="J7" s="14" t="s">
        <v>75</v>
      </c>
      <c r="K7" s="14">
        <v>67</v>
      </c>
      <c r="L7" s="14">
        <f t="shared" si="2"/>
        <v>-2</v>
      </c>
      <c r="M7" s="14"/>
      <c r="N7" s="14"/>
      <c r="O7" s="14"/>
      <c r="P7" s="14">
        <f t="shared" ref="P7:P61" si="3">E7/5</f>
        <v>13</v>
      </c>
      <c r="Q7" s="16"/>
      <c r="R7" s="16"/>
      <c r="S7" s="16"/>
      <c r="T7" s="16"/>
      <c r="U7" s="14"/>
      <c r="V7" s="14">
        <f t="shared" ref="V7:V58" si="4">(F7+S7)/P7</f>
        <v>-15.076923076923077</v>
      </c>
      <c r="W7" s="14">
        <f t="shared" ref="W7:W58" si="5">F7/P7</f>
        <v>-15.076923076923077</v>
      </c>
      <c r="X7" s="14">
        <f>IFERROR(VLOOKUP(A7,[1]TDSheet!$A:$M,4,0),0)/5</f>
        <v>8.26</v>
      </c>
      <c r="Y7" s="14">
        <f>IFERROR(VLOOKUP(A7,[2]TDSheet!$A:$M,4,0),0)/5</f>
        <v>8.68</v>
      </c>
      <c r="Z7" s="14">
        <v>5.4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 t="s">
        <v>41</v>
      </c>
      <c r="AI7" s="14"/>
      <c r="AJ7" s="15"/>
      <c r="AK7" s="17"/>
      <c r="AL7" s="14"/>
      <c r="AM7" s="14"/>
      <c r="AN7" s="14"/>
      <c r="AO7" s="17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68</v>
      </c>
      <c r="B8" s="1" t="s">
        <v>40</v>
      </c>
      <c r="C8" s="1">
        <v>111</v>
      </c>
      <c r="D8" s="1"/>
      <c r="E8" s="1">
        <v>24</v>
      </c>
      <c r="F8" s="1">
        <v>87</v>
      </c>
      <c r="G8" s="7">
        <v>0.4</v>
      </c>
      <c r="H8" s="1">
        <v>180</v>
      </c>
      <c r="I8" s="1" t="s">
        <v>44</v>
      </c>
      <c r="J8" s="1"/>
      <c r="K8" s="1">
        <v>24</v>
      </c>
      <c r="L8" s="1">
        <f t="shared" si="2"/>
        <v>0</v>
      </c>
      <c r="M8" s="1"/>
      <c r="N8" s="1"/>
      <c r="O8" s="1"/>
      <c r="P8" s="1">
        <f t="shared" si="3"/>
        <v>4.8</v>
      </c>
      <c r="Q8" s="5"/>
      <c r="R8" s="5">
        <f>T8</f>
        <v>192</v>
      </c>
      <c r="S8" s="5">
        <f t="shared" ref="S8:S16" si="6">AJ8*AK8</f>
        <v>192</v>
      </c>
      <c r="T8" s="5">
        <v>192</v>
      </c>
      <c r="U8" s="1" t="s">
        <v>108</v>
      </c>
      <c r="V8" s="1">
        <f t="shared" si="4"/>
        <v>58.125</v>
      </c>
      <c r="W8" s="1">
        <f t="shared" si="5"/>
        <v>18.125</v>
      </c>
      <c r="X8" s="1">
        <f>IFERROR(VLOOKUP(A8,[1]TDSheet!$A:$M,4,0),0)/5</f>
        <v>1.04</v>
      </c>
      <c r="Y8" s="1">
        <f>IFERROR(VLOOKUP(A8,[2]TDSheet!$A:$M,4,0),0)/5</f>
        <v>0.32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 t="s">
        <v>45</v>
      </c>
      <c r="AI8" s="1">
        <f t="shared" ref="AI8:AI16" si="7">G8*R8</f>
        <v>76.800000000000011</v>
      </c>
      <c r="AJ8" s="7">
        <v>16</v>
      </c>
      <c r="AK8" s="10">
        <f t="shared" ref="AK8:AK16" si="8">MROUND(R8, AJ8*AM8)/AJ8</f>
        <v>12</v>
      </c>
      <c r="AL8" s="1">
        <f t="shared" ref="AL8:AL16" si="9">AK8*AJ8*G8</f>
        <v>76.800000000000011</v>
      </c>
      <c r="AM8" s="1">
        <v>12</v>
      </c>
      <c r="AN8" s="1">
        <v>84</v>
      </c>
      <c r="AO8" s="10">
        <f t="shared" ref="AO8:AO16" si="10">AK8/AN8</f>
        <v>0.14285714285714285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 t="s">
        <v>69</v>
      </c>
      <c r="B9" s="1" t="s">
        <v>40</v>
      </c>
      <c r="C9" s="1">
        <v>2</v>
      </c>
      <c r="D9" s="1"/>
      <c r="E9" s="1">
        <v>2</v>
      </c>
      <c r="F9" s="1"/>
      <c r="G9" s="7">
        <v>0.7</v>
      </c>
      <c r="H9" s="1">
        <v>180</v>
      </c>
      <c r="I9" s="1" t="s">
        <v>44</v>
      </c>
      <c r="J9" s="1"/>
      <c r="K9" s="1">
        <v>2</v>
      </c>
      <c r="L9" s="1">
        <f t="shared" si="2"/>
        <v>0</v>
      </c>
      <c r="M9" s="1"/>
      <c r="N9" s="1"/>
      <c r="O9" s="1"/>
      <c r="P9" s="1">
        <f t="shared" si="3"/>
        <v>0.4</v>
      </c>
      <c r="Q9" s="5">
        <v>120</v>
      </c>
      <c r="R9" s="5">
        <f>T9</f>
        <v>240</v>
      </c>
      <c r="S9" s="5">
        <f t="shared" si="6"/>
        <v>240</v>
      </c>
      <c r="T9" s="5">
        <v>240</v>
      </c>
      <c r="U9" s="1" t="s">
        <v>108</v>
      </c>
      <c r="V9" s="1">
        <f t="shared" si="4"/>
        <v>600</v>
      </c>
      <c r="W9" s="1">
        <f t="shared" si="5"/>
        <v>0</v>
      </c>
      <c r="X9" s="1">
        <f>IFERROR(VLOOKUP(A9,[1]TDSheet!$A:$M,4,0),0)/5</f>
        <v>0.7</v>
      </c>
      <c r="Y9" s="1">
        <f>IFERROR(VLOOKUP(A9,[2]TDSheet!$A:$M,4,0),0)/5</f>
        <v>3.3600000000000003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 t="s">
        <v>45</v>
      </c>
      <c r="AI9" s="1">
        <f t="shared" si="7"/>
        <v>168</v>
      </c>
      <c r="AJ9" s="7">
        <v>10</v>
      </c>
      <c r="AK9" s="10">
        <f t="shared" si="8"/>
        <v>24</v>
      </c>
      <c r="AL9" s="1">
        <f t="shared" si="9"/>
        <v>168</v>
      </c>
      <c r="AM9" s="1">
        <v>12</v>
      </c>
      <c r="AN9" s="1">
        <v>84</v>
      </c>
      <c r="AO9" s="10">
        <f t="shared" si="10"/>
        <v>0.2857142857142857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 t="s">
        <v>46</v>
      </c>
      <c r="B10" s="1" t="s">
        <v>40</v>
      </c>
      <c r="C10" s="1">
        <v>1237</v>
      </c>
      <c r="D10" s="1"/>
      <c r="E10" s="1">
        <v>42</v>
      </c>
      <c r="F10" s="1">
        <v>1195</v>
      </c>
      <c r="G10" s="7">
        <v>0.3</v>
      </c>
      <c r="H10" s="1">
        <v>180</v>
      </c>
      <c r="I10" s="1" t="s">
        <v>44</v>
      </c>
      <c r="J10" s="1"/>
      <c r="K10" s="1">
        <v>44</v>
      </c>
      <c r="L10" s="1">
        <f t="shared" si="2"/>
        <v>-2</v>
      </c>
      <c r="M10" s="1"/>
      <c r="N10" s="1"/>
      <c r="O10" s="1"/>
      <c r="P10" s="1">
        <f t="shared" si="3"/>
        <v>8.4</v>
      </c>
      <c r="Q10" s="5"/>
      <c r="R10" s="5"/>
      <c r="S10" s="5">
        <f t="shared" si="6"/>
        <v>0</v>
      </c>
      <c r="T10" s="5"/>
      <c r="U10" s="1"/>
      <c r="V10" s="1">
        <f t="shared" si="4"/>
        <v>142.26190476190476</v>
      </c>
      <c r="W10" s="1">
        <f t="shared" si="5"/>
        <v>142.26190476190476</v>
      </c>
      <c r="X10" s="1">
        <f>IFERROR(VLOOKUP(A10,[1]TDSheet!$A:$M,4,0),0)/5</f>
        <v>0.9</v>
      </c>
      <c r="Y10" s="1">
        <f>IFERROR(VLOOKUP(A10,[2]TDSheet!$A:$M,4,0),0)/5</f>
        <v>2.6399999999999997</v>
      </c>
      <c r="Z10" s="1">
        <v>15</v>
      </c>
      <c r="AA10" s="1">
        <v>9.1999999999999993</v>
      </c>
      <c r="AB10" s="1">
        <v>5.4</v>
      </c>
      <c r="AC10" s="1">
        <v>48.8</v>
      </c>
      <c r="AD10" s="1">
        <v>6.6</v>
      </c>
      <c r="AE10" s="1">
        <v>6.6</v>
      </c>
      <c r="AF10" s="1">
        <v>15</v>
      </c>
      <c r="AG10" s="1">
        <v>9.8000000000000007</v>
      </c>
      <c r="AH10" s="24" t="s">
        <v>50</v>
      </c>
      <c r="AI10" s="1">
        <f t="shared" si="7"/>
        <v>0</v>
      </c>
      <c r="AJ10" s="7">
        <v>12</v>
      </c>
      <c r="AK10" s="10">
        <f t="shared" si="8"/>
        <v>0</v>
      </c>
      <c r="AL10" s="1">
        <f t="shared" si="9"/>
        <v>0</v>
      </c>
      <c r="AM10" s="1">
        <v>14</v>
      </c>
      <c r="AN10" s="1">
        <v>70</v>
      </c>
      <c r="AO10" s="10">
        <f t="shared" si="10"/>
        <v>0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 t="s">
        <v>47</v>
      </c>
      <c r="B11" s="1" t="s">
        <v>40</v>
      </c>
      <c r="C11" s="1">
        <v>768</v>
      </c>
      <c r="D11" s="1"/>
      <c r="E11" s="1">
        <v>165</v>
      </c>
      <c r="F11" s="1">
        <v>567</v>
      </c>
      <c r="G11" s="7">
        <v>0.3</v>
      </c>
      <c r="H11" s="1">
        <v>180</v>
      </c>
      <c r="I11" s="1" t="s">
        <v>44</v>
      </c>
      <c r="J11" s="1"/>
      <c r="K11" s="1">
        <v>166</v>
      </c>
      <c r="L11" s="1">
        <f t="shared" si="2"/>
        <v>-1</v>
      </c>
      <c r="M11" s="1"/>
      <c r="N11" s="1"/>
      <c r="O11" s="1"/>
      <c r="P11" s="1">
        <f t="shared" si="3"/>
        <v>33</v>
      </c>
      <c r="Q11" s="5">
        <v>93</v>
      </c>
      <c r="R11" s="5">
        <f>T11</f>
        <v>0</v>
      </c>
      <c r="S11" s="5">
        <f t="shared" si="6"/>
        <v>0</v>
      </c>
      <c r="T11" s="5">
        <v>0</v>
      </c>
      <c r="U11" s="1"/>
      <c r="V11" s="1">
        <f t="shared" si="4"/>
        <v>17.181818181818183</v>
      </c>
      <c r="W11" s="1">
        <f t="shared" si="5"/>
        <v>17.181818181818183</v>
      </c>
      <c r="X11" s="1">
        <f>IFERROR(VLOOKUP(A11,[1]TDSheet!$A:$M,4,0),0)/5</f>
        <v>4.1399999999999997</v>
      </c>
      <c r="Y11" s="1">
        <f>IFERROR(VLOOKUP(A11,[2]TDSheet!$A:$M,4,0),0)/5</f>
        <v>1.7399999999999998</v>
      </c>
      <c r="Z11" s="1">
        <v>9.6</v>
      </c>
      <c r="AA11" s="1">
        <v>10.4</v>
      </c>
      <c r="AB11" s="1">
        <v>8.1999999999999993</v>
      </c>
      <c r="AC11" s="1">
        <v>66.2</v>
      </c>
      <c r="AD11" s="1">
        <v>13.2</v>
      </c>
      <c r="AE11" s="1">
        <v>18</v>
      </c>
      <c r="AF11" s="1">
        <v>14.2</v>
      </c>
      <c r="AG11" s="1">
        <v>14.4</v>
      </c>
      <c r="AH11" s="1" t="s">
        <v>111</v>
      </c>
      <c r="AI11" s="1">
        <f t="shared" si="7"/>
        <v>0</v>
      </c>
      <c r="AJ11" s="7">
        <v>12</v>
      </c>
      <c r="AK11" s="10">
        <f t="shared" si="8"/>
        <v>0</v>
      </c>
      <c r="AL11" s="1">
        <f t="shared" si="9"/>
        <v>0</v>
      </c>
      <c r="AM11" s="1">
        <v>14</v>
      </c>
      <c r="AN11" s="1">
        <v>70</v>
      </c>
      <c r="AO11" s="10">
        <f t="shared" si="10"/>
        <v>0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 t="s">
        <v>48</v>
      </c>
      <c r="B12" s="1" t="s">
        <v>40</v>
      </c>
      <c r="C12" s="1">
        <v>1591</v>
      </c>
      <c r="D12" s="1"/>
      <c r="E12" s="1">
        <v>185</v>
      </c>
      <c r="F12" s="1">
        <v>1353</v>
      </c>
      <c r="G12" s="7">
        <v>0.3</v>
      </c>
      <c r="H12" s="1">
        <v>180</v>
      </c>
      <c r="I12" s="1" t="s">
        <v>44</v>
      </c>
      <c r="J12" s="1"/>
      <c r="K12" s="1">
        <v>185</v>
      </c>
      <c r="L12" s="1">
        <f t="shared" si="2"/>
        <v>0</v>
      </c>
      <c r="M12" s="1"/>
      <c r="N12" s="1"/>
      <c r="O12" s="1"/>
      <c r="P12" s="1">
        <f t="shared" si="3"/>
        <v>37</v>
      </c>
      <c r="Q12" s="5"/>
      <c r="R12" s="5"/>
      <c r="S12" s="5">
        <f t="shared" si="6"/>
        <v>0</v>
      </c>
      <c r="T12" s="5"/>
      <c r="U12" s="1"/>
      <c r="V12" s="1">
        <f t="shared" si="4"/>
        <v>36.567567567567565</v>
      </c>
      <c r="W12" s="1">
        <f t="shared" si="5"/>
        <v>36.567567567567565</v>
      </c>
      <c r="X12" s="1">
        <f>IFERROR(VLOOKUP(A12,[1]TDSheet!$A:$M,4,0),0)/5</f>
        <v>6</v>
      </c>
      <c r="Y12" s="1">
        <f>IFERROR(VLOOKUP(A12,[2]TDSheet!$A:$M,4,0),0)/5</f>
        <v>3.66</v>
      </c>
      <c r="Z12" s="1">
        <v>9.8000000000000007</v>
      </c>
      <c r="AA12" s="1">
        <v>34</v>
      </c>
      <c r="AB12" s="1">
        <v>18.8</v>
      </c>
      <c r="AC12" s="1">
        <v>64.400000000000006</v>
      </c>
      <c r="AD12" s="1">
        <v>33</v>
      </c>
      <c r="AE12" s="1">
        <v>9</v>
      </c>
      <c r="AF12" s="1">
        <v>18.2</v>
      </c>
      <c r="AG12" s="1">
        <v>35.6</v>
      </c>
      <c r="AH12" s="24" t="s">
        <v>50</v>
      </c>
      <c r="AI12" s="1">
        <f t="shared" si="7"/>
        <v>0</v>
      </c>
      <c r="AJ12" s="7">
        <v>12</v>
      </c>
      <c r="AK12" s="10">
        <f t="shared" si="8"/>
        <v>0</v>
      </c>
      <c r="AL12" s="1">
        <f t="shared" si="9"/>
        <v>0</v>
      </c>
      <c r="AM12" s="1">
        <v>14</v>
      </c>
      <c r="AN12" s="1">
        <v>70</v>
      </c>
      <c r="AO12" s="10">
        <f t="shared" si="10"/>
        <v>0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49</v>
      </c>
      <c r="B13" s="1" t="s">
        <v>40</v>
      </c>
      <c r="C13" s="1">
        <v>180</v>
      </c>
      <c r="D13" s="1"/>
      <c r="E13" s="1">
        <v>55</v>
      </c>
      <c r="F13" s="1">
        <v>124</v>
      </c>
      <c r="G13" s="7">
        <v>0.3</v>
      </c>
      <c r="H13" s="1">
        <v>180</v>
      </c>
      <c r="I13" s="1" t="s">
        <v>44</v>
      </c>
      <c r="J13" s="1"/>
      <c r="K13" s="1">
        <v>55</v>
      </c>
      <c r="L13" s="1">
        <f t="shared" si="2"/>
        <v>0</v>
      </c>
      <c r="M13" s="1"/>
      <c r="N13" s="1"/>
      <c r="O13" s="1"/>
      <c r="P13" s="1">
        <f t="shared" si="3"/>
        <v>11</v>
      </c>
      <c r="Q13" s="5">
        <v>96</v>
      </c>
      <c r="R13" s="5">
        <f>T13</f>
        <v>0</v>
      </c>
      <c r="S13" s="5">
        <f t="shared" si="6"/>
        <v>0</v>
      </c>
      <c r="T13" s="5">
        <v>0</v>
      </c>
      <c r="U13" s="1"/>
      <c r="V13" s="1">
        <f t="shared" si="4"/>
        <v>11.272727272727273</v>
      </c>
      <c r="W13" s="1">
        <f t="shared" si="5"/>
        <v>11.272727272727273</v>
      </c>
      <c r="X13" s="1">
        <f>IFERROR(VLOOKUP(A13,[1]TDSheet!$A:$M,4,0),0)/5</f>
        <v>1.3800000000000001</v>
      </c>
      <c r="Y13" s="1">
        <f>IFERROR(VLOOKUP(A13,[2]TDSheet!$A:$M,4,0),0)/5</f>
        <v>1.3800000000000001</v>
      </c>
      <c r="Z13" s="1">
        <v>8.4</v>
      </c>
      <c r="AA13" s="1">
        <v>2.6</v>
      </c>
      <c r="AB13" s="1">
        <v>4.2</v>
      </c>
      <c r="AC13" s="1">
        <v>5.8</v>
      </c>
      <c r="AD13" s="1">
        <v>6.8</v>
      </c>
      <c r="AE13" s="1">
        <v>8.6</v>
      </c>
      <c r="AF13" s="1">
        <v>6.4</v>
      </c>
      <c r="AG13" s="1">
        <v>9.6</v>
      </c>
      <c r="AH13" s="1" t="s">
        <v>111</v>
      </c>
      <c r="AI13" s="1">
        <f t="shared" si="7"/>
        <v>0</v>
      </c>
      <c r="AJ13" s="7">
        <v>12</v>
      </c>
      <c r="AK13" s="10">
        <f t="shared" si="8"/>
        <v>0</v>
      </c>
      <c r="AL13" s="1">
        <f t="shared" si="9"/>
        <v>0</v>
      </c>
      <c r="AM13" s="1">
        <v>14</v>
      </c>
      <c r="AN13" s="1">
        <v>70</v>
      </c>
      <c r="AO13" s="10">
        <f t="shared" si="10"/>
        <v>0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 t="s">
        <v>51</v>
      </c>
      <c r="B14" s="1" t="s">
        <v>40</v>
      </c>
      <c r="C14" s="1">
        <v>185</v>
      </c>
      <c r="D14" s="1"/>
      <c r="E14" s="23">
        <f>14+E6</f>
        <v>57</v>
      </c>
      <c r="F14" s="23">
        <f>171+F6</f>
        <v>-42</v>
      </c>
      <c r="G14" s="7">
        <v>0.3</v>
      </c>
      <c r="H14" s="1">
        <v>180</v>
      </c>
      <c r="I14" s="1" t="s">
        <v>101</v>
      </c>
      <c r="J14" s="1"/>
      <c r="K14" s="1">
        <v>59</v>
      </c>
      <c r="L14" s="1">
        <f t="shared" si="2"/>
        <v>-2</v>
      </c>
      <c r="M14" s="1"/>
      <c r="N14" s="1"/>
      <c r="O14" s="1"/>
      <c r="P14" s="1">
        <f t="shared" si="3"/>
        <v>11.4</v>
      </c>
      <c r="Q14" s="5">
        <v>270</v>
      </c>
      <c r="R14" s="5">
        <f t="shared" ref="R14:R16" si="11">T14</f>
        <v>1512</v>
      </c>
      <c r="S14" s="5">
        <f t="shared" si="6"/>
        <v>1512</v>
      </c>
      <c r="T14" s="5">
        <v>1512</v>
      </c>
      <c r="U14" s="1" t="s">
        <v>41</v>
      </c>
      <c r="V14" s="1">
        <f t="shared" si="4"/>
        <v>128.94736842105263</v>
      </c>
      <c r="W14" s="1">
        <f t="shared" si="5"/>
        <v>-3.6842105263157894</v>
      </c>
      <c r="X14" s="1">
        <f>IFERROR(VLOOKUP(A14,[1]TDSheet!$A:$M,4,0),0)/5</f>
        <v>2.82</v>
      </c>
      <c r="Y14" s="1">
        <f>IFERROR(VLOOKUP(A14,[2]TDSheet!$A:$M,4,0),0)/5</f>
        <v>0.84000000000000008</v>
      </c>
      <c r="Z14" s="1">
        <v>24.4</v>
      </c>
      <c r="AA14" s="1">
        <v>13.8</v>
      </c>
      <c r="AB14" s="1">
        <v>10.6</v>
      </c>
      <c r="AC14" s="1">
        <v>63.8</v>
      </c>
      <c r="AD14" s="1">
        <v>10.6</v>
      </c>
      <c r="AE14" s="1">
        <v>27.6</v>
      </c>
      <c r="AF14" s="1">
        <v>8.4</v>
      </c>
      <c r="AG14" s="1">
        <v>0</v>
      </c>
      <c r="AH14" s="1" t="s">
        <v>118</v>
      </c>
      <c r="AI14" s="1">
        <f t="shared" si="7"/>
        <v>453.59999999999997</v>
      </c>
      <c r="AJ14" s="7">
        <v>12</v>
      </c>
      <c r="AK14" s="10">
        <f t="shared" si="8"/>
        <v>126</v>
      </c>
      <c r="AL14" s="1">
        <f t="shared" si="9"/>
        <v>453.59999999999997</v>
      </c>
      <c r="AM14" s="1">
        <v>14</v>
      </c>
      <c r="AN14" s="1">
        <v>70</v>
      </c>
      <c r="AO14" s="10">
        <f t="shared" si="10"/>
        <v>1.8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 t="s">
        <v>52</v>
      </c>
      <c r="B15" s="1" t="s">
        <v>40</v>
      </c>
      <c r="C15" s="1">
        <v>769</v>
      </c>
      <c r="D15" s="1"/>
      <c r="E15" s="1"/>
      <c r="F15" s="1">
        <v>649</v>
      </c>
      <c r="G15" s="7">
        <v>0.09</v>
      </c>
      <c r="H15" s="1">
        <v>180</v>
      </c>
      <c r="I15" s="1" t="s">
        <v>44</v>
      </c>
      <c r="J15" s="1"/>
      <c r="K15" s="1"/>
      <c r="L15" s="1">
        <f t="shared" si="2"/>
        <v>0</v>
      </c>
      <c r="M15" s="1"/>
      <c r="N15" s="1"/>
      <c r="O15" s="1"/>
      <c r="P15" s="1">
        <f t="shared" si="3"/>
        <v>0</v>
      </c>
      <c r="Q15" s="5"/>
      <c r="R15" s="5">
        <f t="shared" si="11"/>
        <v>384</v>
      </c>
      <c r="S15" s="5">
        <f t="shared" si="6"/>
        <v>336</v>
      </c>
      <c r="T15" s="5">
        <v>384</v>
      </c>
      <c r="U15" s="1" t="s">
        <v>107</v>
      </c>
      <c r="V15" s="1" t="e">
        <f t="shared" si="4"/>
        <v>#DIV/0!</v>
      </c>
      <c r="W15" s="1" t="e">
        <f t="shared" si="5"/>
        <v>#DIV/0!</v>
      </c>
      <c r="X15" s="1">
        <f>IFERROR(VLOOKUP(A15,[1]TDSheet!$A:$M,4,0),0)/5</f>
        <v>2.8620000000000001</v>
      </c>
      <c r="Y15" s="1">
        <f>IFERROR(VLOOKUP(A15,[2]TDSheet!$A:$M,4,0),0)/5</f>
        <v>0.09</v>
      </c>
      <c r="Z15" s="1">
        <v>39</v>
      </c>
      <c r="AA15" s="1">
        <v>13.2</v>
      </c>
      <c r="AB15" s="1">
        <v>11</v>
      </c>
      <c r="AC15" s="1">
        <v>15.2</v>
      </c>
      <c r="AD15" s="1">
        <v>2.6</v>
      </c>
      <c r="AE15" s="1">
        <v>16.8</v>
      </c>
      <c r="AF15" s="1">
        <v>15</v>
      </c>
      <c r="AG15" s="1">
        <v>25.2</v>
      </c>
      <c r="AH15" s="24" t="s">
        <v>50</v>
      </c>
      <c r="AI15" s="1">
        <f t="shared" si="7"/>
        <v>34.56</v>
      </c>
      <c r="AJ15" s="7">
        <v>24</v>
      </c>
      <c r="AK15" s="10">
        <f t="shared" si="8"/>
        <v>14</v>
      </c>
      <c r="AL15" s="1">
        <f t="shared" si="9"/>
        <v>30.24</v>
      </c>
      <c r="AM15" s="1">
        <v>14</v>
      </c>
      <c r="AN15" s="1">
        <v>126</v>
      </c>
      <c r="AO15" s="10">
        <f t="shared" si="10"/>
        <v>0.1111111111111111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 t="s">
        <v>53</v>
      </c>
      <c r="B16" s="1" t="s">
        <v>40</v>
      </c>
      <c r="C16" s="1">
        <v>207</v>
      </c>
      <c r="D16" s="1"/>
      <c r="E16" s="1">
        <v>60</v>
      </c>
      <c r="F16" s="1">
        <v>140</v>
      </c>
      <c r="G16" s="7">
        <v>0.36</v>
      </c>
      <c r="H16" s="1">
        <v>180</v>
      </c>
      <c r="I16" s="1" t="s">
        <v>44</v>
      </c>
      <c r="J16" s="1"/>
      <c r="K16" s="1">
        <v>60</v>
      </c>
      <c r="L16" s="1">
        <f t="shared" si="2"/>
        <v>0</v>
      </c>
      <c r="M16" s="1"/>
      <c r="N16" s="1"/>
      <c r="O16" s="1"/>
      <c r="P16" s="1">
        <f t="shared" si="3"/>
        <v>12</v>
      </c>
      <c r="Q16" s="5">
        <v>100</v>
      </c>
      <c r="R16" s="5">
        <f t="shared" si="11"/>
        <v>140</v>
      </c>
      <c r="S16" s="5">
        <f t="shared" si="6"/>
        <v>140</v>
      </c>
      <c r="T16" s="5">
        <v>140</v>
      </c>
      <c r="U16" s="1"/>
      <c r="V16" s="1">
        <f t="shared" si="4"/>
        <v>23.333333333333332</v>
      </c>
      <c r="W16" s="1">
        <f t="shared" si="5"/>
        <v>11.666666666666666</v>
      </c>
      <c r="X16" s="1">
        <f>IFERROR(VLOOKUP(A16,[1]TDSheet!$A:$M,4,0),0)/5</f>
        <v>3.3119999999999998</v>
      </c>
      <c r="Y16" s="1">
        <f>IFERROR(VLOOKUP(A16,[2]TDSheet!$A:$M,4,0),0)/5</f>
        <v>1.512</v>
      </c>
      <c r="Z16" s="1">
        <v>5.8</v>
      </c>
      <c r="AA16" s="1">
        <v>4.2</v>
      </c>
      <c r="AB16" s="1">
        <v>4.2</v>
      </c>
      <c r="AC16" s="1">
        <v>5</v>
      </c>
      <c r="AD16" s="1">
        <v>9.6</v>
      </c>
      <c r="AE16" s="1">
        <v>6.8</v>
      </c>
      <c r="AF16" s="1">
        <v>4.2</v>
      </c>
      <c r="AG16" s="1">
        <v>6</v>
      </c>
      <c r="AH16" s="1"/>
      <c r="AI16" s="1">
        <f t="shared" si="7"/>
        <v>50.4</v>
      </c>
      <c r="AJ16" s="7">
        <v>10</v>
      </c>
      <c r="AK16" s="10">
        <f t="shared" si="8"/>
        <v>14</v>
      </c>
      <c r="AL16" s="1">
        <f t="shared" si="9"/>
        <v>50.4</v>
      </c>
      <c r="AM16" s="1">
        <v>14</v>
      </c>
      <c r="AN16" s="1">
        <v>70</v>
      </c>
      <c r="AO16" s="10">
        <f t="shared" si="10"/>
        <v>0.2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4" t="s">
        <v>54</v>
      </c>
      <c r="B17" s="14" t="s">
        <v>55</v>
      </c>
      <c r="C17" s="14">
        <v>74</v>
      </c>
      <c r="D17" s="14"/>
      <c r="E17" s="14"/>
      <c r="F17" s="14">
        <v>74</v>
      </c>
      <c r="G17" s="15">
        <v>0</v>
      </c>
      <c r="H17" s="14">
        <v>180</v>
      </c>
      <c r="I17" s="25" t="s">
        <v>101</v>
      </c>
      <c r="J17" s="25"/>
      <c r="K17" s="14"/>
      <c r="L17" s="14">
        <f t="shared" si="2"/>
        <v>0</v>
      </c>
      <c r="M17" s="14"/>
      <c r="N17" s="14"/>
      <c r="O17" s="14"/>
      <c r="P17" s="14">
        <f t="shared" si="3"/>
        <v>0</v>
      </c>
      <c r="Q17" s="16"/>
      <c r="R17" s="16"/>
      <c r="S17" s="16"/>
      <c r="T17" s="16"/>
      <c r="U17" s="14"/>
      <c r="V17" s="14" t="e">
        <f t="shared" si="4"/>
        <v>#DIV/0!</v>
      </c>
      <c r="W17" s="14" t="e">
        <f t="shared" si="5"/>
        <v>#DIV/0!</v>
      </c>
      <c r="X17" s="14">
        <f>IFERROR(VLOOKUP(A17,[1]TDSheet!$A:$M,4,0),0)/5</f>
        <v>0</v>
      </c>
      <c r="Y17" s="14">
        <f>IFERROR(VLOOKUP(A17,[2]TDSheet!$A:$M,4,0),0)/5</f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1.1000000000000001</v>
      </c>
      <c r="AF17" s="14">
        <v>1.1000000000000001</v>
      </c>
      <c r="AG17" s="14">
        <v>0</v>
      </c>
      <c r="AH17" s="22" t="s">
        <v>116</v>
      </c>
      <c r="AI17" s="14"/>
      <c r="AJ17" s="15">
        <v>5.5</v>
      </c>
      <c r="AK17" s="17"/>
      <c r="AL17" s="14"/>
      <c r="AM17" s="14">
        <v>12</v>
      </c>
      <c r="AN17" s="14"/>
      <c r="AO17" s="17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 t="s">
        <v>56</v>
      </c>
      <c r="B18" s="1" t="s">
        <v>40</v>
      </c>
      <c r="C18" s="1">
        <v>61</v>
      </c>
      <c r="D18" s="1"/>
      <c r="E18" s="1">
        <v>45</v>
      </c>
      <c r="F18" s="1">
        <v>12</v>
      </c>
      <c r="G18" s="7">
        <v>0.25</v>
      </c>
      <c r="H18" s="1">
        <v>180</v>
      </c>
      <c r="I18" s="1" t="s">
        <v>101</v>
      </c>
      <c r="J18" s="1"/>
      <c r="K18" s="1">
        <v>69</v>
      </c>
      <c r="L18" s="1">
        <f t="shared" si="2"/>
        <v>-24</v>
      </c>
      <c r="M18" s="1"/>
      <c r="N18" s="1"/>
      <c r="O18" s="1"/>
      <c r="P18" s="1">
        <f t="shared" si="3"/>
        <v>9</v>
      </c>
      <c r="Q18" s="5">
        <v>168</v>
      </c>
      <c r="R18" s="5">
        <f t="shared" ref="R18:R21" si="12">T18</f>
        <v>336</v>
      </c>
      <c r="S18" s="5">
        <f>AJ18*AK18</f>
        <v>336</v>
      </c>
      <c r="T18" s="5">
        <v>336</v>
      </c>
      <c r="U18" s="1" t="s">
        <v>108</v>
      </c>
      <c r="V18" s="1">
        <f t="shared" si="4"/>
        <v>38.666666666666664</v>
      </c>
      <c r="W18" s="1">
        <f t="shared" si="5"/>
        <v>1.3333333333333333</v>
      </c>
      <c r="X18" s="1">
        <f>IFERROR(VLOOKUP(A18,[1]TDSheet!$A:$M,4,0),0)/5</f>
        <v>2.65</v>
      </c>
      <c r="Y18" s="1">
        <f>IFERROR(VLOOKUP(A18,[2]TDSheet!$A:$M,4,0),0)/5</f>
        <v>0.9</v>
      </c>
      <c r="Z18" s="1">
        <v>8.6</v>
      </c>
      <c r="AA18" s="1">
        <v>7.2</v>
      </c>
      <c r="AB18" s="1">
        <v>5.4</v>
      </c>
      <c r="AC18" s="1">
        <v>53.8</v>
      </c>
      <c r="AD18" s="1">
        <v>10</v>
      </c>
      <c r="AE18" s="1">
        <v>8.8000000000000007</v>
      </c>
      <c r="AF18" s="1">
        <v>6</v>
      </c>
      <c r="AG18" s="1">
        <v>9.6</v>
      </c>
      <c r="AH18" s="1" t="s">
        <v>119</v>
      </c>
      <c r="AI18" s="1">
        <f>G18*R18</f>
        <v>84</v>
      </c>
      <c r="AJ18" s="7">
        <v>12</v>
      </c>
      <c r="AK18" s="10">
        <f>MROUND(R18, AJ18*AM18)/AJ18</f>
        <v>28</v>
      </c>
      <c r="AL18" s="1">
        <f>AK18*AJ18*G18</f>
        <v>84</v>
      </c>
      <c r="AM18" s="1">
        <v>14</v>
      </c>
      <c r="AN18" s="1">
        <v>70</v>
      </c>
      <c r="AO18" s="10">
        <f>AK18/AN18</f>
        <v>0.4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 t="s">
        <v>57</v>
      </c>
      <c r="B19" s="1" t="s">
        <v>40</v>
      </c>
      <c r="C19" s="1">
        <v>336</v>
      </c>
      <c r="D19" s="1"/>
      <c r="E19" s="1">
        <v>86</v>
      </c>
      <c r="F19" s="1">
        <v>249</v>
      </c>
      <c r="G19" s="7">
        <v>0.25</v>
      </c>
      <c r="H19" s="1">
        <v>180</v>
      </c>
      <c r="I19" s="1" t="s">
        <v>101</v>
      </c>
      <c r="J19" s="1"/>
      <c r="K19" s="1">
        <v>86</v>
      </c>
      <c r="L19" s="1">
        <f t="shared" si="2"/>
        <v>0</v>
      </c>
      <c r="M19" s="1"/>
      <c r="N19" s="1"/>
      <c r="O19" s="1"/>
      <c r="P19" s="1">
        <f t="shared" si="3"/>
        <v>17.2</v>
      </c>
      <c r="Q19" s="5">
        <v>95</v>
      </c>
      <c r="R19" s="5">
        <f t="shared" si="12"/>
        <v>168</v>
      </c>
      <c r="S19" s="5">
        <f>AJ19*AK19</f>
        <v>168</v>
      </c>
      <c r="T19" s="5">
        <v>168</v>
      </c>
      <c r="U19" s="1"/>
      <c r="V19" s="1">
        <f t="shared" si="4"/>
        <v>24.244186046511629</v>
      </c>
      <c r="W19" s="1">
        <f t="shared" si="5"/>
        <v>14.476744186046512</v>
      </c>
      <c r="X19" s="1">
        <f>IFERROR(VLOOKUP(A19,[1]TDSheet!$A:$M,4,0),0)/5</f>
        <v>1.75</v>
      </c>
      <c r="Y19" s="1">
        <f>IFERROR(VLOOKUP(A19,[2]TDSheet!$A:$M,4,0),0)/5</f>
        <v>2.2999999999999998</v>
      </c>
      <c r="Z19" s="1">
        <v>19.8</v>
      </c>
      <c r="AA19" s="1">
        <v>10</v>
      </c>
      <c r="AB19" s="1">
        <v>8.8000000000000007</v>
      </c>
      <c r="AC19" s="1">
        <v>57.6</v>
      </c>
      <c r="AD19" s="1">
        <v>10.4</v>
      </c>
      <c r="AE19" s="1">
        <v>13.8</v>
      </c>
      <c r="AF19" s="1">
        <v>11.6</v>
      </c>
      <c r="AG19" s="1">
        <v>13.2</v>
      </c>
      <c r="AH19" s="1" t="s">
        <v>119</v>
      </c>
      <c r="AI19" s="1">
        <f>G19*R19</f>
        <v>42</v>
      </c>
      <c r="AJ19" s="7">
        <v>12</v>
      </c>
      <c r="AK19" s="10">
        <f>MROUND(R19, AJ19*AM19)/AJ19</f>
        <v>14</v>
      </c>
      <c r="AL19" s="1">
        <f>AK19*AJ19*G19</f>
        <v>42</v>
      </c>
      <c r="AM19" s="1">
        <v>14</v>
      </c>
      <c r="AN19" s="1">
        <v>70</v>
      </c>
      <c r="AO19" s="10">
        <f>AK19/AN19</f>
        <v>0.2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 t="s">
        <v>58</v>
      </c>
      <c r="B20" s="1" t="s">
        <v>55</v>
      </c>
      <c r="C20" s="1"/>
      <c r="D20" s="1"/>
      <c r="E20" s="1"/>
      <c r="F20" s="1"/>
      <c r="G20" s="7">
        <v>1</v>
      </c>
      <c r="H20" s="1">
        <v>180</v>
      </c>
      <c r="I20" s="1" t="s">
        <v>44</v>
      </c>
      <c r="J20" s="1"/>
      <c r="K20" s="1"/>
      <c r="L20" s="1">
        <f t="shared" si="2"/>
        <v>0</v>
      </c>
      <c r="M20" s="1"/>
      <c r="N20" s="1"/>
      <c r="O20" s="1"/>
      <c r="P20" s="1">
        <f t="shared" si="3"/>
        <v>0</v>
      </c>
      <c r="Q20" s="5">
        <v>52</v>
      </c>
      <c r="R20" s="5">
        <f t="shared" si="12"/>
        <v>52</v>
      </c>
      <c r="S20" s="5">
        <f>AJ20*AK20</f>
        <v>51.800000000000004</v>
      </c>
      <c r="T20" s="5">
        <v>52</v>
      </c>
      <c r="U20" s="1"/>
      <c r="V20" s="1" t="e">
        <f t="shared" si="4"/>
        <v>#DIV/0!</v>
      </c>
      <c r="W20" s="1" t="e">
        <f t="shared" si="5"/>
        <v>#DIV/0!</v>
      </c>
      <c r="X20" s="1">
        <f>IFERROR(VLOOKUP(A20,[1]TDSheet!$A:$M,4,0),0)/5</f>
        <v>0</v>
      </c>
      <c r="Y20" s="1">
        <f>IFERROR(VLOOKUP(A20,[2]TDSheet!$A:$M,4,0),0)/5</f>
        <v>0</v>
      </c>
      <c r="Z20" s="1">
        <v>0.74</v>
      </c>
      <c r="AA20" s="1">
        <v>0.74</v>
      </c>
      <c r="AB20" s="1">
        <v>0.74</v>
      </c>
      <c r="AC20" s="1">
        <v>1.48</v>
      </c>
      <c r="AD20" s="1">
        <v>0.74</v>
      </c>
      <c r="AE20" s="1">
        <v>2.2200000000000002</v>
      </c>
      <c r="AF20" s="1">
        <v>0.74</v>
      </c>
      <c r="AG20" s="1">
        <v>0.74</v>
      </c>
      <c r="AH20" s="1"/>
      <c r="AI20" s="1">
        <f>G20*R20</f>
        <v>52</v>
      </c>
      <c r="AJ20" s="7">
        <v>3.7</v>
      </c>
      <c r="AK20" s="10">
        <f>MROUND(R20, AJ20*AM20)/AJ20</f>
        <v>14</v>
      </c>
      <c r="AL20" s="1">
        <f>AK20*AJ20*G20</f>
        <v>51.800000000000004</v>
      </c>
      <c r="AM20" s="1">
        <v>14</v>
      </c>
      <c r="AN20" s="1">
        <v>126</v>
      </c>
      <c r="AO20" s="10">
        <f>AK20/AN20</f>
        <v>0.1111111111111111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 t="s">
        <v>60</v>
      </c>
      <c r="B21" s="1" t="s">
        <v>40</v>
      </c>
      <c r="C21" s="1">
        <v>420</v>
      </c>
      <c r="D21" s="1"/>
      <c r="E21" s="1">
        <v>115</v>
      </c>
      <c r="F21" s="1">
        <v>228</v>
      </c>
      <c r="G21" s="7">
        <v>0.25</v>
      </c>
      <c r="H21" s="1">
        <v>180</v>
      </c>
      <c r="I21" s="1" t="s">
        <v>44</v>
      </c>
      <c r="J21" s="1"/>
      <c r="K21" s="1">
        <v>115</v>
      </c>
      <c r="L21" s="1">
        <f t="shared" si="2"/>
        <v>0</v>
      </c>
      <c r="M21" s="1"/>
      <c r="N21" s="1"/>
      <c r="O21" s="1"/>
      <c r="P21" s="1">
        <f t="shared" si="3"/>
        <v>23</v>
      </c>
      <c r="Q21" s="5">
        <v>232</v>
      </c>
      <c r="R21" s="5">
        <f t="shared" si="12"/>
        <v>252</v>
      </c>
      <c r="S21" s="5">
        <f>AJ21*AK21</f>
        <v>252</v>
      </c>
      <c r="T21" s="5">
        <v>252</v>
      </c>
      <c r="U21" s="1"/>
      <c r="V21" s="1">
        <f t="shared" si="4"/>
        <v>20.869565217391305</v>
      </c>
      <c r="W21" s="1">
        <f t="shared" si="5"/>
        <v>9.9130434782608692</v>
      </c>
      <c r="X21" s="1">
        <f>IFERROR(VLOOKUP(A21,[1]TDSheet!$A:$M,4,0),0)/5</f>
        <v>4.55</v>
      </c>
      <c r="Y21" s="1">
        <f>IFERROR(VLOOKUP(A21,[2]TDSheet!$A:$M,4,0),0)/5</f>
        <v>1.25</v>
      </c>
      <c r="Z21" s="1">
        <v>24.2</v>
      </c>
      <c r="AA21" s="1">
        <v>4.5999999999999996</v>
      </c>
      <c r="AB21" s="1">
        <v>7.4</v>
      </c>
      <c r="AC21" s="1">
        <v>45.2</v>
      </c>
      <c r="AD21" s="1">
        <v>10.4</v>
      </c>
      <c r="AE21" s="1">
        <v>16.8</v>
      </c>
      <c r="AF21" s="1">
        <v>6</v>
      </c>
      <c r="AG21" s="1">
        <v>6.4</v>
      </c>
      <c r="AH21" s="1"/>
      <c r="AI21" s="1">
        <f>G21*R21</f>
        <v>63</v>
      </c>
      <c r="AJ21" s="7">
        <v>6</v>
      </c>
      <c r="AK21" s="10">
        <f>MROUND(R21, AJ21*AM21)/AJ21</f>
        <v>42</v>
      </c>
      <c r="AL21" s="1">
        <f>AK21*AJ21*G21</f>
        <v>63</v>
      </c>
      <c r="AM21" s="1">
        <v>14</v>
      </c>
      <c r="AN21" s="1">
        <v>140</v>
      </c>
      <c r="AO21" s="10">
        <f>AK21/AN21</f>
        <v>0.3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 t="s">
        <v>61</v>
      </c>
      <c r="B22" s="1" t="s">
        <v>40</v>
      </c>
      <c r="C22" s="1">
        <v>299</v>
      </c>
      <c r="D22" s="1"/>
      <c r="E22" s="1">
        <v>59</v>
      </c>
      <c r="F22" s="1">
        <v>240</v>
      </c>
      <c r="G22" s="7">
        <v>0.25</v>
      </c>
      <c r="H22" s="1">
        <v>180</v>
      </c>
      <c r="I22" s="1" t="s">
        <v>44</v>
      </c>
      <c r="J22" s="1"/>
      <c r="K22" s="1">
        <v>59</v>
      </c>
      <c r="L22" s="1">
        <f t="shared" si="2"/>
        <v>0</v>
      </c>
      <c r="M22" s="1"/>
      <c r="N22" s="1"/>
      <c r="O22" s="1"/>
      <c r="P22" s="1">
        <f t="shared" si="3"/>
        <v>11.8</v>
      </c>
      <c r="Q22" s="5"/>
      <c r="R22" s="5"/>
      <c r="S22" s="5">
        <f>AJ22*AK22</f>
        <v>0</v>
      </c>
      <c r="T22" s="5"/>
      <c r="U22" s="1"/>
      <c r="V22" s="1">
        <f t="shared" si="4"/>
        <v>20.338983050847457</v>
      </c>
      <c r="W22" s="1">
        <f t="shared" si="5"/>
        <v>20.338983050847457</v>
      </c>
      <c r="X22" s="1">
        <f>IFERROR(VLOOKUP(A22,[1]TDSheet!$A:$M,4,0),0)/5</f>
        <v>2.5</v>
      </c>
      <c r="Y22" s="1">
        <f>IFERROR(VLOOKUP(A22,[2]TDSheet!$A:$M,4,0),0)/5</f>
        <v>2.25</v>
      </c>
      <c r="Z22" s="1">
        <v>5.2</v>
      </c>
      <c r="AA22" s="1">
        <v>2.4</v>
      </c>
      <c r="AB22" s="1">
        <v>3.6</v>
      </c>
      <c r="AC22" s="1">
        <v>54.4</v>
      </c>
      <c r="AD22" s="1">
        <v>5</v>
      </c>
      <c r="AE22" s="1">
        <v>7</v>
      </c>
      <c r="AF22" s="1">
        <v>5.2</v>
      </c>
      <c r="AG22" s="1">
        <v>6.8</v>
      </c>
      <c r="AH22" s="24" t="s">
        <v>50</v>
      </c>
      <c r="AI22" s="1">
        <f>G22*R22</f>
        <v>0</v>
      </c>
      <c r="AJ22" s="7">
        <v>6</v>
      </c>
      <c r="AK22" s="10">
        <f>MROUND(R22, AJ22*AM22)/AJ22</f>
        <v>0</v>
      </c>
      <c r="AL22" s="1">
        <f>AK22*AJ22*G22</f>
        <v>0</v>
      </c>
      <c r="AM22" s="1">
        <v>14</v>
      </c>
      <c r="AN22" s="1">
        <v>140</v>
      </c>
      <c r="AO22" s="10">
        <f>AK22/AN22</f>
        <v>0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8" t="s">
        <v>62</v>
      </c>
      <c r="B23" s="18" t="s">
        <v>55</v>
      </c>
      <c r="C23" s="18">
        <v>72</v>
      </c>
      <c r="D23" s="18"/>
      <c r="E23" s="18"/>
      <c r="F23" s="23">
        <v>72</v>
      </c>
      <c r="G23" s="19">
        <v>0</v>
      </c>
      <c r="H23" s="18">
        <v>180</v>
      </c>
      <c r="I23" s="18" t="s">
        <v>101</v>
      </c>
      <c r="J23" s="18" t="s">
        <v>66</v>
      </c>
      <c r="K23" s="18"/>
      <c r="L23" s="18">
        <f t="shared" si="2"/>
        <v>0</v>
      </c>
      <c r="M23" s="18"/>
      <c r="N23" s="18"/>
      <c r="O23" s="18"/>
      <c r="P23" s="18">
        <f t="shared" si="3"/>
        <v>0</v>
      </c>
      <c r="Q23" s="20"/>
      <c r="R23" s="20"/>
      <c r="S23" s="20"/>
      <c r="T23" s="20"/>
      <c r="U23" s="18"/>
      <c r="V23" s="18" t="e">
        <f t="shared" si="4"/>
        <v>#DIV/0!</v>
      </c>
      <c r="W23" s="18" t="e">
        <f t="shared" si="5"/>
        <v>#DIV/0!</v>
      </c>
      <c r="X23" s="18">
        <f>IFERROR(VLOOKUP(A23,[1]TDSheet!$A:$M,4,0),0)/5</f>
        <v>1.2</v>
      </c>
      <c r="Y23" s="18">
        <f>IFERROR(VLOOKUP(A23,[2]TDSheet!$A:$M,4,0),0)/5</f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22" t="s">
        <v>104</v>
      </c>
      <c r="AI23" s="18"/>
      <c r="AJ23" s="19"/>
      <c r="AK23" s="21"/>
      <c r="AL23" s="18"/>
      <c r="AM23" s="18"/>
      <c r="AN23" s="18"/>
      <c r="AO23" s="2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 t="s">
        <v>63</v>
      </c>
      <c r="B24" s="1" t="s">
        <v>40</v>
      </c>
      <c r="C24" s="1">
        <v>229</v>
      </c>
      <c r="D24" s="1">
        <v>5</v>
      </c>
      <c r="E24" s="1">
        <v>84</v>
      </c>
      <c r="F24" s="1">
        <v>145</v>
      </c>
      <c r="G24" s="7">
        <v>0.25</v>
      </c>
      <c r="H24" s="1">
        <v>180</v>
      </c>
      <c r="I24" s="1" t="s">
        <v>44</v>
      </c>
      <c r="J24" s="1"/>
      <c r="K24" s="1">
        <v>89</v>
      </c>
      <c r="L24" s="1">
        <f t="shared" si="2"/>
        <v>-5</v>
      </c>
      <c r="M24" s="1"/>
      <c r="N24" s="1"/>
      <c r="O24" s="1"/>
      <c r="P24" s="1">
        <f t="shared" si="3"/>
        <v>16.8</v>
      </c>
      <c r="Q24" s="5">
        <v>191</v>
      </c>
      <c r="R24" s="5">
        <f>T24</f>
        <v>336</v>
      </c>
      <c r="S24" s="5">
        <f t="shared" ref="S24:S31" si="13">AJ24*AK24</f>
        <v>336</v>
      </c>
      <c r="T24" s="5">
        <v>336</v>
      </c>
      <c r="U24" s="1" t="s">
        <v>108</v>
      </c>
      <c r="V24" s="1">
        <f t="shared" si="4"/>
        <v>28.63095238095238</v>
      </c>
      <c r="W24" s="1">
        <f t="shared" si="5"/>
        <v>8.6309523809523814</v>
      </c>
      <c r="X24" s="1">
        <f>IFERROR(VLOOKUP(A24,[1]TDSheet!$A:$M,4,0),0)/5</f>
        <v>2.5</v>
      </c>
      <c r="Y24" s="1">
        <f>IFERROR(VLOOKUP(A24,[2]TDSheet!$A:$M,4,0),0)/5</f>
        <v>3.15</v>
      </c>
      <c r="Z24" s="1">
        <v>6.6</v>
      </c>
      <c r="AA24" s="1">
        <v>14</v>
      </c>
      <c r="AB24" s="1">
        <v>7.6</v>
      </c>
      <c r="AC24" s="1">
        <v>15.2</v>
      </c>
      <c r="AD24" s="1">
        <v>17</v>
      </c>
      <c r="AE24" s="1">
        <v>15.4</v>
      </c>
      <c r="AF24" s="1">
        <v>4.2</v>
      </c>
      <c r="AG24" s="1">
        <v>12.2</v>
      </c>
      <c r="AH24" s="1"/>
      <c r="AI24" s="1">
        <f t="shared" ref="AI24:AI31" si="14">G24*R24</f>
        <v>84</v>
      </c>
      <c r="AJ24" s="7">
        <v>12</v>
      </c>
      <c r="AK24" s="10">
        <f t="shared" ref="AK24:AK31" si="15">MROUND(R24, AJ24*AM24)/AJ24</f>
        <v>28</v>
      </c>
      <c r="AL24" s="1">
        <f t="shared" ref="AL24:AL31" si="16">AK24*AJ24*G24</f>
        <v>84</v>
      </c>
      <c r="AM24" s="1">
        <v>14</v>
      </c>
      <c r="AN24" s="1">
        <v>70</v>
      </c>
      <c r="AO24" s="10">
        <f t="shared" ref="AO24:AO31" si="17">AK24/AN24</f>
        <v>0.4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 t="s">
        <v>64</v>
      </c>
      <c r="B25" s="1" t="s">
        <v>40</v>
      </c>
      <c r="C25" s="1">
        <v>323</v>
      </c>
      <c r="D25" s="1"/>
      <c r="E25" s="1">
        <v>44</v>
      </c>
      <c r="F25" s="1">
        <v>276</v>
      </c>
      <c r="G25" s="7">
        <v>0.25</v>
      </c>
      <c r="H25" s="1">
        <v>180</v>
      </c>
      <c r="I25" s="1" t="s">
        <v>44</v>
      </c>
      <c r="J25" s="1"/>
      <c r="K25" s="1">
        <v>44</v>
      </c>
      <c r="L25" s="1">
        <f t="shared" si="2"/>
        <v>0</v>
      </c>
      <c r="M25" s="1"/>
      <c r="N25" s="1"/>
      <c r="O25" s="1"/>
      <c r="P25" s="1">
        <f t="shared" si="3"/>
        <v>8.8000000000000007</v>
      </c>
      <c r="Q25" s="5"/>
      <c r="R25" s="5"/>
      <c r="S25" s="5">
        <f t="shared" si="13"/>
        <v>0</v>
      </c>
      <c r="T25" s="5"/>
      <c r="U25" s="1"/>
      <c r="V25" s="1">
        <f t="shared" si="4"/>
        <v>31.36363636363636</v>
      </c>
      <c r="W25" s="1">
        <f t="shared" si="5"/>
        <v>31.36363636363636</v>
      </c>
      <c r="X25" s="1">
        <f>IFERROR(VLOOKUP(A25,[1]TDSheet!$A:$M,4,0),0)/5</f>
        <v>1.45</v>
      </c>
      <c r="Y25" s="1">
        <f>IFERROR(VLOOKUP(A25,[2]TDSheet!$A:$M,4,0),0)/5</f>
        <v>1.6</v>
      </c>
      <c r="Z25" s="1">
        <v>5.6</v>
      </c>
      <c r="AA25" s="1">
        <v>5.8</v>
      </c>
      <c r="AB25" s="1">
        <v>5.8</v>
      </c>
      <c r="AC25" s="1">
        <v>10.199999999999999</v>
      </c>
      <c r="AD25" s="1">
        <v>10.4</v>
      </c>
      <c r="AE25" s="1">
        <v>12</v>
      </c>
      <c r="AF25" s="1">
        <v>5.4</v>
      </c>
      <c r="AG25" s="1">
        <v>9.4</v>
      </c>
      <c r="AH25" s="24" t="s">
        <v>50</v>
      </c>
      <c r="AI25" s="1">
        <f t="shared" si="14"/>
        <v>0</v>
      </c>
      <c r="AJ25" s="7">
        <v>12</v>
      </c>
      <c r="AK25" s="10">
        <f t="shared" si="15"/>
        <v>0</v>
      </c>
      <c r="AL25" s="1">
        <f t="shared" si="16"/>
        <v>0</v>
      </c>
      <c r="AM25" s="1">
        <v>14</v>
      </c>
      <c r="AN25" s="1">
        <v>70</v>
      </c>
      <c r="AO25" s="10">
        <f t="shared" si="17"/>
        <v>0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 t="s">
        <v>65</v>
      </c>
      <c r="B26" s="1" t="s">
        <v>40</v>
      </c>
      <c r="C26" s="1">
        <v>111</v>
      </c>
      <c r="D26" s="1"/>
      <c r="E26" s="1">
        <v>59</v>
      </c>
      <c r="F26" s="1">
        <v>42</v>
      </c>
      <c r="G26" s="7">
        <v>0.25</v>
      </c>
      <c r="H26" s="1">
        <v>180</v>
      </c>
      <c r="I26" s="1" t="s">
        <v>44</v>
      </c>
      <c r="J26" s="1"/>
      <c r="K26" s="1">
        <v>59</v>
      </c>
      <c r="L26" s="1">
        <f t="shared" si="2"/>
        <v>0</v>
      </c>
      <c r="M26" s="1"/>
      <c r="N26" s="1"/>
      <c r="O26" s="1"/>
      <c r="P26" s="1">
        <f t="shared" si="3"/>
        <v>11.8</v>
      </c>
      <c r="Q26" s="5">
        <v>194</v>
      </c>
      <c r="R26" s="5">
        <f>T26</f>
        <v>336</v>
      </c>
      <c r="S26" s="5">
        <f t="shared" si="13"/>
        <v>336</v>
      </c>
      <c r="T26" s="5">
        <v>336</v>
      </c>
      <c r="U26" s="1" t="s">
        <v>108</v>
      </c>
      <c r="V26" s="1">
        <f t="shared" si="4"/>
        <v>32.03389830508474</v>
      </c>
      <c r="W26" s="1">
        <f t="shared" si="5"/>
        <v>3.5593220338983049</v>
      </c>
      <c r="X26" s="1">
        <f>IFERROR(VLOOKUP(A26,[1]TDSheet!$A:$M,4,0),0)/5</f>
        <v>1.1499999999999999</v>
      </c>
      <c r="Y26" s="1">
        <f>IFERROR(VLOOKUP(A26,[2]TDSheet!$A:$M,4,0),0)/5</f>
        <v>2.5</v>
      </c>
      <c r="Z26" s="1">
        <v>6.8</v>
      </c>
      <c r="AA26" s="1">
        <v>5.6</v>
      </c>
      <c r="AB26" s="1">
        <v>5.8</v>
      </c>
      <c r="AC26" s="1">
        <v>5.4</v>
      </c>
      <c r="AD26" s="1">
        <v>7.6</v>
      </c>
      <c r="AE26" s="1">
        <v>3</v>
      </c>
      <c r="AF26" s="1">
        <v>4.2</v>
      </c>
      <c r="AG26" s="1">
        <v>10.4</v>
      </c>
      <c r="AH26" s="1"/>
      <c r="AI26" s="1">
        <f t="shared" si="14"/>
        <v>84</v>
      </c>
      <c r="AJ26" s="7">
        <v>12</v>
      </c>
      <c r="AK26" s="10">
        <f t="shared" si="15"/>
        <v>28</v>
      </c>
      <c r="AL26" s="1">
        <f t="shared" si="16"/>
        <v>84</v>
      </c>
      <c r="AM26" s="1">
        <v>14</v>
      </c>
      <c r="AN26" s="1">
        <v>70</v>
      </c>
      <c r="AO26" s="10">
        <f t="shared" si="17"/>
        <v>0.4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 t="s">
        <v>66</v>
      </c>
      <c r="B27" s="1" t="s">
        <v>55</v>
      </c>
      <c r="C27" s="1"/>
      <c r="D27" s="1"/>
      <c r="E27" s="1"/>
      <c r="F27" s="23">
        <f>F23</f>
        <v>72</v>
      </c>
      <c r="G27" s="7">
        <v>1</v>
      </c>
      <c r="H27" s="1">
        <v>180</v>
      </c>
      <c r="I27" s="1" t="s">
        <v>44</v>
      </c>
      <c r="J27" s="1"/>
      <c r="K27" s="1"/>
      <c r="L27" s="1">
        <f t="shared" si="2"/>
        <v>0</v>
      </c>
      <c r="M27" s="1"/>
      <c r="N27" s="1"/>
      <c r="O27" s="1"/>
      <c r="P27" s="1">
        <f t="shared" si="3"/>
        <v>0</v>
      </c>
      <c r="Q27" s="5"/>
      <c r="R27" s="5"/>
      <c r="S27" s="5">
        <f t="shared" si="13"/>
        <v>0</v>
      </c>
      <c r="T27" s="5">
        <v>0</v>
      </c>
      <c r="U27" s="1"/>
      <c r="V27" s="1" t="e">
        <f t="shared" si="4"/>
        <v>#DIV/0!</v>
      </c>
      <c r="W27" s="1" t="e">
        <f t="shared" si="5"/>
        <v>#DIV/0!</v>
      </c>
      <c r="X27" s="1">
        <f>IFERROR(VLOOKUP(A27,[1]TDSheet!$A:$M,4,0),0)/5</f>
        <v>0</v>
      </c>
      <c r="Y27" s="1">
        <f>IFERROR(VLOOKUP(A27,[2]TDSheet!$A:$M,4,0),0)/5</f>
        <v>0</v>
      </c>
      <c r="Z27" s="1">
        <v>2.4</v>
      </c>
      <c r="AA27" s="1">
        <v>3.6</v>
      </c>
      <c r="AB27" s="1">
        <v>4.8</v>
      </c>
      <c r="AC27" s="1">
        <v>1.2</v>
      </c>
      <c r="AD27" s="1">
        <v>0</v>
      </c>
      <c r="AE27" s="1">
        <v>2.4</v>
      </c>
      <c r="AF27" s="1">
        <v>0</v>
      </c>
      <c r="AG27" s="1">
        <v>1.2</v>
      </c>
      <c r="AH27" s="22" t="s">
        <v>105</v>
      </c>
      <c r="AI27" s="1">
        <f t="shared" si="14"/>
        <v>0</v>
      </c>
      <c r="AJ27" s="7">
        <v>6</v>
      </c>
      <c r="AK27" s="10">
        <f t="shared" si="15"/>
        <v>0</v>
      </c>
      <c r="AL27" s="1">
        <f t="shared" si="16"/>
        <v>0</v>
      </c>
      <c r="AM27" s="1">
        <v>12</v>
      </c>
      <c r="AN27" s="1">
        <v>84</v>
      </c>
      <c r="AO27" s="10">
        <f t="shared" si="17"/>
        <v>0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 t="s">
        <v>67</v>
      </c>
      <c r="B28" s="1" t="s">
        <v>40</v>
      </c>
      <c r="C28" s="1">
        <v>91</v>
      </c>
      <c r="D28" s="1"/>
      <c r="E28" s="1">
        <v>13</v>
      </c>
      <c r="F28" s="1">
        <v>22</v>
      </c>
      <c r="G28" s="7">
        <v>0.25</v>
      </c>
      <c r="H28" s="1">
        <v>180</v>
      </c>
      <c r="I28" s="1" t="s">
        <v>44</v>
      </c>
      <c r="J28" s="1"/>
      <c r="K28" s="1">
        <v>15</v>
      </c>
      <c r="L28" s="1">
        <f t="shared" si="2"/>
        <v>-2</v>
      </c>
      <c r="M28" s="1"/>
      <c r="N28" s="1"/>
      <c r="O28" s="1"/>
      <c r="P28" s="1">
        <f t="shared" si="3"/>
        <v>2.6</v>
      </c>
      <c r="Q28" s="26">
        <v>30</v>
      </c>
      <c r="R28" s="5">
        <f t="shared" ref="R28:R30" si="18">T28</f>
        <v>336</v>
      </c>
      <c r="S28" s="26">
        <f t="shared" si="13"/>
        <v>336</v>
      </c>
      <c r="T28" s="5">
        <v>336</v>
      </c>
      <c r="U28" s="1" t="s">
        <v>107</v>
      </c>
      <c r="V28" s="1">
        <f t="shared" si="4"/>
        <v>137.69230769230768</v>
      </c>
      <c r="W28" s="1">
        <f t="shared" si="5"/>
        <v>8.4615384615384617</v>
      </c>
      <c r="X28" s="1">
        <f>IFERROR(VLOOKUP(A28,[1]TDSheet!$A:$M,4,0),0)/5</f>
        <v>2.7</v>
      </c>
      <c r="Y28" s="1">
        <f>IFERROR(VLOOKUP(A28,[2]TDSheet!$A:$M,4,0),0)/5</f>
        <v>5.15</v>
      </c>
      <c r="Z28" s="1">
        <v>9</v>
      </c>
      <c r="AA28" s="1">
        <v>12.8</v>
      </c>
      <c r="AB28" s="1">
        <v>7.4</v>
      </c>
      <c r="AC28" s="1">
        <v>13</v>
      </c>
      <c r="AD28" s="1">
        <v>17.600000000000001</v>
      </c>
      <c r="AE28" s="1">
        <v>16.399999999999999</v>
      </c>
      <c r="AF28" s="1">
        <v>9.1999999999999993</v>
      </c>
      <c r="AG28" s="1">
        <v>12.4</v>
      </c>
      <c r="AH28" s="27" t="s">
        <v>80</v>
      </c>
      <c r="AI28" s="1">
        <f t="shared" si="14"/>
        <v>84</v>
      </c>
      <c r="AJ28" s="7">
        <v>12</v>
      </c>
      <c r="AK28" s="10">
        <f t="shared" si="15"/>
        <v>28</v>
      </c>
      <c r="AL28" s="1">
        <f t="shared" si="16"/>
        <v>84</v>
      </c>
      <c r="AM28" s="1">
        <v>14</v>
      </c>
      <c r="AN28" s="1">
        <v>70</v>
      </c>
      <c r="AO28" s="10">
        <f t="shared" si="17"/>
        <v>0.4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 t="s">
        <v>70</v>
      </c>
      <c r="B29" s="1" t="s">
        <v>40</v>
      </c>
      <c r="C29" s="1">
        <v>306</v>
      </c>
      <c r="D29" s="1"/>
      <c r="E29" s="1">
        <v>19</v>
      </c>
      <c r="F29" s="1">
        <v>287</v>
      </c>
      <c r="G29" s="7">
        <v>0.4</v>
      </c>
      <c r="H29" s="1">
        <v>180</v>
      </c>
      <c r="I29" s="1" t="s">
        <v>44</v>
      </c>
      <c r="J29" s="1"/>
      <c r="K29" s="1">
        <v>19</v>
      </c>
      <c r="L29" s="1">
        <f t="shared" si="2"/>
        <v>0</v>
      </c>
      <c r="M29" s="1"/>
      <c r="N29" s="1"/>
      <c r="O29" s="1"/>
      <c r="P29" s="1">
        <f t="shared" si="3"/>
        <v>3.8</v>
      </c>
      <c r="Q29" s="5"/>
      <c r="R29" s="5">
        <f t="shared" si="18"/>
        <v>192</v>
      </c>
      <c r="S29" s="5">
        <f t="shared" si="13"/>
        <v>192</v>
      </c>
      <c r="T29" s="5">
        <v>192</v>
      </c>
      <c r="U29" s="1"/>
      <c r="V29" s="1">
        <f t="shared" si="4"/>
        <v>126.05263157894737</v>
      </c>
      <c r="W29" s="1">
        <f t="shared" si="5"/>
        <v>75.526315789473685</v>
      </c>
      <c r="X29" s="1">
        <f>IFERROR(VLOOKUP(A29,[1]TDSheet!$A:$M,4,0),0)/5</f>
        <v>1.28</v>
      </c>
      <c r="Y29" s="1">
        <f>IFERROR(VLOOKUP(A29,[2]TDSheet!$A:$M,4,0),0)/5</f>
        <v>0.55999999999999994</v>
      </c>
      <c r="Z29" s="1">
        <v>0</v>
      </c>
      <c r="AA29" s="1">
        <v>-0.2</v>
      </c>
      <c r="AB29" s="1">
        <v>0</v>
      </c>
      <c r="AC29" s="1">
        <v>0.2</v>
      </c>
      <c r="AD29" s="1">
        <v>4.4000000000000004</v>
      </c>
      <c r="AE29" s="1">
        <v>1.2</v>
      </c>
      <c r="AF29" s="1">
        <v>2</v>
      </c>
      <c r="AG29" s="1">
        <v>4</v>
      </c>
      <c r="AH29" s="24" t="s">
        <v>50</v>
      </c>
      <c r="AI29" s="1">
        <f t="shared" si="14"/>
        <v>76.800000000000011</v>
      </c>
      <c r="AJ29" s="7">
        <v>16</v>
      </c>
      <c r="AK29" s="10">
        <f t="shared" si="15"/>
        <v>12</v>
      </c>
      <c r="AL29" s="1">
        <f t="shared" si="16"/>
        <v>76.800000000000011</v>
      </c>
      <c r="AM29" s="1">
        <v>12</v>
      </c>
      <c r="AN29" s="1">
        <v>84</v>
      </c>
      <c r="AO29" s="10">
        <f t="shared" si="17"/>
        <v>0.14285714285714285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 t="s">
        <v>71</v>
      </c>
      <c r="B30" s="1" t="s">
        <v>40</v>
      </c>
      <c r="C30" s="1"/>
      <c r="D30" s="1"/>
      <c r="E30" s="1"/>
      <c r="F30" s="1"/>
      <c r="G30" s="7">
        <v>0.7</v>
      </c>
      <c r="H30" s="1">
        <v>180</v>
      </c>
      <c r="I30" s="1" t="s">
        <v>44</v>
      </c>
      <c r="J30" s="1"/>
      <c r="K30" s="1"/>
      <c r="L30" s="1">
        <f t="shared" si="2"/>
        <v>0</v>
      </c>
      <c r="M30" s="1"/>
      <c r="N30" s="1"/>
      <c r="O30" s="1"/>
      <c r="P30" s="1">
        <f t="shared" si="3"/>
        <v>0</v>
      </c>
      <c r="Q30" s="5">
        <v>120</v>
      </c>
      <c r="R30" s="5">
        <f t="shared" si="18"/>
        <v>120</v>
      </c>
      <c r="S30" s="5">
        <f t="shared" si="13"/>
        <v>120</v>
      </c>
      <c r="T30" s="5">
        <v>120</v>
      </c>
      <c r="U30" s="1"/>
      <c r="V30" s="1" t="e">
        <f t="shared" si="4"/>
        <v>#DIV/0!</v>
      </c>
      <c r="W30" s="1" t="e">
        <f t="shared" si="5"/>
        <v>#DIV/0!</v>
      </c>
      <c r="X30" s="1">
        <f>IFERROR(VLOOKUP(A30,[1]TDSheet!$A:$M,4,0),0)/5</f>
        <v>0.27999999999999997</v>
      </c>
      <c r="Y30" s="1">
        <f>IFERROR(VLOOKUP(A30,[2]TDSheet!$A:$M,4,0),0)/5</f>
        <v>1.1199999999999999</v>
      </c>
      <c r="Z30" s="1">
        <v>9.1999999999999993</v>
      </c>
      <c r="AA30" s="1">
        <v>3</v>
      </c>
      <c r="AB30" s="1">
        <v>0.6</v>
      </c>
      <c r="AC30" s="1">
        <v>7.8</v>
      </c>
      <c r="AD30" s="1">
        <v>7</v>
      </c>
      <c r="AE30" s="1">
        <v>1.6</v>
      </c>
      <c r="AF30" s="1">
        <v>5.2</v>
      </c>
      <c r="AG30" s="1">
        <v>2.2000000000000002</v>
      </c>
      <c r="AH30" s="1"/>
      <c r="AI30" s="1">
        <f t="shared" si="14"/>
        <v>84</v>
      </c>
      <c r="AJ30" s="7">
        <v>10</v>
      </c>
      <c r="AK30" s="10">
        <f t="shared" si="15"/>
        <v>12</v>
      </c>
      <c r="AL30" s="1">
        <f t="shared" si="16"/>
        <v>84</v>
      </c>
      <c r="AM30" s="1">
        <v>12</v>
      </c>
      <c r="AN30" s="1">
        <v>84</v>
      </c>
      <c r="AO30" s="10">
        <f t="shared" si="17"/>
        <v>0.14285714285714285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 t="s">
        <v>72</v>
      </c>
      <c r="B31" s="1" t="s">
        <v>55</v>
      </c>
      <c r="C31" s="1">
        <v>59.8</v>
      </c>
      <c r="D31" s="1"/>
      <c r="E31" s="1"/>
      <c r="F31" s="1">
        <v>59.8</v>
      </c>
      <c r="G31" s="7">
        <v>1</v>
      </c>
      <c r="H31" s="1">
        <v>180</v>
      </c>
      <c r="I31" s="1" t="s">
        <v>44</v>
      </c>
      <c r="J31" s="1"/>
      <c r="K31" s="1"/>
      <c r="L31" s="1">
        <f t="shared" si="2"/>
        <v>0</v>
      </c>
      <c r="M31" s="1"/>
      <c r="N31" s="1"/>
      <c r="O31" s="1"/>
      <c r="P31" s="1">
        <f t="shared" si="3"/>
        <v>0</v>
      </c>
      <c r="Q31" s="5"/>
      <c r="R31" s="5"/>
      <c r="S31" s="5">
        <f t="shared" si="13"/>
        <v>0</v>
      </c>
      <c r="T31" s="5"/>
      <c r="U31" s="1"/>
      <c r="V31" s="1" t="e">
        <f t="shared" si="4"/>
        <v>#DIV/0!</v>
      </c>
      <c r="W31" s="1" t="e">
        <f t="shared" si="5"/>
        <v>#DIV/0!</v>
      </c>
      <c r="X31" s="1">
        <f>IFERROR(VLOOKUP(A31,[1]TDSheet!$A:$M,4,0),0)/5</f>
        <v>0</v>
      </c>
      <c r="Y31" s="1">
        <f>IFERROR(VLOOKUP(A31,[2]TDSheet!$A:$M,4,0),0)/5</f>
        <v>0</v>
      </c>
      <c r="Z31" s="1">
        <v>2.16</v>
      </c>
      <c r="AA31" s="1">
        <v>0.54</v>
      </c>
      <c r="AB31" s="1">
        <v>0.54</v>
      </c>
      <c r="AC31" s="1">
        <v>0.54</v>
      </c>
      <c r="AD31" s="1">
        <v>0</v>
      </c>
      <c r="AE31" s="1">
        <v>0.54</v>
      </c>
      <c r="AF31" s="1">
        <v>0.54</v>
      </c>
      <c r="AG31" s="1">
        <v>0</v>
      </c>
      <c r="AH31" s="24" t="s">
        <v>50</v>
      </c>
      <c r="AI31" s="1">
        <f t="shared" si="14"/>
        <v>0</v>
      </c>
      <c r="AJ31" s="7">
        <v>2.7</v>
      </c>
      <c r="AK31" s="10">
        <f t="shared" si="15"/>
        <v>0</v>
      </c>
      <c r="AL31" s="1">
        <f t="shared" si="16"/>
        <v>0</v>
      </c>
      <c r="AM31" s="1">
        <v>18</v>
      </c>
      <c r="AN31" s="1">
        <v>234</v>
      </c>
      <c r="AO31" s="10">
        <f t="shared" si="17"/>
        <v>0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4" t="s">
        <v>73</v>
      </c>
      <c r="B32" s="14" t="s">
        <v>55</v>
      </c>
      <c r="C32" s="14">
        <v>43.6</v>
      </c>
      <c r="D32" s="14"/>
      <c r="E32" s="14"/>
      <c r="F32" s="14">
        <v>43.6</v>
      </c>
      <c r="G32" s="15">
        <v>0</v>
      </c>
      <c r="H32" s="14">
        <v>180</v>
      </c>
      <c r="I32" s="25" t="s">
        <v>101</v>
      </c>
      <c r="J32" s="25"/>
      <c r="K32" s="14"/>
      <c r="L32" s="14">
        <f t="shared" si="2"/>
        <v>0</v>
      </c>
      <c r="M32" s="14"/>
      <c r="N32" s="14"/>
      <c r="O32" s="14"/>
      <c r="P32" s="14">
        <f t="shared" si="3"/>
        <v>0</v>
      </c>
      <c r="Q32" s="16"/>
      <c r="R32" s="16"/>
      <c r="S32" s="16"/>
      <c r="T32" s="16"/>
      <c r="U32" s="14"/>
      <c r="V32" s="14" t="e">
        <f t="shared" si="4"/>
        <v>#DIV/0!</v>
      </c>
      <c r="W32" s="14" t="e">
        <f t="shared" si="5"/>
        <v>#DIV/0!</v>
      </c>
      <c r="X32" s="14">
        <f>IFERROR(VLOOKUP(A32,[1]TDSheet!$A:$M,4,0),0)/5</f>
        <v>0</v>
      </c>
      <c r="Y32" s="14">
        <f>IFERROR(VLOOKUP(A32,[2]TDSheet!$A:$M,4,0),0)/5</f>
        <v>1</v>
      </c>
      <c r="Z32" s="14">
        <v>0</v>
      </c>
      <c r="AA32" s="14">
        <v>0</v>
      </c>
      <c r="AB32" s="14">
        <v>0</v>
      </c>
      <c r="AC32" s="14">
        <v>1</v>
      </c>
      <c r="AD32" s="14">
        <v>0</v>
      </c>
      <c r="AE32" s="14">
        <v>0</v>
      </c>
      <c r="AF32" s="14">
        <v>2</v>
      </c>
      <c r="AG32" s="14">
        <v>1</v>
      </c>
      <c r="AH32" s="22" t="s">
        <v>116</v>
      </c>
      <c r="AI32" s="14"/>
      <c r="AJ32" s="15">
        <v>5</v>
      </c>
      <c r="AK32" s="17"/>
      <c r="AL32" s="14"/>
      <c r="AM32" s="14">
        <v>12</v>
      </c>
      <c r="AN32" s="14">
        <v>144</v>
      </c>
      <c r="AO32" s="17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 t="s">
        <v>74</v>
      </c>
      <c r="B33" s="1" t="s">
        <v>40</v>
      </c>
      <c r="C33" s="1">
        <v>123</v>
      </c>
      <c r="D33" s="1">
        <v>5</v>
      </c>
      <c r="E33" s="1">
        <v>47</v>
      </c>
      <c r="F33" s="1">
        <v>65</v>
      </c>
      <c r="G33" s="7">
        <v>0.4</v>
      </c>
      <c r="H33" s="1">
        <v>180</v>
      </c>
      <c r="I33" s="1" t="s">
        <v>44</v>
      </c>
      <c r="J33" s="1"/>
      <c r="K33" s="1">
        <v>51</v>
      </c>
      <c r="L33" s="1">
        <f t="shared" ref="L33:L57" si="19">E33-K33</f>
        <v>-4</v>
      </c>
      <c r="M33" s="1"/>
      <c r="N33" s="1"/>
      <c r="O33" s="1"/>
      <c r="P33" s="1">
        <f t="shared" si="3"/>
        <v>9.4</v>
      </c>
      <c r="Q33" s="5">
        <v>123</v>
      </c>
      <c r="R33" s="5">
        <f t="shared" ref="R33:R36" si="20">T33</f>
        <v>192</v>
      </c>
      <c r="S33" s="5">
        <f>AJ33*AK33</f>
        <v>192</v>
      </c>
      <c r="T33" s="5">
        <v>192</v>
      </c>
      <c r="U33" s="1"/>
      <c r="V33" s="1">
        <f t="shared" si="4"/>
        <v>27.340425531914892</v>
      </c>
      <c r="W33" s="1">
        <f t="shared" si="5"/>
        <v>6.914893617021276</v>
      </c>
      <c r="X33" s="1">
        <f>IFERROR(VLOOKUP(A33,[1]TDSheet!$A:$M,4,0),0)/5</f>
        <v>8.8000000000000007</v>
      </c>
      <c r="Y33" s="1">
        <f>IFERROR(VLOOKUP(A33,[2]TDSheet!$A:$M,4,0),0)/5</f>
        <v>4.32</v>
      </c>
      <c r="Z33" s="1">
        <v>6</v>
      </c>
      <c r="AA33" s="1">
        <v>6.8</v>
      </c>
      <c r="AB33" s="1">
        <v>4</v>
      </c>
      <c r="AC33" s="1">
        <v>35.6</v>
      </c>
      <c r="AD33" s="1">
        <v>19</v>
      </c>
      <c r="AE33" s="1">
        <v>5</v>
      </c>
      <c r="AF33" s="1">
        <v>14</v>
      </c>
      <c r="AG33" s="1">
        <v>7</v>
      </c>
      <c r="AH33" s="1"/>
      <c r="AI33" s="1">
        <f>G33*R33</f>
        <v>76.800000000000011</v>
      </c>
      <c r="AJ33" s="7">
        <v>16</v>
      </c>
      <c r="AK33" s="10">
        <f>MROUND(R33, AJ33*AM33)/AJ33</f>
        <v>12</v>
      </c>
      <c r="AL33" s="1">
        <f>AK33*AJ33*G33</f>
        <v>76.800000000000011</v>
      </c>
      <c r="AM33" s="1">
        <v>12</v>
      </c>
      <c r="AN33" s="1">
        <v>84</v>
      </c>
      <c r="AO33" s="10">
        <f>AK33/AN33</f>
        <v>0.14285714285714285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 t="s">
        <v>75</v>
      </c>
      <c r="B34" s="1" t="s">
        <v>40</v>
      </c>
      <c r="C34" s="1">
        <v>354</v>
      </c>
      <c r="D34" s="1">
        <v>10</v>
      </c>
      <c r="E34" s="23">
        <f>52+E7</f>
        <v>117</v>
      </c>
      <c r="F34" s="23">
        <f>290+F7</f>
        <v>94</v>
      </c>
      <c r="G34" s="7">
        <v>0.7</v>
      </c>
      <c r="H34" s="1">
        <v>180</v>
      </c>
      <c r="I34" s="1" t="s">
        <v>44</v>
      </c>
      <c r="J34" s="1"/>
      <c r="K34" s="1">
        <v>65</v>
      </c>
      <c r="L34" s="1">
        <f t="shared" si="19"/>
        <v>52</v>
      </c>
      <c r="M34" s="1"/>
      <c r="N34" s="1"/>
      <c r="O34" s="1"/>
      <c r="P34" s="1">
        <f t="shared" si="3"/>
        <v>23.4</v>
      </c>
      <c r="Q34" s="5">
        <v>374</v>
      </c>
      <c r="R34" s="5">
        <f t="shared" si="20"/>
        <v>960</v>
      </c>
      <c r="S34" s="5">
        <f>AJ34*AK34</f>
        <v>960</v>
      </c>
      <c r="T34" s="5">
        <v>960</v>
      </c>
      <c r="U34" s="1" t="s">
        <v>41</v>
      </c>
      <c r="V34" s="1">
        <f t="shared" si="4"/>
        <v>45.042735042735046</v>
      </c>
      <c r="W34" s="1">
        <f t="shared" si="5"/>
        <v>4.017094017094017</v>
      </c>
      <c r="X34" s="1">
        <f>IFERROR(VLOOKUP(A34,[1]TDSheet!$A:$M,4,0),0)/5</f>
        <v>8.5400000000000009</v>
      </c>
      <c r="Y34" s="1">
        <f>IFERROR(VLOOKUP(A34,[2]TDSheet!$A:$M,4,0),0)/5</f>
        <v>8.68</v>
      </c>
      <c r="Z34" s="1">
        <v>13.6</v>
      </c>
      <c r="AA34" s="1">
        <v>7.6</v>
      </c>
      <c r="AB34" s="1">
        <v>5</v>
      </c>
      <c r="AC34" s="1">
        <v>40.200000000000003</v>
      </c>
      <c r="AD34" s="1">
        <v>18</v>
      </c>
      <c r="AE34" s="1">
        <v>7.4</v>
      </c>
      <c r="AF34" s="1">
        <v>12.4</v>
      </c>
      <c r="AG34" s="1">
        <v>5.8</v>
      </c>
      <c r="AH34" s="1"/>
      <c r="AI34" s="1">
        <f>G34*R34</f>
        <v>672</v>
      </c>
      <c r="AJ34" s="7">
        <v>10</v>
      </c>
      <c r="AK34" s="10">
        <f>MROUND(R34, AJ34*AM34)/AJ34</f>
        <v>96</v>
      </c>
      <c r="AL34" s="1">
        <f>AK34*AJ34*G34</f>
        <v>672</v>
      </c>
      <c r="AM34" s="1">
        <v>12</v>
      </c>
      <c r="AN34" s="1">
        <v>84</v>
      </c>
      <c r="AO34" s="10">
        <f>AK34/AN34</f>
        <v>1.1428571428571428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 t="s">
        <v>76</v>
      </c>
      <c r="B35" s="1" t="s">
        <v>40</v>
      </c>
      <c r="C35" s="1">
        <v>491</v>
      </c>
      <c r="D35" s="1">
        <v>16</v>
      </c>
      <c r="E35" s="1">
        <v>72</v>
      </c>
      <c r="F35" s="1">
        <v>407</v>
      </c>
      <c r="G35" s="7">
        <v>0.4</v>
      </c>
      <c r="H35" s="1">
        <v>180</v>
      </c>
      <c r="I35" s="1" t="s">
        <v>44</v>
      </c>
      <c r="J35" s="1"/>
      <c r="K35" s="1">
        <v>88</v>
      </c>
      <c r="L35" s="1">
        <f t="shared" si="19"/>
        <v>-16</v>
      </c>
      <c r="M35" s="1"/>
      <c r="N35" s="1"/>
      <c r="O35" s="1"/>
      <c r="P35" s="1">
        <f t="shared" si="3"/>
        <v>14.4</v>
      </c>
      <c r="Q35" s="5"/>
      <c r="R35" s="5">
        <f t="shared" si="20"/>
        <v>192</v>
      </c>
      <c r="S35" s="5">
        <f>AJ35*AK35</f>
        <v>192</v>
      </c>
      <c r="T35" s="5">
        <v>192</v>
      </c>
      <c r="U35" s="1"/>
      <c r="V35" s="1">
        <f t="shared" si="4"/>
        <v>41.597222222222221</v>
      </c>
      <c r="W35" s="1">
        <f t="shared" si="5"/>
        <v>28.263888888888889</v>
      </c>
      <c r="X35" s="1">
        <f>IFERROR(VLOOKUP(A35,[1]TDSheet!$A:$M,4,0),0)/5</f>
        <v>5.92</v>
      </c>
      <c r="Y35" s="1">
        <f>IFERROR(VLOOKUP(A35,[2]TDSheet!$A:$M,4,0),0)/5</f>
        <v>6.24</v>
      </c>
      <c r="Z35" s="1">
        <v>5.8</v>
      </c>
      <c r="AA35" s="1">
        <v>7.2</v>
      </c>
      <c r="AB35" s="1">
        <v>4.8</v>
      </c>
      <c r="AC35" s="1">
        <v>29.4</v>
      </c>
      <c r="AD35" s="1">
        <v>14.6</v>
      </c>
      <c r="AE35" s="1">
        <v>8.1999999999999993</v>
      </c>
      <c r="AF35" s="1">
        <v>11.2</v>
      </c>
      <c r="AG35" s="1">
        <v>6.8</v>
      </c>
      <c r="AH35" s="24" t="s">
        <v>50</v>
      </c>
      <c r="AI35" s="1">
        <f>G35*R35</f>
        <v>76.800000000000011</v>
      </c>
      <c r="AJ35" s="7">
        <v>16</v>
      </c>
      <c r="AK35" s="10">
        <f>MROUND(R35, AJ35*AM35)/AJ35</f>
        <v>12</v>
      </c>
      <c r="AL35" s="1">
        <f>AK35*AJ35*G35</f>
        <v>76.800000000000011</v>
      </c>
      <c r="AM35" s="1">
        <v>12</v>
      </c>
      <c r="AN35" s="1">
        <v>84</v>
      </c>
      <c r="AO35" s="10">
        <f>AK35/AN35</f>
        <v>0.14285714285714285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 t="s">
        <v>77</v>
      </c>
      <c r="B36" s="1" t="s">
        <v>40</v>
      </c>
      <c r="C36" s="1">
        <v>219</v>
      </c>
      <c r="D36" s="1">
        <v>2</v>
      </c>
      <c r="E36" s="1">
        <v>77</v>
      </c>
      <c r="F36" s="1">
        <v>133</v>
      </c>
      <c r="G36" s="7">
        <v>0.7</v>
      </c>
      <c r="H36" s="1">
        <v>180</v>
      </c>
      <c r="I36" s="1" t="s">
        <v>44</v>
      </c>
      <c r="J36" s="1"/>
      <c r="K36" s="1">
        <v>79</v>
      </c>
      <c r="L36" s="1">
        <f t="shared" si="19"/>
        <v>-2</v>
      </c>
      <c r="M36" s="1"/>
      <c r="N36" s="1"/>
      <c r="O36" s="1"/>
      <c r="P36" s="1">
        <f t="shared" si="3"/>
        <v>15.4</v>
      </c>
      <c r="Q36" s="5">
        <v>175</v>
      </c>
      <c r="R36" s="5">
        <f t="shared" si="20"/>
        <v>120</v>
      </c>
      <c r="S36" s="5">
        <f>AJ36*AK36</f>
        <v>120</v>
      </c>
      <c r="T36" s="5">
        <v>120</v>
      </c>
      <c r="U36" s="1"/>
      <c r="V36" s="1">
        <f t="shared" si="4"/>
        <v>16.428571428571427</v>
      </c>
      <c r="W36" s="1">
        <f t="shared" si="5"/>
        <v>8.6363636363636367</v>
      </c>
      <c r="X36" s="1">
        <f>IFERROR(VLOOKUP(A36,[1]TDSheet!$A:$M,4,0),0)/5</f>
        <v>8.9599999999999991</v>
      </c>
      <c r="Y36" s="1">
        <f>IFERROR(VLOOKUP(A36,[2]TDSheet!$A:$M,4,0),0)/5</f>
        <v>10.78</v>
      </c>
      <c r="Z36" s="1">
        <v>7.6</v>
      </c>
      <c r="AA36" s="1">
        <v>12</v>
      </c>
      <c r="AB36" s="1">
        <v>4</v>
      </c>
      <c r="AC36" s="1">
        <v>36.6</v>
      </c>
      <c r="AD36" s="1">
        <v>16.8</v>
      </c>
      <c r="AE36" s="1">
        <v>14.6</v>
      </c>
      <c r="AF36" s="1">
        <v>9.4</v>
      </c>
      <c r="AG36" s="1">
        <v>9.4</v>
      </c>
      <c r="AH36" s="1"/>
      <c r="AI36" s="1">
        <f>G36*R36</f>
        <v>84</v>
      </c>
      <c r="AJ36" s="7">
        <v>10</v>
      </c>
      <c r="AK36" s="10">
        <f>MROUND(R36, AJ36*AM36)/AJ36</f>
        <v>12</v>
      </c>
      <c r="AL36" s="1">
        <f>AK36*AJ36*G36</f>
        <v>84</v>
      </c>
      <c r="AM36" s="1">
        <v>12</v>
      </c>
      <c r="AN36" s="1">
        <v>84</v>
      </c>
      <c r="AO36" s="10">
        <f>AK36/AN36</f>
        <v>0.14285714285714285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 t="s">
        <v>79</v>
      </c>
      <c r="B37" s="1" t="s">
        <v>40</v>
      </c>
      <c r="C37" s="1">
        <v>337</v>
      </c>
      <c r="D37" s="1"/>
      <c r="E37" s="1">
        <v>6</v>
      </c>
      <c r="F37" s="1">
        <v>331</v>
      </c>
      <c r="G37" s="7">
        <v>0.4</v>
      </c>
      <c r="H37" s="1">
        <v>180</v>
      </c>
      <c r="I37" s="1" t="s">
        <v>44</v>
      </c>
      <c r="J37" s="1"/>
      <c r="K37" s="1">
        <v>6</v>
      </c>
      <c r="L37" s="1">
        <f t="shared" si="19"/>
        <v>0</v>
      </c>
      <c r="M37" s="1"/>
      <c r="N37" s="1"/>
      <c r="O37" s="1"/>
      <c r="P37" s="1">
        <f t="shared" si="3"/>
        <v>1.2</v>
      </c>
      <c r="Q37" s="5"/>
      <c r="R37" s="5"/>
      <c r="S37" s="5">
        <f t="shared" ref="S37:S51" si="21">AJ37*AK37</f>
        <v>0</v>
      </c>
      <c r="T37" s="5"/>
      <c r="U37" s="1"/>
      <c r="V37" s="1">
        <f t="shared" si="4"/>
        <v>275.83333333333337</v>
      </c>
      <c r="W37" s="1">
        <f t="shared" si="5"/>
        <v>275.83333333333337</v>
      </c>
      <c r="X37" s="1">
        <f>IFERROR(VLOOKUP(A37,[1]TDSheet!$A:$M,4,0),0)/5</f>
        <v>0.24</v>
      </c>
      <c r="Y37" s="1">
        <f>IFERROR(VLOOKUP(A37,[2]TDSheet!$A:$M,4,0),0)/5</f>
        <v>0.32</v>
      </c>
      <c r="Z37" s="1">
        <v>0</v>
      </c>
      <c r="AA37" s="1">
        <v>0</v>
      </c>
      <c r="AB37" s="1">
        <v>0.2</v>
      </c>
      <c r="AC37" s="1">
        <v>14.8</v>
      </c>
      <c r="AD37" s="1">
        <v>8</v>
      </c>
      <c r="AE37" s="1">
        <v>4.2</v>
      </c>
      <c r="AF37" s="1">
        <v>0.6</v>
      </c>
      <c r="AG37" s="1">
        <v>2.4</v>
      </c>
      <c r="AH37" s="24" t="s">
        <v>50</v>
      </c>
      <c r="AI37" s="1">
        <f t="shared" ref="AI37:AI51" si="22">G37*R37</f>
        <v>0</v>
      </c>
      <c r="AJ37" s="7">
        <v>16</v>
      </c>
      <c r="AK37" s="10">
        <f t="shared" ref="AK37:AK51" si="23">MROUND(R37, AJ37*AM37)/AJ37</f>
        <v>0</v>
      </c>
      <c r="AL37" s="1">
        <f t="shared" ref="AL37:AL51" si="24">AK37*AJ37*G37</f>
        <v>0</v>
      </c>
      <c r="AM37" s="1">
        <v>12</v>
      </c>
      <c r="AN37" s="1">
        <v>84</v>
      </c>
      <c r="AO37" s="10">
        <f t="shared" ref="AO37:AO51" si="25">AK37/AN37</f>
        <v>0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 t="s">
        <v>81</v>
      </c>
      <c r="B38" s="1" t="s">
        <v>40</v>
      </c>
      <c r="C38" s="1">
        <v>63</v>
      </c>
      <c r="D38" s="1"/>
      <c r="E38" s="1">
        <v>10</v>
      </c>
      <c r="F38" s="1">
        <v>53</v>
      </c>
      <c r="G38" s="7">
        <v>0.7</v>
      </c>
      <c r="H38" s="1">
        <v>180</v>
      </c>
      <c r="I38" s="1" t="s">
        <v>44</v>
      </c>
      <c r="J38" s="1"/>
      <c r="K38" s="1">
        <v>10</v>
      </c>
      <c r="L38" s="1">
        <f t="shared" si="19"/>
        <v>0</v>
      </c>
      <c r="M38" s="1"/>
      <c r="N38" s="1"/>
      <c r="O38" s="1"/>
      <c r="P38" s="1">
        <f t="shared" si="3"/>
        <v>2</v>
      </c>
      <c r="Q38" s="5"/>
      <c r="R38" s="5"/>
      <c r="S38" s="5">
        <f t="shared" si="21"/>
        <v>0</v>
      </c>
      <c r="T38" s="5"/>
      <c r="U38" s="1"/>
      <c r="V38" s="1">
        <f t="shared" si="4"/>
        <v>26.5</v>
      </c>
      <c r="W38" s="1">
        <f t="shared" si="5"/>
        <v>26.5</v>
      </c>
      <c r="X38" s="1">
        <f>IFERROR(VLOOKUP(A38,[1]TDSheet!$A:$M,4,0),0)/5</f>
        <v>0.42000000000000004</v>
      </c>
      <c r="Y38" s="1">
        <f>IFERROR(VLOOKUP(A38,[2]TDSheet!$A:$M,4,0),0)/5</f>
        <v>0</v>
      </c>
      <c r="Z38" s="1">
        <v>0.6</v>
      </c>
      <c r="AA38" s="1">
        <v>1.2</v>
      </c>
      <c r="AB38" s="1">
        <v>0</v>
      </c>
      <c r="AC38" s="1">
        <v>2.6</v>
      </c>
      <c r="AD38" s="1">
        <v>2.4</v>
      </c>
      <c r="AE38" s="1">
        <v>3</v>
      </c>
      <c r="AF38" s="1">
        <v>1.2</v>
      </c>
      <c r="AG38" s="1">
        <v>2</v>
      </c>
      <c r="AH38" s="24" t="s">
        <v>50</v>
      </c>
      <c r="AI38" s="1">
        <f t="shared" si="22"/>
        <v>0</v>
      </c>
      <c r="AJ38" s="7">
        <v>8</v>
      </c>
      <c r="AK38" s="10">
        <f t="shared" si="23"/>
        <v>0</v>
      </c>
      <c r="AL38" s="1">
        <f t="shared" si="24"/>
        <v>0</v>
      </c>
      <c r="AM38" s="1">
        <v>12</v>
      </c>
      <c r="AN38" s="1">
        <v>84</v>
      </c>
      <c r="AO38" s="10">
        <f t="shared" si="25"/>
        <v>0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 t="s">
        <v>82</v>
      </c>
      <c r="B39" s="1" t="s">
        <v>40</v>
      </c>
      <c r="C39" s="1"/>
      <c r="D39" s="1"/>
      <c r="E39" s="1"/>
      <c r="F39" s="1"/>
      <c r="G39" s="7">
        <v>0.7</v>
      </c>
      <c r="H39" s="1">
        <v>180</v>
      </c>
      <c r="I39" s="1" t="s">
        <v>44</v>
      </c>
      <c r="J39" s="1"/>
      <c r="K39" s="1">
        <v>9</v>
      </c>
      <c r="L39" s="1">
        <f t="shared" si="19"/>
        <v>-9</v>
      </c>
      <c r="M39" s="1"/>
      <c r="N39" s="1"/>
      <c r="O39" s="1"/>
      <c r="P39" s="1">
        <f t="shared" si="3"/>
        <v>0</v>
      </c>
      <c r="Q39" s="5">
        <v>96</v>
      </c>
      <c r="R39" s="5">
        <f t="shared" ref="R39:R40" si="26">T39</f>
        <v>288</v>
      </c>
      <c r="S39" s="5">
        <f t="shared" si="21"/>
        <v>288</v>
      </c>
      <c r="T39" s="5">
        <v>288</v>
      </c>
      <c r="U39" s="1" t="s">
        <v>108</v>
      </c>
      <c r="V39" s="1" t="e">
        <f t="shared" si="4"/>
        <v>#DIV/0!</v>
      </c>
      <c r="W39" s="1" t="e">
        <f t="shared" si="5"/>
        <v>#DIV/0!</v>
      </c>
      <c r="X39" s="1">
        <f>IFERROR(VLOOKUP(A39,[1]TDSheet!$A:$M,4,0),0)/5</f>
        <v>0</v>
      </c>
      <c r="Y39" s="1">
        <f>IFERROR(VLOOKUP(A39,[2]TDSheet!$A:$M,4,0),0)/5</f>
        <v>0.7</v>
      </c>
      <c r="Z39" s="1">
        <v>8</v>
      </c>
      <c r="AA39" s="1">
        <v>5.8</v>
      </c>
      <c r="AB39" s="1">
        <v>6</v>
      </c>
      <c r="AC39" s="1">
        <v>43.2</v>
      </c>
      <c r="AD39" s="1">
        <v>9.4</v>
      </c>
      <c r="AE39" s="1">
        <v>8</v>
      </c>
      <c r="AF39" s="1">
        <v>6.8</v>
      </c>
      <c r="AG39" s="1">
        <v>7.8</v>
      </c>
      <c r="AH39" s="1"/>
      <c r="AI39" s="1">
        <f t="shared" si="22"/>
        <v>201.6</v>
      </c>
      <c r="AJ39" s="7">
        <v>8</v>
      </c>
      <c r="AK39" s="10">
        <f t="shared" si="23"/>
        <v>36</v>
      </c>
      <c r="AL39" s="1">
        <f t="shared" si="24"/>
        <v>201.6</v>
      </c>
      <c r="AM39" s="1">
        <v>12</v>
      </c>
      <c r="AN39" s="1">
        <v>84</v>
      </c>
      <c r="AO39" s="10">
        <f t="shared" si="25"/>
        <v>0.42857142857142855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 t="s">
        <v>83</v>
      </c>
      <c r="B40" s="1" t="s">
        <v>40</v>
      </c>
      <c r="C40" s="1"/>
      <c r="D40" s="1"/>
      <c r="E40" s="1"/>
      <c r="F40" s="1"/>
      <c r="G40" s="7">
        <v>0.9</v>
      </c>
      <c r="H40" s="1">
        <v>180</v>
      </c>
      <c r="I40" s="1" t="s">
        <v>44</v>
      </c>
      <c r="J40" s="1"/>
      <c r="K40" s="1">
        <v>3</v>
      </c>
      <c r="L40" s="1">
        <f t="shared" si="19"/>
        <v>-3</v>
      </c>
      <c r="M40" s="1"/>
      <c r="N40" s="1"/>
      <c r="O40" s="1"/>
      <c r="P40" s="1">
        <f t="shared" si="3"/>
        <v>0</v>
      </c>
      <c r="Q40" s="5">
        <v>96</v>
      </c>
      <c r="R40" s="5">
        <f t="shared" si="26"/>
        <v>96</v>
      </c>
      <c r="S40" s="5">
        <f t="shared" si="21"/>
        <v>96</v>
      </c>
      <c r="T40" s="5">
        <v>96</v>
      </c>
      <c r="U40" s="1"/>
      <c r="V40" s="1" t="e">
        <f t="shared" si="4"/>
        <v>#DIV/0!</v>
      </c>
      <c r="W40" s="1" t="e">
        <f t="shared" si="5"/>
        <v>#DIV/0!</v>
      </c>
      <c r="X40" s="1">
        <f>IFERROR(VLOOKUP(A40,[1]TDSheet!$A:$M,4,0),0)/5</f>
        <v>0.72</v>
      </c>
      <c r="Y40" s="1">
        <f>IFERROR(VLOOKUP(A40,[2]TDSheet!$A:$M,4,0),0)/5</f>
        <v>1.44</v>
      </c>
      <c r="Z40" s="1">
        <v>0</v>
      </c>
      <c r="AA40" s="1">
        <v>0.6</v>
      </c>
      <c r="AB40" s="1">
        <v>3</v>
      </c>
      <c r="AC40" s="1">
        <v>4.8</v>
      </c>
      <c r="AD40" s="1">
        <v>1.4</v>
      </c>
      <c r="AE40" s="1">
        <v>0.6</v>
      </c>
      <c r="AF40" s="1">
        <v>1.4</v>
      </c>
      <c r="AG40" s="1">
        <v>1.6</v>
      </c>
      <c r="AH40" s="1"/>
      <c r="AI40" s="1">
        <f t="shared" si="22"/>
        <v>86.4</v>
      </c>
      <c r="AJ40" s="7">
        <v>8</v>
      </c>
      <c r="AK40" s="10">
        <f t="shared" si="23"/>
        <v>12</v>
      </c>
      <c r="AL40" s="1">
        <f t="shared" si="24"/>
        <v>86.4</v>
      </c>
      <c r="AM40" s="1">
        <v>12</v>
      </c>
      <c r="AN40" s="1">
        <v>84</v>
      </c>
      <c r="AO40" s="10">
        <f t="shared" si="25"/>
        <v>0.14285714285714285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 t="s">
        <v>84</v>
      </c>
      <c r="B41" s="1" t="s">
        <v>40</v>
      </c>
      <c r="C41" s="1">
        <v>90</v>
      </c>
      <c r="D41" s="1">
        <v>4</v>
      </c>
      <c r="E41" s="1">
        <v>2</v>
      </c>
      <c r="F41" s="1">
        <v>92</v>
      </c>
      <c r="G41" s="7">
        <v>0.43</v>
      </c>
      <c r="H41" s="1">
        <v>180</v>
      </c>
      <c r="I41" s="1" t="s">
        <v>44</v>
      </c>
      <c r="J41" s="1"/>
      <c r="K41" s="1">
        <v>2</v>
      </c>
      <c r="L41" s="1">
        <f t="shared" si="19"/>
        <v>0</v>
      </c>
      <c r="M41" s="1"/>
      <c r="N41" s="1"/>
      <c r="O41" s="1"/>
      <c r="P41" s="1">
        <f t="shared" si="3"/>
        <v>0.4</v>
      </c>
      <c r="Q41" s="5"/>
      <c r="R41" s="5"/>
      <c r="S41" s="5">
        <f t="shared" si="21"/>
        <v>0</v>
      </c>
      <c r="T41" s="5"/>
      <c r="U41" s="1"/>
      <c r="V41" s="1">
        <f t="shared" si="4"/>
        <v>230</v>
      </c>
      <c r="W41" s="1">
        <f t="shared" si="5"/>
        <v>230</v>
      </c>
      <c r="X41" s="1">
        <f>IFERROR(VLOOKUP(A41,[1]TDSheet!$A:$M,4,0),0)/5</f>
        <v>1.8920000000000001</v>
      </c>
      <c r="Y41" s="1">
        <f>IFERROR(VLOOKUP(A41,[2]TDSheet!$A:$M,4,0),0)/5</f>
        <v>0.94600000000000006</v>
      </c>
      <c r="Z41" s="1">
        <v>1.2</v>
      </c>
      <c r="AA41" s="1">
        <v>0.8</v>
      </c>
      <c r="AB41" s="1">
        <v>1</v>
      </c>
      <c r="AC41" s="1">
        <v>0</v>
      </c>
      <c r="AD41" s="1">
        <v>0.4</v>
      </c>
      <c r="AE41" s="1">
        <v>0</v>
      </c>
      <c r="AF41" s="1">
        <v>0</v>
      </c>
      <c r="AG41" s="1">
        <v>-0.2</v>
      </c>
      <c r="AH41" s="24" t="s">
        <v>50</v>
      </c>
      <c r="AI41" s="1">
        <f t="shared" si="22"/>
        <v>0</v>
      </c>
      <c r="AJ41" s="7">
        <v>16</v>
      </c>
      <c r="AK41" s="10">
        <f t="shared" si="23"/>
        <v>0</v>
      </c>
      <c r="AL41" s="1">
        <f t="shared" si="24"/>
        <v>0</v>
      </c>
      <c r="AM41" s="1">
        <v>12</v>
      </c>
      <c r="AN41" s="1">
        <v>84</v>
      </c>
      <c r="AO41" s="10">
        <f t="shared" si="25"/>
        <v>0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 t="s">
        <v>85</v>
      </c>
      <c r="B42" s="1" t="s">
        <v>40</v>
      </c>
      <c r="C42" s="1">
        <v>31</v>
      </c>
      <c r="D42" s="1"/>
      <c r="E42" s="1"/>
      <c r="F42" s="1">
        <v>31</v>
      </c>
      <c r="G42" s="7">
        <v>0.9</v>
      </c>
      <c r="H42" s="1">
        <v>180</v>
      </c>
      <c r="I42" s="1" t="s">
        <v>44</v>
      </c>
      <c r="J42" s="1"/>
      <c r="K42" s="1">
        <v>23</v>
      </c>
      <c r="L42" s="1">
        <f t="shared" si="19"/>
        <v>-23</v>
      </c>
      <c r="M42" s="1"/>
      <c r="N42" s="1"/>
      <c r="O42" s="1"/>
      <c r="P42" s="1">
        <f t="shared" si="3"/>
        <v>0</v>
      </c>
      <c r="Q42" s="5"/>
      <c r="R42" s="5">
        <f t="shared" ref="R42:R43" si="27">T42</f>
        <v>96</v>
      </c>
      <c r="S42" s="5">
        <f t="shared" si="21"/>
        <v>96</v>
      </c>
      <c r="T42" s="5">
        <v>96</v>
      </c>
      <c r="U42" s="1" t="s">
        <v>108</v>
      </c>
      <c r="V42" s="1" t="e">
        <f t="shared" si="4"/>
        <v>#DIV/0!</v>
      </c>
      <c r="W42" s="1" t="e">
        <f t="shared" si="5"/>
        <v>#DIV/0!</v>
      </c>
      <c r="X42" s="1">
        <f>IFERROR(VLOOKUP(A42,[1]TDSheet!$A:$M,4,0),0)/5</f>
        <v>1.08</v>
      </c>
      <c r="Y42" s="1">
        <f>IFERROR(VLOOKUP(A42,[2]TDSheet!$A:$M,4,0),0)/5</f>
        <v>4.1399999999999997</v>
      </c>
      <c r="Z42" s="1">
        <v>0</v>
      </c>
      <c r="AA42" s="1">
        <v>0.4</v>
      </c>
      <c r="AB42" s="1">
        <v>1.2</v>
      </c>
      <c r="AC42" s="1">
        <v>0.6</v>
      </c>
      <c r="AD42" s="1">
        <v>1.4</v>
      </c>
      <c r="AE42" s="1">
        <v>1</v>
      </c>
      <c r="AF42" s="1">
        <v>1</v>
      </c>
      <c r="AG42" s="1">
        <v>1.8</v>
      </c>
      <c r="AH42" s="24" t="s">
        <v>50</v>
      </c>
      <c r="AI42" s="1">
        <f t="shared" si="22"/>
        <v>86.4</v>
      </c>
      <c r="AJ42" s="7">
        <v>8</v>
      </c>
      <c r="AK42" s="10">
        <f t="shared" si="23"/>
        <v>12</v>
      </c>
      <c r="AL42" s="1">
        <f t="shared" si="24"/>
        <v>86.4</v>
      </c>
      <c r="AM42" s="1">
        <v>12</v>
      </c>
      <c r="AN42" s="1">
        <v>84</v>
      </c>
      <c r="AO42" s="10">
        <f t="shared" si="25"/>
        <v>0.14285714285714285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 t="s">
        <v>86</v>
      </c>
      <c r="B43" s="1" t="s">
        <v>40</v>
      </c>
      <c r="C43" s="1">
        <v>26</v>
      </c>
      <c r="D43" s="1"/>
      <c r="E43" s="1">
        <v>8</v>
      </c>
      <c r="F43" s="1">
        <v>18</v>
      </c>
      <c r="G43" s="7">
        <v>0.43</v>
      </c>
      <c r="H43" s="1">
        <v>180</v>
      </c>
      <c r="I43" s="1" t="s">
        <v>44</v>
      </c>
      <c r="J43" s="1"/>
      <c r="K43" s="1">
        <v>8</v>
      </c>
      <c r="L43" s="1">
        <f t="shared" si="19"/>
        <v>0</v>
      </c>
      <c r="M43" s="1"/>
      <c r="N43" s="1"/>
      <c r="O43" s="1"/>
      <c r="P43" s="1">
        <f t="shared" si="3"/>
        <v>1.6</v>
      </c>
      <c r="Q43" s="26">
        <v>14</v>
      </c>
      <c r="R43" s="5">
        <f t="shared" si="27"/>
        <v>192</v>
      </c>
      <c r="S43" s="26">
        <f t="shared" si="21"/>
        <v>192</v>
      </c>
      <c r="T43" s="5">
        <v>192</v>
      </c>
      <c r="U43" s="1" t="s">
        <v>108</v>
      </c>
      <c r="V43" s="1">
        <f t="shared" si="4"/>
        <v>131.25</v>
      </c>
      <c r="W43" s="1">
        <f t="shared" si="5"/>
        <v>11.25</v>
      </c>
      <c r="X43" s="1">
        <f>IFERROR(VLOOKUP(A43,[1]TDSheet!$A:$M,4,0),0)/5</f>
        <v>1.548</v>
      </c>
      <c r="Y43" s="1">
        <f>IFERROR(VLOOKUP(A43,[2]TDSheet!$A:$M,4,0),0)/5</f>
        <v>0.68799999999999994</v>
      </c>
      <c r="Z43" s="1">
        <v>0.6</v>
      </c>
      <c r="AA43" s="1">
        <v>0.6</v>
      </c>
      <c r="AB43" s="1">
        <v>0.4</v>
      </c>
      <c r="AC43" s="1">
        <v>3.4</v>
      </c>
      <c r="AD43" s="1">
        <v>4.5999999999999996</v>
      </c>
      <c r="AE43" s="1">
        <v>0.6</v>
      </c>
      <c r="AF43" s="1">
        <v>1.2</v>
      </c>
      <c r="AG43" s="1">
        <v>2.4</v>
      </c>
      <c r="AH43" s="27" t="s">
        <v>80</v>
      </c>
      <c r="AI43" s="1">
        <f t="shared" si="22"/>
        <v>82.56</v>
      </c>
      <c r="AJ43" s="7">
        <v>16</v>
      </c>
      <c r="AK43" s="10">
        <f t="shared" si="23"/>
        <v>12</v>
      </c>
      <c r="AL43" s="1">
        <f t="shared" si="24"/>
        <v>82.56</v>
      </c>
      <c r="AM43" s="1">
        <v>12</v>
      </c>
      <c r="AN43" s="1">
        <v>84</v>
      </c>
      <c r="AO43" s="10">
        <f t="shared" si="25"/>
        <v>0.14285714285714285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 t="s">
        <v>87</v>
      </c>
      <c r="B44" s="1" t="s">
        <v>55</v>
      </c>
      <c r="C44" s="1">
        <v>55</v>
      </c>
      <c r="D44" s="1"/>
      <c r="E44" s="1"/>
      <c r="F44" s="1">
        <v>55</v>
      </c>
      <c r="G44" s="7">
        <v>1</v>
      </c>
      <c r="H44" s="1">
        <v>180</v>
      </c>
      <c r="I44" s="1" t="s">
        <v>44</v>
      </c>
      <c r="J44" s="1"/>
      <c r="K44" s="1"/>
      <c r="L44" s="1">
        <f t="shared" si="19"/>
        <v>0</v>
      </c>
      <c r="M44" s="1"/>
      <c r="N44" s="1"/>
      <c r="O44" s="1"/>
      <c r="P44" s="1">
        <f t="shared" si="3"/>
        <v>0</v>
      </c>
      <c r="Q44" s="5"/>
      <c r="R44" s="5"/>
      <c r="S44" s="5">
        <f t="shared" si="21"/>
        <v>0</v>
      </c>
      <c r="T44" s="5"/>
      <c r="U44" s="1"/>
      <c r="V44" s="1" t="e">
        <f t="shared" si="4"/>
        <v>#DIV/0!</v>
      </c>
      <c r="W44" s="1" t="e">
        <f t="shared" si="5"/>
        <v>#DIV/0!</v>
      </c>
      <c r="X44" s="1">
        <f>IFERROR(VLOOKUP(A44,[1]TDSheet!$A:$M,4,0),0)/5</f>
        <v>0</v>
      </c>
      <c r="Y44" s="1">
        <f>IFERROR(VLOOKUP(A44,[2]TDSheet!$A:$M,4,0),0)/5</f>
        <v>0</v>
      </c>
      <c r="Z44" s="1">
        <v>2</v>
      </c>
      <c r="AA44" s="1">
        <v>1</v>
      </c>
      <c r="AB44" s="1">
        <v>0</v>
      </c>
      <c r="AC44" s="1">
        <v>0</v>
      </c>
      <c r="AD44" s="1">
        <v>1</v>
      </c>
      <c r="AE44" s="1">
        <v>1</v>
      </c>
      <c r="AF44" s="1">
        <v>3</v>
      </c>
      <c r="AG44" s="1">
        <v>0</v>
      </c>
      <c r="AH44" s="24" t="s">
        <v>50</v>
      </c>
      <c r="AI44" s="1">
        <f t="shared" si="22"/>
        <v>0</v>
      </c>
      <c r="AJ44" s="7">
        <v>5</v>
      </c>
      <c r="AK44" s="10">
        <f t="shared" si="23"/>
        <v>0</v>
      </c>
      <c r="AL44" s="1">
        <f t="shared" si="24"/>
        <v>0</v>
      </c>
      <c r="AM44" s="1">
        <v>12</v>
      </c>
      <c r="AN44" s="1">
        <v>144</v>
      </c>
      <c r="AO44" s="10">
        <f t="shared" si="25"/>
        <v>0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 t="s">
        <v>88</v>
      </c>
      <c r="B45" s="1" t="s">
        <v>40</v>
      </c>
      <c r="C45" s="1">
        <v>40</v>
      </c>
      <c r="D45" s="1"/>
      <c r="E45" s="1">
        <v>14</v>
      </c>
      <c r="F45" s="1">
        <v>26</v>
      </c>
      <c r="G45" s="7">
        <v>1</v>
      </c>
      <c r="H45" s="1">
        <v>180</v>
      </c>
      <c r="I45" s="1" t="s">
        <v>44</v>
      </c>
      <c r="J45" s="1"/>
      <c r="K45" s="1">
        <v>14</v>
      </c>
      <c r="L45" s="1">
        <f t="shared" si="19"/>
        <v>0</v>
      </c>
      <c r="M45" s="1"/>
      <c r="N45" s="1"/>
      <c r="O45" s="1"/>
      <c r="P45" s="1">
        <f t="shared" si="3"/>
        <v>2.8</v>
      </c>
      <c r="Q45" s="5">
        <v>30</v>
      </c>
      <c r="R45" s="5">
        <f>T45</f>
        <v>60</v>
      </c>
      <c r="S45" s="5">
        <f t="shared" si="21"/>
        <v>60</v>
      </c>
      <c r="T45" s="5">
        <v>60</v>
      </c>
      <c r="U45" s="1"/>
      <c r="V45" s="1">
        <f t="shared" si="4"/>
        <v>30.714285714285715</v>
      </c>
      <c r="W45" s="1">
        <f t="shared" si="5"/>
        <v>9.2857142857142865</v>
      </c>
      <c r="X45" s="1">
        <f>IFERROR(VLOOKUP(A45,[1]TDSheet!$A:$M,4,0),0)/5</f>
        <v>0</v>
      </c>
      <c r="Y45" s="1">
        <f>IFERROR(VLOOKUP(A45,[2]TDSheet!$A:$M,4,0),0)/5</f>
        <v>0</v>
      </c>
      <c r="Z45" s="1">
        <v>4.8</v>
      </c>
      <c r="AA45" s="1">
        <v>4.2</v>
      </c>
      <c r="AB45" s="1">
        <v>4</v>
      </c>
      <c r="AC45" s="1">
        <v>1.2</v>
      </c>
      <c r="AD45" s="1">
        <v>2</v>
      </c>
      <c r="AE45" s="1">
        <v>5</v>
      </c>
      <c r="AF45" s="1">
        <v>1.4</v>
      </c>
      <c r="AG45" s="1">
        <v>1.4</v>
      </c>
      <c r="AH45" s="1"/>
      <c r="AI45" s="1">
        <f t="shared" si="22"/>
        <v>60</v>
      </c>
      <c r="AJ45" s="7">
        <v>5</v>
      </c>
      <c r="AK45" s="10">
        <f t="shared" si="23"/>
        <v>12</v>
      </c>
      <c r="AL45" s="1">
        <f t="shared" si="24"/>
        <v>60</v>
      </c>
      <c r="AM45" s="1">
        <v>12</v>
      </c>
      <c r="AN45" s="1">
        <v>84</v>
      </c>
      <c r="AO45" s="10">
        <f t="shared" si="25"/>
        <v>0.14285714285714285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 t="s">
        <v>89</v>
      </c>
      <c r="B46" s="1" t="s">
        <v>55</v>
      </c>
      <c r="C46" s="1">
        <v>22.2</v>
      </c>
      <c r="D46" s="1"/>
      <c r="E46" s="1"/>
      <c r="F46" s="1">
        <v>22.2</v>
      </c>
      <c r="G46" s="7">
        <v>1</v>
      </c>
      <c r="H46" s="1">
        <v>180</v>
      </c>
      <c r="I46" s="1" t="s">
        <v>44</v>
      </c>
      <c r="J46" s="1"/>
      <c r="K46" s="1"/>
      <c r="L46" s="1">
        <f t="shared" si="19"/>
        <v>0</v>
      </c>
      <c r="M46" s="1"/>
      <c r="N46" s="1"/>
      <c r="O46" s="1"/>
      <c r="P46" s="1">
        <f t="shared" si="3"/>
        <v>0</v>
      </c>
      <c r="Q46" s="5"/>
      <c r="R46" s="5"/>
      <c r="S46" s="5">
        <f t="shared" si="21"/>
        <v>0</v>
      </c>
      <c r="T46" s="5"/>
      <c r="U46" s="1"/>
      <c r="V46" s="1" t="e">
        <f t="shared" si="4"/>
        <v>#DIV/0!</v>
      </c>
      <c r="W46" s="1" t="e">
        <f t="shared" si="5"/>
        <v>#DIV/0!</v>
      </c>
      <c r="X46" s="1">
        <f>IFERROR(VLOOKUP(A46,[1]TDSheet!$A:$M,4,0),0)/5</f>
        <v>0</v>
      </c>
      <c r="Y46" s="1">
        <f>IFERROR(VLOOKUP(A46,[2]TDSheet!$A:$M,4,0),0)/5</f>
        <v>0.74</v>
      </c>
      <c r="Z46" s="1">
        <v>0</v>
      </c>
      <c r="AA46" s="1">
        <v>0</v>
      </c>
      <c r="AB46" s="1">
        <v>0.74</v>
      </c>
      <c r="AC46" s="1">
        <v>0.74</v>
      </c>
      <c r="AD46" s="1">
        <v>0.74</v>
      </c>
      <c r="AE46" s="1">
        <v>2.2200000000000002</v>
      </c>
      <c r="AF46" s="1">
        <v>0</v>
      </c>
      <c r="AG46" s="1">
        <v>0.74</v>
      </c>
      <c r="AH46" s="24" t="s">
        <v>50</v>
      </c>
      <c r="AI46" s="1">
        <f t="shared" si="22"/>
        <v>0</v>
      </c>
      <c r="AJ46" s="7">
        <v>3.7</v>
      </c>
      <c r="AK46" s="10">
        <f t="shared" si="23"/>
        <v>0</v>
      </c>
      <c r="AL46" s="1">
        <f t="shared" si="24"/>
        <v>0</v>
      </c>
      <c r="AM46" s="1">
        <v>14</v>
      </c>
      <c r="AN46" s="1">
        <v>126</v>
      </c>
      <c r="AO46" s="10">
        <f t="shared" si="25"/>
        <v>0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 t="s">
        <v>90</v>
      </c>
      <c r="B47" s="1" t="s">
        <v>40</v>
      </c>
      <c r="C47" s="1">
        <v>673</v>
      </c>
      <c r="D47" s="1"/>
      <c r="E47" s="1">
        <v>240</v>
      </c>
      <c r="F47" s="1">
        <v>283</v>
      </c>
      <c r="G47" s="7">
        <v>0.09</v>
      </c>
      <c r="H47" s="1">
        <v>180</v>
      </c>
      <c r="I47" s="1" t="s">
        <v>44</v>
      </c>
      <c r="J47" s="1"/>
      <c r="K47" s="1">
        <v>240</v>
      </c>
      <c r="L47" s="1">
        <f t="shared" si="19"/>
        <v>0</v>
      </c>
      <c r="M47" s="1"/>
      <c r="N47" s="1"/>
      <c r="O47" s="1"/>
      <c r="P47" s="1">
        <f t="shared" si="3"/>
        <v>48</v>
      </c>
      <c r="Q47" s="5">
        <v>677</v>
      </c>
      <c r="R47" s="5">
        <f t="shared" ref="R47:R49" si="28">T47</f>
        <v>840</v>
      </c>
      <c r="S47" s="5">
        <f t="shared" si="21"/>
        <v>840</v>
      </c>
      <c r="T47" s="5">
        <v>840</v>
      </c>
      <c r="U47" s="1"/>
      <c r="V47" s="1">
        <f t="shared" si="4"/>
        <v>23.395833333333332</v>
      </c>
      <c r="W47" s="1">
        <f t="shared" si="5"/>
        <v>5.895833333333333</v>
      </c>
      <c r="X47" s="1">
        <f>IFERROR(VLOOKUP(A47,[1]TDSheet!$A:$M,4,0),0)/5</f>
        <v>3.4200000000000004</v>
      </c>
      <c r="Y47" s="1">
        <f>IFERROR(VLOOKUP(A47,[2]TDSheet!$A:$M,4,0),0)/5</f>
        <v>2.286</v>
      </c>
      <c r="Z47" s="1">
        <v>17</v>
      </c>
      <c r="AA47" s="1">
        <v>28</v>
      </c>
      <c r="AB47" s="1">
        <v>17.600000000000001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/>
      <c r="AI47" s="1">
        <f t="shared" si="22"/>
        <v>75.599999999999994</v>
      </c>
      <c r="AJ47" s="7">
        <v>30</v>
      </c>
      <c r="AK47" s="10">
        <f t="shared" si="23"/>
        <v>28</v>
      </c>
      <c r="AL47" s="1">
        <f t="shared" si="24"/>
        <v>75.599999999999994</v>
      </c>
      <c r="AM47" s="1">
        <v>14</v>
      </c>
      <c r="AN47" s="1">
        <v>126</v>
      </c>
      <c r="AO47" s="10">
        <f t="shared" si="25"/>
        <v>0.22222222222222221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 t="s">
        <v>91</v>
      </c>
      <c r="B48" s="1" t="s">
        <v>40</v>
      </c>
      <c r="C48" s="1">
        <v>566</v>
      </c>
      <c r="D48" s="1"/>
      <c r="E48" s="1">
        <v>109</v>
      </c>
      <c r="F48" s="1">
        <v>397</v>
      </c>
      <c r="G48" s="7">
        <v>0.25</v>
      </c>
      <c r="H48" s="1">
        <v>180</v>
      </c>
      <c r="I48" s="1" t="s">
        <v>44</v>
      </c>
      <c r="J48" s="1"/>
      <c r="K48" s="1">
        <v>109</v>
      </c>
      <c r="L48" s="1">
        <f t="shared" si="19"/>
        <v>0</v>
      </c>
      <c r="M48" s="1"/>
      <c r="N48" s="1"/>
      <c r="O48" s="1"/>
      <c r="P48" s="1">
        <f t="shared" si="3"/>
        <v>21.8</v>
      </c>
      <c r="Q48" s="5">
        <v>126.20000000000005</v>
      </c>
      <c r="R48" s="5">
        <f t="shared" si="28"/>
        <v>336</v>
      </c>
      <c r="S48" s="5">
        <f t="shared" si="21"/>
        <v>336</v>
      </c>
      <c r="T48" s="5">
        <v>336</v>
      </c>
      <c r="U48" s="1" t="s">
        <v>108</v>
      </c>
      <c r="V48" s="1">
        <f t="shared" si="4"/>
        <v>33.62385321100917</v>
      </c>
      <c r="W48" s="1">
        <f t="shared" si="5"/>
        <v>18.211009174311926</v>
      </c>
      <c r="X48" s="1">
        <f>IFERROR(VLOOKUP(A48,[1]TDSheet!$A:$M,4,0),0)/5</f>
        <v>6.95</v>
      </c>
      <c r="Y48" s="1">
        <f>IFERROR(VLOOKUP(A48,[2]TDSheet!$A:$M,4,0),0)/5</f>
        <v>3.75</v>
      </c>
      <c r="Z48" s="1">
        <v>20.2</v>
      </c>
      <c r="AA48" s="1">
        <v>11.6</v>
      </c>
      <c r="AB48" s="1">
        <v>16.399999999999999</v>
      </c>
      <c r="AC48" s="1">
        <v>65</v>
      </c>
      <c r="AD48" s="1">
        <v>20.399999999999999</v>
      </c>
      <c r="AE48" s="1">
        <v>25.6</v>
      </c>
      <c r="AF48" s="1">
        <v>31</v>
      </c>
      <c r="AG48" s="1">
        <v>0</v>
      </c>
      <c r="AH48" s="1"/>
      <c r="AI48" s="1">
        <f t="shared" si="22"/>
        <v>84</v>
      </c>
      <c r="AJ48" s="7">
        <v>12</v>
      </c>
      <c r="AK48" s="10">
        <f t="shared" si="23"/>
        <v>28</v>
      </c>
      <c r="AL48" s="1">
        <f t="shared" si="24"/>
        <v>84</v>
      </c>
      <c r="AM48" s="1">
        <v>14</v>
      </c>
      <c r="AN48" s="1">
        <v>70</v>
      </c>
      <c r="AO48" s="10">
        <f t="shared" si="25"/>
        <v>0.4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 t="s">
        <v>92</v>
      </c>
      <c r="B49" s="1" t="s">
        <v>40</v>
      </c>
      <c r="C49" s="1">
        <v>273</v>
      </c>
      <c r="D49" s="1">
        <v>1</v>
      </c>
      <c r="E49" s="1">
        <v>59</v>
      </c>
      <c r="F49" s="1">
        <v>211</v>
      </c>
      <c r="G49" s="7">
        <v>0.3</v>
      </c>
      <c r="H49" s="1">
        <v>180</v>
      </c>
      <c r="I49" s="1" t="s">
        <v>44</v>
      </c>
      <c r="J49" s="1"/>
      <c r="K49" s="1">
        <v>59</v>
      </c>
      <c r="L49" s="1">
        <f t="shared" si="19"/>
        <v>0</v>
      </c>
      <c r="M49" s="1"/>
      <c r="N49" s="1"/>
      <c r="O49" s="1"/>
      <c r="P49" s="1">
        <f t="shared" si="3"/>
        <v>11.8</v>
      </c>
      <c r="Q49" s="5">
        <v>84</v>
      </c>
      <c r="R49" s="5">
        <f t="shared" si="28"/>
        <v>168</v>
      </c>
      <c r="S49" s="5">
        <f t="shared" si="21"/>
        <v>168</v>
      </c>
      <c r="T49" s="5">
        <v>168</v>
      </c>
      <c r="U49" s="1"/>
      <c r="V49" s="1">
        <f t="shared" si="4"/>
        <v>32.118644067796609</v>
      </c>
      <c r="W49" s="1">
        <f t="shared" si="5"/>
        <v>17.881355932203387</v>
      </c>
      <c r="X49" s="1">
        <f>IFERROR(VLOOKUP(A49,[1]TDSheet!$A:$M,4,0),0)/5</f>
        <v>3.06</v>
      </c>
      <c r="Y49" s="1">
        <f>IFERROR(VLOOKUP(A49,[2]TDSheet!$A:$M,4,0),0)/5</f>
        <v>2.34</v>
      </c>
      <c r="Z49" s="1">
        <v>6</v>
      </c>
      <c r="AA49" s="1">
        <v>6.4</v>
      </c>
      <c r="AB49" s="1">
        <v>6.8</v>
      </c>
      <c r="AC49" s="1">
        <v>56.4</v>
      </c>
      <c r="AD49" s="1">
        <v>10.199999999999999</v>
      </c>
      <c r="AE49" s="1">
        <v>11.8</v>
      </c>
      <c r="AF49" s="1">
        <v>6.8</v>
      </c>
      <c r="AG49" s="1">
        <v>7.2</v>
      </c>
      <c r="AH49" s="22" t="s">
        <v>59</v>
      </c>
      <c r="AI49" s="1">
        <f t="shared" si="22"/>
        <v>50.4</v>
      </c>
      <c r="AJ49" s="7">
        <v>12</v>
      </c>
      <c r="AK49" s="10">
        <f t="shared" si="23"/>
        <v>14</v>
      </c>
      <c r="AL49" s="1">
        <f t="shared" si="24"/>
        <v>50.4</v>
      </c>
      <c r="AM49" s="1">
        <v>14</v>
      </c>
      <c r="AN49" s="1">
        <v>70</v>
      </c>
      <c r="AO49" s="10">
        <f t="shared" si="25"/>
        <v>0.2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 t="s">
        <v>93</v>
      </c>
      <c r="B50" s="1" t="s">
        <v>55</v>
      </c>
      <c r="C50" s="1">
        <v>54</v>
      </c>
      <c r="D50" s="1"/>
      <c r="E50" s="1"/>
      <c r="F50" s="1">
        <v>52.2</v>
      </c>
      <c r="G50" s="7">
        <v>1</v>
      </c>
      <c r="H50" s="1">
        <v>180</v>
      </c>
      <c r="I50" s="1" t="s">
        <v>44</v>
      </c>
      <c r="J50" s="1"/>
      <c r="K50" s="1"/>
      <c r="L50" s="1">
        <f t="shared" si="19"/>
        <v>0</v>
      </c>
      <c r="M50" s="1"/>
      <c r="N50" s="1"/>
      <c r="O50" s="1"/>
      <c r="P50" s="1">
        <f t="shared" si="3"/>
        <v>0</v>
      </c>
      <c r="Q50" s="5"/>
      <c r="R50" s="5"/>
      <c r="S50" s="5">
        <f t="shared" si="21"/>
        <v>0</v>
      </c>
      <c r="T50" s="5"/>
      <c r="U50" s="1"/>
      <c r="V50" s="1" t="e">
        <f t="shared" si="4"/>
        <v>#DIV/0!</v>
      </c>
      <c r="W50" s="1" t="e">
        <f t="shared" si="5"/>
        <v>#DIV/0!</v>
      </c>
      <c r="X50" s="1">
        <f>IFERROR(VLOOKUP(A50,[1]TDSheet!$A:$M,4,0),0)/5</f>
        <v>0.36</v>
      </c>
      <c r="Y50" s="1">
        <f>IFERROR(VLOOKUP(A50,[2]TDSheet!$A:$M,4,0),0)/5</f>
        <v>1.8</v>
      </c>
      <c r="Z50" s="1">
        <v>1.44</v>
      </c>
      <c r="AA50" s="1">
        <v>1.08</v>
      </c>
      <c r="AB50" s="1">
        <v>0.72</v>
      </c>
      <c r="AC50" s="1">
        <v>0.72</v>
      </c>
      <c r="AD50" s="1">
        <v>0.72</v>
      </c>
      <c r="AE50" s="1">
        <v>0</v>
      </c>
      <c r="AF50" s="1">
        <v>0.4</v>
      </c>
      <c r="AG50" s="1">
        <v>0</v>
      </c>
      <c r="AH50" s="24" t="s">
        <v>50</v>
      </c>
      <c r="AI50" s="1">
        <f t="shared" si="22"/>
        <v>0</v>
      </c>
      <c r="AJ50" s="7">
        <v>1.8</v>
      </c>
      <c r="AK50" s="10">
        <f t="shared" si="23"/>
        <v>0</v>
      </c>
      <c r="AL50" s="1">
        <f t="shared" si="24"/>
        <v>0</v>
      </c>
      <c r="AM50" s="1">
        <v>18</v>
      </c>
      <c r="AN50" s="1">
        <v>234</v>
      </c>
      <c r="AO50" s="10">
        <f t="shared" si="25"/>
        <v>0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 t="s">
        <v>94</v>
      </c>
      <c r="B51" s="1" t="s">
        <v>40</v>
      </c>
      <c r="C51" s="1">
        <v>172</v>
      </c>
      <c r="D51" s="1"/>
      <c r="E51" s="1">
        <v>64</v>
      </c>
      <c r="F51" s="1">
        <v>96</v>
      </c>
      <c r="G51" s="7">
        <v>0.3</v>
      </c>
      <c r="H51" s="1">
        <v>180</v>
      </c>
      <c r="I51" s="1" t="s">
        <v>44</v>
      </c>
      <c r="J51" s="1"/>
      <c r="K51" s="1">
        <v>81</v>
      </c>
      <c r="L51" s="1">
        <f t="shared" si="19"/>
        <v>-17</v>
      </c>
      <c r="M51" s="1"/>
      <c r="N51" s="1"/>
      <c r="O51" s="1"/>
      <c r="P51" s="1">
        <f t="shared" si="3"/>
        <v>12.8</v>
      </c>
      <c r="Q51" s="5">
        <v>160</v>
      </c>
      <c r="R51" s="5">
        <f t="shared" ref="R51:R54" si="29">T51</f>
        <v>504</v>
      </c>
      <c r="S51" s="5">
        <f t="shared" si="21"/>
        <v>504</v>
      </c>
      <c r="T51" s="5">
        <v>504</v>
      </c>
      <c r="U51" s="1" t="s">
        <v>107</v>
      </c>
      <c r="V51" s="1">
        <f t="shared" si="4"/>
        <v>46.875</v>
      </c>
      <c r="W51" s="1">
        <f t="shared" si="5"/>
        <v>7.5</v>
      </c>
      <c r="X51" s="1">
        <f>IFERROR(VLOOKUP(A51,[1]TDSheet!$A:$M,4,0),0)/5</f>
        <v>3.6</v>
      </c>
      <c r="Y51" s="1">
        <f>IFERROR(VLOOKUP(A51,[2]TDSheet!$A:$M,4,0),0)/5</f>
        <v>1.6199999999999999</v>
      </c>
      <c r="Z51" s="1">
        <v>8.6</v>
      </c>
      <c r="AA51" s="1">
        <v>8.8000000000000007</v>
      </c>
      <c r="AB51" s="1">
        <v>9</v>
      </c>
      <c r="AC51" s="1">
        <v>58.4</v>
      </c>
      <c r="AD51" s="1">
        <v>6.6</v>
      </c>
      <c r="AE51" s="1">
        <v>12.6</v>
      </c>
      <c r="AF51" s="1">
        <v>6.6</v>
      </c>
      <c r="AG51" s="1">
        <v>21.2</v>
      </c>
      <c r="AH51" s="1"/>
      <c r="AI51" s="1">
        <f t="shared" si="22"/>
        <v>151.19999999999999</v>
      </c>
      <c r="AJ51" s="7">
        <v>12</v>
      </c>
      <c r="AK51" s="10">
        <f t="shared" si="23"/>
        <v>42</v>
      </c>
      <c r="AL51" s="1">
        <f t="shared" si="24"/>
        <v>151.19999999999999</v>
      </c>
      <c r="AM51" s="1">
        <v>14</v>
      </c>
      <c r="AN51" s="1">
        <v>70</v>
      </c>
      <c r="AO51" s="10">
        <f t="shared" si="25"/>
        <v>0.6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 t="s">
        <v>95</v>
      </c>
      <c r="B52" s="1" t="s">
        <v>40</v>
      </c>
      <c r="C52" s="1">
        <v>664</v>
      </c>
      <c r="D52" s="1"/>
      <c r="E52" s="1">
        <v>5</v>
      </c>
      <c r="F52" s="1">
        <v>15</v>
      </c>
      <c r="G52" s="7">
        <v>0.3</v>
      </c>
      <c r="H52" s="1">
        <v>180</v>
      </c>
      <c r="I52" s="1" t="s">
        <v>44</v>
      </c>
      <c r="J52" s="1"/>
      <c r="K52" s="1">
        <v>9</v>
      </c>
      <c r="L52" s="1">
        <f t="shared" si="19"/>
        <v>-4</v>
      </c>
      <c r="M52" s="1"/>
      <c r="N52" s="1"/>
      <c r="O52" s="1"/>
      <c r="P52" s="1">
        <f t="shared" si="3"/>
        <v>1</v>
      </c>
      <c r="Q52" s="5">
        <v>196</v>
      </c>
      <c r="R52" s="5">
        <f t="shared" si="29"/>
        <v>6860</v>
      </c>
      <c r="S52" s="5">
        <f t="shared" ref="S52:S58" si="30">AJ52*AK52</f>
        <v>6860</v>
      </c>
      <c r="T52" s="5">
        <v>6860</v>
      </c>
      <c r="U52" s="1" t="s">
        <v>107</v>
      </c>
      <c r="V52" s="1">
        <f t="shared" si="4"/>
        <v>6875</v>
      </c>
      <c r="W52" s="1">
        <f t="shared" si="5"/>
        <v>15</v>
      </c>
      <c r="X52" s="1">
        <f>IFERROR(VLOOKUP(A52,[1]TDSheet!$A:$M,4,0),0)/5</f>
        <v>39.239999999999995</v>
      </c>
      <c r="Y52" s="1">
        <f>IFERROR(VLOOKUP(A52,[2]TDSheet!$A:$M,4,0),0)/5</f>
        <v>16.8</v>
      </c>
      <c r="Z52" s="1">
        <v>184</v>
      </c>
      <c r="AA52" s="1">
        <v>123</v>
      </c>
      <c r="AB52" s="1">
        <v>84.4</v>
      </c>
      <c r="AC52" s="1">
        <v>155.19999999999999</v>
      </c>
      <c r="AD52" s="1">
        <v>130.6</v>
      </c>
      <c r="AE52" s="1">
        <v>170.6</v>
      </c>
      <c r="AF52" s="1">
        <v>170.4</v>
      </c>
      <c r="AG52" s="1">
        <v>117</v>
      </c>
      <c r="AH52" s="1"/>
      <c r="AI52" s="1">
        <f t="shared" ref="AI52:AI61" si="31">G52*R52</f>
        <v>2058</v>
      </c>
      <c r="AJ52" s="7">
        <v>14</v>
      </c>
      <c r="AK52" s="10">
        <f t="shared" ref="AK52:AK58" si="32">MROUND(R52, AJ52*AM52)/AJ52</f>
        <v>490</v>
      </c>
      <c r="AL52" s="1">
        <f t="shared" ref="AL52:AL58" si="33">AK52*AJ52*G52</f>
        <v>2058</v>
      </c>
      <c r="AM52" s="1">
        <v>14</v>
      </c>
      <c r="AN52" s="1">
        <v>70</v>
      </c>
      <c r="AO52" s="10">
        <f t="shared" ref="AO52:AO61" si="34">AK52/AN52</f>
        <v>7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 t="s">
        <v>96</v>
      </c>
      <c r="B53" s="1" t="s">
        <v>40</v>
      </c>
      <c r="C53" s="1">
        <v>882</v>
      </c>
      <c r="D53" s="1"/>
      <c r="E53" s="1">
        <v>400</v>
      </c>
      <c r="F53" s="1">
        <v>343</v>
      </c>
      <c r="G53" s="7">
        <v>0.25</v>
      </c>
      <c r="H53" s="1">
        <v>180</v>
      </c>
      <c r="I53" s="1" t="s">
        <v>44</v>
      </c>
      <c r="J53" s="1"/>
      <c r="K53" s="1">
        <v>400</v>
      </c>
      <c r="L53" s="1">
        <f t="shared" si="19"/>
        <v>0</v>
      </c>
      <c r="M53" s="1"/>
      <c r="N53" s="1"/>
      <c r="O53" s="1"/>
      <c r="P53" s="1">
        <f t="shared" si="3"/>
        <v>80</v>
      </c>
      <c r="Q53" s="5">
        <v>1257</v>
      </c>
      <c r="R53" s="5">
        <f t="shared" si="29"/>
        <v>1176</v>
      </c>
      <c r="S53" s="5">
        <f t="shared" si="30"/>
        <v>1176</v>
      </c>
      <c r="T53" s="5">
        <v>1176</v>
      </c>
      <c r="U53" s="1"/>
      <c r="V53" s="1">
        <f t="shared" si="4"/>
        <v>18.987500000000001</v>
      </c>
      <c r="W53" s="1">
        <f t="shared" si="5"/>
        <v>4.2874999999999996</v>
      </c>
      <c r="X53" s="1">
        <f>IFERROR(VLOOKUP(A53,[1]TDSheet!$A:$M,4,0),0)/5</f>
        <v>11.35</v>
      </c>
      <c r="Y53" s="1">
        <f>IFERROR(VLOOKUP(A53,[2]TDSheet!$A:$M,4,0),0)/5</f>
        <v>7.05</v>
      </c>
      <c r="Z53" s="1">
        <v>77</v>
      </c>
      <c r="AA53" s="1">
        <v>57</v>
      </c>
      <c r="AB53" s="1">
        <v>54.8</v>
      </c>
      <c r="AC53" s="1">
        <v>124.2</v>
      </c>
      <c r="AD53" s="1">
        <v>56.2</v>
      </c>
      <c r="AE53" s="1">
        <v>71.8</v>
      </c>
      <c r="AF53" s="1">
        <v>68.599999999999994</v>
      </c>
      <c r="AG53" s="1">
        <v>0</v>
      </c>
      <c r="AH53" s="1"/>
      <c r="AI53" s="1">
        <f t="shared" si="31"/>
        <v>294</v>
      </c>
      <c r="AJ53" s="7">
        <v>12</v>
      </c>
      <c r="AK53" s="10">
        <f t="shared" si="32"/>
        <v>98</v>
      </c>
      <c r="AL53" s="1">
        <f t="shared" si="33"/>
        <v>294</v>
      </c>
      <c r="AM53" s="1">
        <v>14</v>
      </c>
      <c r="AN53" s="1">
        <v>70</v>
      </c>
      <c r="AO53" s="10">
        <f t="shared" si="34"/>
        <v>1.4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 t="s">
        <v>97</v>
      </c>
      <c r="B54" s="1" t="s">
        <v>40</v>
      </c>
      <c r="C54" s="1">
        <v>978</v>
      </c>
      <c r="D54" s="1">
        <v>1</v>
      </c>
      <c r="E54" s="1">
        <v>273</v>
      </c>
      <c r="F54" s="1">
        <v>614</v>
      </c>
      <c r="G54" s="7">
        <v>0.25</v>
      </c>
      <c r="H54" s="1">
        <v>180</v>
      </c>
      <c r="I54" s="1" t="s">
        <v>44</v>
      </c>
      <c r="J54" s="1"/>
      <c r="K54" s="1">
        <v>273</v>
      </c>
      <c r="L54" s="1">
        <f t="shared" si="19"/>
        <v>0</v>
      </c>
      <c r="M54" s="1"/>
      <c r="N54" s="1"/>
      <c r="O54" s="1"/>
      <c r="P54" s="1">
        <f t="shared" si="3"/>
        <v>54.6</v>
      </c>
      <c r="Q54" s="5">
        <v>478</v>
      </c>
      <c r="R54" s="5">
        <f t="shared" si="29"/>
        <v>504</v>
      </c>
      <c r="S54" s="5">
        <f t="shared" si="30"/>
        <v>504</v>
      </c>
      <c r="T54" s="5">
        <v>504</v>
      </c>
      <c r="U54" s="1" t="s">
        <v>107</v>
      </c>
      <c r="V54" s="1">
        <f t="shared" si="4"/>
        <v>20.476190476190474</v>
      </c>
      <c r="W54" s="1">
        <f t="shared" si="5"/>
        <v>11.245421245421245</v>
      </c>
      <c r="X54" s="1">
        <f>IFERROR(VLOOKUP(A54,[1]TDSheet!$A:$M,4,0),0)/5</f>
        <v>7.8</v>
      </c>
      <c r="Y54" s="1">
        <f>IFERROR(VLOOKUP(A54,[2]TDSheet!$A:$M,4,0),0)/5</f>
        <v>5.05</v>
      </c>
      <c r="Z54" s="1">
        <v>37.200000000000003</v>
      </c>
      <c r="AA54" s="1">
        <v>37</v>
      </c>
      <c r="AB54" s="1">
        <v>30.8</v>
      </c>
      <c r="AC54" s="1">
        <v>92.8</v>
      </c>
      <c r="AD54" s="1">
        <v>36.4</v>
      </c>
      <c r="AE54" s="1">
        <v>42.6</v>
      </c>
      <c r="AF54" s="1">
        <v>48.4</v>
      </c>
      <c r="AG54" s="1">
        <v>52.4</v>
      </c>
      <c r="AH54" s="1"/>
      <c r="AI54" s="1">
        <f t="shared" si="31"/>
        <v>126</v>
      </c>
      <c r="AJ54" s="7">
        <v>12</v>
      </c>
      <c r="AK54" s="10">
        <f t="shared" si="32"/>
        <v>42</v>
      </c>
      <c r="AL54" s="1">
        <f t="shared" si="33"/>
        <v>126</v>
      </c>
      <c r="AM54" s="1">
        <v>14</v>
      </c>
      <c r="AN54" s="1">
        <v>70</v>
      </c>
      <c r="AO54" s="10">
        <f t="shared" si="34"/>
        <v>0.6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 t="s">
        <v>98</v>
      </c>
      <c r="B55" s="1" t="s">
        <v>55</v>
      </c>
      <c r="C55" s="1">
        <v>56.7</v>
      </c>
      <c r="D55" s="1"/>
      <c r="E55" s="1">
        <v>8.1</v>
      </c>
      <c r="F55" s="1">
        <v>48.6</v>
      </c>
      <c r="G55" s="7">
        <v>1</v>
      </c>
      <c r="H55" s="1">
        <v>180</v>
      </c>
      <c r="I55" s="1" t="s">
        <v>44</v>
      </c>
      <c r="J55" s="1"/>
      <c r="K55" s="1">
        <v>8.1</v>
      </c>
      <c r="L55" s="1">
        <f t="shared" si="19"/>
        <v>0</v>
      </c>
      <c r="M55" s="1"/>
      <c r="N55" s="1"/>
      <c r="O55" s="1"/>
      <c r="P55" s="1">
        <f t="shared" si="3"/>
        <v>1.6199999999999999</v>
      </c>
      <c r="Q55" s="5"/>
      <c r="R55" s="5"/>
      <c r="S55" s="5">
        <f t="shared" si="30"/>
        <v>0</v>
      </c>
      <c r="T55" s="5"/>
      <c r="U55" s="1"/>
      <c r="V55" s="1">
        <f t="shared" si="4"/>
        <v>30.000000000000004</v>
      </c>
      <c r="W55" s="1">
        <f t="shared" si="5"/>
        <v>30.000000000000004</v>
      </c>
      <c r="X55" s="1">
        <f>IFERROR(VLOOKUP(A55,[1]TDSheet!$A:$M,4,0),0)/5</f>
        <v>1.6199999999999999</v>
      </c>
      <c r="Y55" s="1">
        <f>IFERROR(VLOOKUP(A55,[2]TDSheet!$A:$M,4,0),0)/5</f>
        <v>2.16</v>
      </c>
      <c r="Z55" s="1">
        <v>0</v>
      </c>
      <c r="AA55" s="1">
        <v>0</v>
      </c>
      <c r="AB55" s="1">
        <v>7</v>
      </c>
      <c r="AC55" s="1">
        <v>1.08</v>
      </c>
      <c r="AD55" s="1">
        <v>1.08</v>
      </c>
      <c r="AE55" s="1">
        <v>1.62</v>
      </c>
      <c r="AF55" s="1">
        <v>2.14</v>
      </c>
      <c r="AG55" s="1">
        <v>1.62</v>
      </c>
      <c r="AH55" s="24" t="s">
        <v>50</v>
      </c>
      <c r="AI55" s="1">
        <f t="shared" si="31"/>
        <v>0</v>
      </c>
      <c r="AJ55" s="7">
        <v>2.7</v>
      </c>
      <c r="AK55" s="10">
        <f t="shared" si="32"/>
        <v>0</v>
      </c>
      <c r="AL55" s="1">
        <f t="shared" si="33"/>
        <v>0</v>
      </c>
      <c r="AM55" s="1">
        <v>14</v>
      </c>
      <c r="AN55" s="1">
        <v>126</v>
      </c>
      <c r="AO55" s="10">
        <f t="shared" si="34"/>
        <v>0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 t="s">
        <v>99</v>
      </c>
      <c r="B56" s="1" t="s">
        <v>55</v>
      </c>
      <c r="C56" s="1"/>
      <c r="D56" s="1"/>
      <c r="E56" s="1"/>
      <c r="F56" s="1"/>
      <c r="G56" s="15">
        <v>0</v>
      </c>
      <c r="H56" s="1">
        <v>180</v>
      </c>
      <c r="I56" s="1" t="s">
        <v>44</v>
      </c>
      <c r="J56" s="1"/>
      <c r="K56" s="1"/>
      <c r="L56" s="1">
        <f t="shared" si="19"/>
        <v>0</v>
      </c>
      <c r="M56" s="1"/>
      <c r="N56" s="1"/>
      <c r="O56" s="1"/>
      <c r="P56" s="1">
        <f t="shared" si="3"/>
        <v>0</v>
      </c>
      <c r="Q56" s="5">
        <v>60</v>
      </c>
      <c r="R56" s="5">
        <f>T56</f>
        <v>0</v>
      </c>
      <c r="S56" s="5">
        <f t="shared" si="30"/>
        <v>0</v>
      </c>
      <c r="T56" s="5">
        <v>0</v>
      </c>
      <c r="U56" s="14" t="s">
        <v>109</v>
      </c>
      <c r="V56" s="1" t="e">
        <f t="shared" si="4"/>
        <v>#DIV/0!</v>
      </c>
      <c r="W56" s="1" t="e">
        <f t="shared" si="5"/>
        <v>#DIV/0!</v>
      </c>
      <c r="X56" s="1">
        <f>IFERROR(VLOOKUP(A56,[1]TDSheet!$A:$M,4,0),0)/5</f>
        <v>0</v>
      </c>
      <c r="Y56" s="1">
        <f>IFERROR(VLOOKUP(A56,[2]TDSheet!$A:$M,4,0),0)/5</f>
        <v>0</v>
      </c>
      <c r="Z56" s="1">
        <v>0</v>
      </c>
      <c r="AA56" s="1">
        <v>0</v>
      </c>
      <c r="AB56" s="1">
        <v>0</v>
      </c>
      <c r="AC56" s="1">
        <v>1</v>
      </c>
      <c r="AD56" s="1">
        <v>1</v>
      </c>
      <c r="AE56" s="1">
        <v>0</v>
      </c>
      <c r="AF56" s="1">
        <v>0</v>
      </c>
      <c r="AG56" s="1">
        <v>0</v>
      </c>
      <c r="AH56" s="14" t="s">
        <v>112</v>
      </c>
      <c r="AI56" s="1">
        <f t="shared" si="31"/>
        <v>0</v>
      </c>
      <c r="AJ56" s="7">
        <v>5</v>
      </c>
      <c r="AK56" s="10">
        <f t="shared" si="32"/>
        <v>0</v>
      </c>
      <c r="AL56" s="1">
        <f t="shared" si="33"/>
        <v>0</v>
      </c>
      <c r="AM56" s="1">
        <v>12</v>
      </c>
      <c r="AN56" s="1">
        <v>84</v>
      </c>
      <c r="AO56" s="10">
        <f t="shared" si="34"/>
        <v>0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 t="s">
        <v>100</v>
      </c>
      <c r="B57" s="1" t="s">
        <v>40</v>
      </c>
      <c r="C57" s="1">
        <v>1482</v>
      </c>
      <c r="D57" s="1"/>
      <c r="E57" s="1">
        <v>101</v>
      </c>
      <c r="F57" s="1">
        <v>1305</v>
      </c>
      <c r="G57" s="7">
        <v>0.14000000000000001</v>
      </c>
      <c r="H57" s="1">
        <v>180</v>
      </c>
      <c r="I57" s="1" t="s">
        <v>44</v>
      </c>
      <c r="J57" s="1"/>
      <c r="K57" s="1">
        <v>101</v>
      </c>
      <c r="L57" s="1">
        <f t="shared" si="19"/>
        <v>0</v>
      </c>
      <c r="M57" s="1"/>
      <c r="N57" s="1"/>
      <c r="O57" s="1"/>
      <c r="P57" s="1">
        <f t="shared" si="3"/>
        <v>20.2</v>
      </c>
      <c r="Q57" s="5"/>
      <c r="R57" s="5">
        <f>T57</f>
        <v>528</v>
      </c>
      <c r="S57" s="5">
        <f t="shared" si="30"/>
        <v>528</v>
      </c>
      <c r="T57" s="5">
        <v>528</v>
      </c>
      <c r="U57" s="1" t="s">
        <v>107</v>
      </c>
      <c r="V57" s="1">
        <f t="shared" si="4"/>
        <v>90.742574257425744</v>
      </c>
      <c r="W57" s="1">
        <f t="shared" si="5"/>
        <v>64.603960396039611</v>
      </c>
      <c r="X57" s="1">
        <f>IFERROR(VLOOKUP(A57,[1]TDSheet!$A:$M,4,0),0)/5</f>
        <v>2.2679999999999998</v>
      </c>
      <c r="Y57" s="1">
        <f>IFERROR(VLOOKUP(A57,[2]TDSheet!$A:$M,4,0),0)/5</f>
        <v>1.512</v>
      </c>
      <c r="Z57" s="1">
        <v>39.6</v>
      </c>
      <c r="AA57" s="1">
        <v>40</v>
      </c>
      <c r="AB57" s="1">
        <v>33.4</v>
      </c>
      <c r="AC57" s="1">
        <v>6.8</v>
      </c>
      <c r="AD57" s="1">
        <v>27.4</v>
      </c>
      <c r="AE57" s="1">
        <v>42</v>
      </c>
      <c r="AF57" s="1">
        <v>22.2</v>
      </c>
      <c r="AG57" s="1">
        <v>14.2</v>
      </c>
      <c r="AH57" s="24" t="s">
        <v>50</v>
      </c>
      <c r="AI57" s="1">
        <f t="shared" si="31"/>
        <v>73.92</v>
      </c>
      <c r="AJ57" s="7">
        <v>22</v>
      </c>
      <c r="AK57" s="10">
        <f t="shared" si="32"/>
        <v>24</v>
      </c>
      <c r="AL57" s="1">
        <f t="shared" si="33"/>
        <v>73.92</v>
      </c>
      <c r="AM57" s="1">
        <v>12</v>
      </c>
      <c r="AN57" s="1">
        <v>84</v>
      </c>
      <c r="AO57" s="10">
        <f t="shared" si="34"/>
        <v>0.2857142857142857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78</v>
      </c>
      <c r="B58" s="1" t="s">
        <v>40</v>
      </c>
      <c r="C58" s="1">
        <v>307</v>
      </c>
      <c r="D58" s="1"/>
      <c r="E58" s="1">
        <v>20</v>
      </c>
      <c r="F58" s="1">
        <v>235</v>
      </c>
      <c r="G58" s="7">
        <v>0.22</v>
      </c>
      <c r="H58" s="1">
        <v>180</v>
      </c>
      <c r="I58" s="1" t="s">
        <v>44</v>
      </c>
      <c r="J58" s="1"/>
      <c r="K58" s="1">
        <v>20</v>
      </c>
      <c r="L58" s="1"/>
      <c r="M58" s="1"/>
      <c r="N58" s="1"/>
      <c r="O58" s="1"/>
      <c r="P58" s="1">
        <f t="shared" si="3"/>
        <v>4</v>
      </c>
      <c r="Q58" s="5"/>
      <c r="R58" s="5"/>
      <c r="S58" s="5">
        <f t="shared" si="30"/>
        <v>0</v>
      </c>
      <c r="T58" s="5"/>
      <c r="U58" s="1"/>
      <c r="V58" s="1">
        <f t="shared" si="4"/>
        <v>58.75</v>
      </c>
      <c r="W58" s="1">
        <f t="shared" si="5"/>
        <v>58.75</v>
      </c>
      <c r="X58" s="1">
        <f>IFERROR(VLOOKUP(A58,[1]TDSheet!$A:$M,4,0),0)/5</f>
        <v>3.3880000000000003</v>
      </c>
      <c r="Y58" s="1">
        <f>IFERROR(VLOOKUP(A58,[2]TDSheet!$A:$M,4,0),0)/5</f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22" t="s">
        <v>106</v>
      </c>
      <c r="AI58" s="1">
        <f t="shared" si="31"/>
        <v>0</v>
      </c>
      <c r="AJ58" s="7">
        <v>12</v>
      </c>
      <c r="AK58" s="10">
        <f t="shared" si="32"/>
        <v>0</v>
      </c>
      <c r="AL58" s="1">
        <f t="shared" si="33"/>
        <v>0</v>
      </c>
      <c r="AM58" s="1">
        <v>14</v>
      </c>
      <c r="AN58" s="1">
        <v>70</v>
      </c>
      <c r="AO58" s="10">
        <f t="shared" si="34"/>
        <v>0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28" t="s">
        <v>113</v>
      </c>
      <c r="B59" s="29" t="s">
        <v>40</v>
      </c>
      <c r="C59" s="28"/>
      <c r="D59" s="28"/>
      <c r="E59" s="28"/>
      <c r="F59" s="28"/>
      <c r="G59" s="30">
        <v>0.23</v>
      </c>
      <c r="H59" s="28">
        <v>180</v>
      </c>
      <c r="I59" s="28" t="s">
        <v>44</v>
      </c>
      <c r="J59" s="28"/>
      <c r="K59" s="28"/>
      <c r="L59" s="28"/>
      <c r="M59" s="28"/>
      <c r="N59" s="28"/>
      <c r="O59" s="28"/>
      <c r="P59" s="28">
        <f t="shared" si="3"/>
        <v>0</v>
      </c>
      <c r="Q59" s="31"/>
      <c r="R59" s="31">
        <f>T59</f>
        <v>150</v>
      </c>
      <c r="S59" s="31">
        <f t="shared" ref="S59:S61" si="35">AJ59*AK59</f>
        <v>168</v>
      </c>
      <c r="T59" s="31">
        <v>150</v>
      </c>
      <c r="U59" s="28"/>
      <c r="V59" s="28" t="e">
        <f t="shared" ref="V59:V61" si="36">(F59+S59)/P59</f>
        <v>#DIV/0!</v>
      </c>
      <c r="W59" s="28" t="e">
        <f t="shared" ref="W59:W61" si="37">F59/P59</f>
        <v>#DIV/0!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9" t="s">
        <v>45</v>
      </c>
      <c r="AI59" s="28">
        <f t="shared" si="31"/>
        <v>34.5</v>
      </c>
      <c r="AJ59" s="30">
        <v>12</v>
      </c>
      <c r="AK59" s="32">
        <f t="shared" ref="AK59:AK61" si="38">MROUND(R59, AJ59*AM59)/AJ59</f>
        <v>14</v>
      </c>
      <c r="AL59" s="28">
        <f t="shared" ref="AL59:AL61" si="39">AK59*AJ59*G59</f>
        <v>38.64</v>
      </c>
      <c r="AM59" s="28">
        <v>14</v>
      </c>
      <c r="AN59" s="28">
        <v>70</v>
      </c>
      <c r="AO59" s="32">
        <f t="shared" si="34"/>
        <v>0.2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28" t="s">
        <v>114</v>
      </c>
      <c r="B60" s="29" t="s">
        <v>40</v>
      </c>
      <c r="C60" s="28"/>
      <c r="D60" s="28"/>
      <c r="E60" s="28"/>
      <c r="F60" s="28"/>
      <c r="G60" s="30">
        <v>0.2</v>
      </c>
      <c r="H60" s="28">
        <v>180</v>
      </c>
      <c r="I60" s="28" t="s">
        <v>44</v>
      </c>
      <c r="J60" s="28"/>
      <c r="K60" s="28"/>
      <c r="L60" s="28"/>
      <c r="M60" s="28"/>
      <c r="N60" s="28"/>
      <c r="O60" s="28"/>
      <c r="P60" s="28">
        <f t="shared" si="3"/>
        <v>0</v>
      </c>
      <c r="Q60" s="31"/>
      <c r="R60" s="31">
        <f t="shared" ref="R60:R61" si="40">T60</f>
        <v>150</v>
      </c>
      <c r="S60" s="31">
        <f t="shared" si="35"/>
        <v>168</v>
      </c>
      <c r="T60" s="31">
        <v>150</v>
      </c>
      <c r="U60" s="28"/>
      <c r="V60" s="28" t="e">
        <f t="shared" si="36"/>
        <v>#DIV/0!</v>
      </c>
      <c r="W60" s="28" t="e">
        <f t="shared" si="37"/>
        <v>#DIV/0!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9" t="s">
        <v>45</v>
      </c>
      <c r="AI60" s="28">
        <f t="shared" si="31"/>
        <v>30</v>
      </c>
      <c r="AJ60" s="30">
        <v>12</v>
      </c>
      <c r="AK60" s="32">
        <f t="shared" si="38"/>
        <v>14</v>
      </c>
      <c r="AL60" s="28">
        <f t="shared" si="39"/>
        <v>33.6</v>
      </c>
      <c r="AM60" s="28">
        <v>14</v>
      </c>
      <c r="AN60" s="28">
        <v>70</v>
      </c>
      <c r="AO60" s="32">
        <f t="shared" si="34"/>
        <v>0.2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29" t="s">
        <v>115</v>
      </c>
      <c r="B61" s="29" t="s">
        <v>55</v>
      </c>
      <c r="C61" s="28"/>
      <c r="D61" s="28"/>
      <c r="E61" s="28"/>
      <c r="F61" s="28"/>
      <c r="G61" s="30">
        <v>1</v>
      </c>
      <c r="H61" s="28">
        <v>180</v>
      </c>
      <c r="I61" s="28" t="s">
        <v>44</v>
      </c>
      <c r="J61" s="28"/>
      <c r="K61" s="28"/>
      <c r="L61" s="28"/>
      <c r="M61" s="28"/>
      <c r="N61" s="28"/>
      <c r="O61" s="28"/>
      <c r="P61" s="28">
        <f t="shared" si="3"/>
        <v>0</v>
      </c>
      <c r="Q61" s="31"/>
      <c r="R61" s="31">
        <f t="shared" si="40"/>
        <v>100</v>
      </c>
      <c r="S61" s="31">
        <f t="shared" si="35"/>
        <v>120</v>
      </c>
      <c r="T61" s="31">
        <v>100</v>
      </c>
      <c r="U61" s="28"/>
      <c r="V61" s="28" t="e">
        <f t="shared" si="36"/>
        <v>#DIV/0!</v>
      </c>
      <c r="W61" s="28" t="e">
        <f t="shared" si="37"/>
        <v>#DIV/0!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9" t="s">
        <v>45</v>
      </c>
      <c r="AI61" s="28">
        <f t="shared" si="31"/>
        <v>100</v>
      </c>
      <c r="AJ61" s="30">
        <v>5</v>
      </c>
      <c r="AK61" s="32">
        <f t="shared" si="38"/>
        <v>24</v>
      </c>
      <c r="AL61" s="28">
        <f t="shared" si="39"/>
        <v>120</v>
      </c>
      <c r="AM61" s="28">
        <v>12</v>
      </c>
      <c r="AN61" s="28">
        <v>84</v>
      </c>
      <c r="AO61" s="32">
        <f t="shared" si="34"/>
        <v>0.2857142857142857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7"/>
      <c r="AK62" s="10"/>
      <c r="AL62" s="1"/>
      <c r="AM62" s="1"/>
      <c r="AN62" s="1"/>
      <c r="AO62" s="10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7"/>
      <c r="AK63" s="10"/>
      <c r="AL63" s="1"/>
      <c r="AM63" s="1"/>
      <c r="AN63" s="1"/>
      <c r="AO63" s="10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7"/>
      <c r="AK64" s="10"/>
      <c r="AL64" s="1"/>
      <c r="AM64" s="1"/>
      <c r="AN64" s="1"/>
      <c r="AO64" s="10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7"/>
      <c r="AK65" s="10"/>
      <c r="AL65" s="1"/>
      <c r="AM65" s="1"/>
      <c r="AN65" s="1"/>
      <c r="AO65" s="10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7"/>
      <c r="AK66" s="10"/>
      <c r="AL66" s="1"/>
      <c r="AM66" s="1"/>
      <c r="AN66" s="1"/>
      <c r="AO66" s="10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7"/>
      <c r="AK67" s="10"/>
      <c r="AL67" s="1"/>
      <c r="AM67" s="1"/>
      <c r="AN67" s="1"/>
      <c r="AO67" s="10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7"/>
      <c r="AK68" s="10"/>
      <c r="AL68" s="1"/>
      <c r="AM68" s="1"/>
      <c r="AN68" s="1"/>
      <c r="AO68" s="10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7"/>
      <c r="AK69" s="10"/>
      <c r="AL69" s="1"/>
      <c r="AM69" s="1"/>
      <c r="AN69" s="1"/>
      <c r="AO69" s="10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7"/>
      <c r="AK70" s="10"/>
      <c r="AL70" s="1"/>
      <c r="AM70" s="1"/>
      <c r="AN70" s="1"/>
      <c r="AO70" s="10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7"/>
      <c r="AK71" s="10"/>
      <c r="AL71" s="1"/>
      <c r="AM71" s="1"/>
      <c r="AN71" s="1"/>
      <c r="AO71" s="10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7"/>
      <c r="AK72" s="10"/>
      <c r="AL72" s="1"/>
      <c r="AM72" s="1"/>
      <c r="AN72" s="1"/>
      <c r="AO72" s="10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7"/>
      <c r="AK73" s="10"/>
      <c r="AL73" s="1"/>
      <c r="AM73" s="1"/>
      <c r="AN73" s="1"/>
      <c r="AO73" s="10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7"/>
      <c r="AK74" s="10"/>
      <c r="AL74" s="1"/>
      <c r="AM74" s="1"/>
      <c r="AN74" s="1"/>
      <c r="AO74" s="10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7"/>
      <c r="AK75" s="10"/>
      <c r="AL75" s="1"/>
      <c r="AM75" s="1"/>
      <c r="AN75" s="1"/>
      <c r="AO75" s="10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7"/>
      <c r="AK76" s="10"/>
      <c r="AL76" s="1"/>
      <c r="AM76" s="1"/>
      <c r="AN76" s="1"/>
      <c r="AO76" s="10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7"/>
      <c r="AK77" s="10"/>
      <c r="AL77" s="1"/>
      <c r="AM77" s="1"/>
      <c r="AN77" s="1"/>
      <c r="AO77" s="10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7"/>
      <c r="AK78" s="10"/>
      <c r="AL78" s="1"/>
      <c r="AM78" s="1"/>
      <c r="AN78" s="1"/>
      <c r="AO78" s="10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7"/>
      <c r="AK79" s="10"/>
      <c r="AL79" s="1"/>
      <c r="AM79" s="1"/>
      <c r="AN79" s="1"/>
      <c r="AO79" s="10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7"/>
      <c r="AK80" s="10"/>
      <c r="AL80" s="1"/>
      <c r="AM80" s="1"/>
      <c r="AN80" s="1"/>
      <c r="AO80" s="10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7"/>
      <c r="AK81" s="10"/>
      <c r="AL81" s="1"/>
      <c r="AM81" s="1"/>
      <c r="AN81" s="1"/>
      <c r="AO81" s="10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7"/>
      <c r="AK82" s="10"/>
      <c r="AL82" s="1"/>
      <c r="AM82" s="1"/>
      <c r="AN82" s="1"/>
      <c r="AO82" s="10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7"/>
      <c r="AK83" s="10"/>
      <c r="AL83" s="1"/>
      <c r="AM83" s="1"/>
      <c r="AN83" s="1"/>
      <c r="AO83" s="10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7"/>
      <c r="AK84" s="10"/>
      <c r="AL84" s="1"/>
      <c r="AM84" s="1"/>
      <c r="AN84" s="1"/>
      <c r="AO84" s="10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7"/>
      <c r="AK85" s="10"/>
      <c r="AL85" s="1"/>
      <c r="AM85" s="1"/>
      <c r="AN85" s="1"/>
      <c r="AO85" s="10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7"/>
      <c r="AK86" s="10"/>
      <c r="AL86" s="1"/>
      <c r="AM86" s="1"/>
      <c r="AN86" s="1"/>
      <c r="AO86" s="10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7"/>
      <c r="AK87" s="10"/>
      <c r="AL87" s="1"/>
      <c r="AM87" s="1"/>
      <c r="AN87" s="1"/>
      <c r="AO87" s="10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7"/>
      <c r="AK88" s="10"/>
      <c r="AL88" s="1"/>
      <c r="AM88" s="1"/>
      <c r="AN88" s="1"/>
      <c r="AO88" s="10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7"/>
      <c r="AK89" s="10"/>
      <c r="AL89" s="1"/>
      <c r="AM89" s="1"/>
      <c r="AN89" s="1"/>
      <c r="AO89" s="10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7"/>
      <c r="AK90" s="10"/>
      <c r="AL90" s="1"/>
      <c r="AM90" s="1"/>
      <c r="AN90" s="1"/>
      <c r="AO90" s="10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7"/>
      <c r="AK91" s="10"/>
      <c r="AL91" s="1"/>
      <c r="AM91" s="1"/>
      <c r="AN91" s="1"/>
      <c r="AO91" s="10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7"/>
      <c r="AK92" s="10"/>
      <c r="AL92" s="1"/>
      <c r="AM92" s="1"/>
      <c r="AN92" s="1"/>
      <c r="AO92" s="10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7"/>
      <c r="AK93" s="10"/>
      <c r="AL93" s="1"/>
      <c r="AM93" s="1"/>
      <c r="AN93" s="1"/>
      <c r="AO93" s="10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7"/>
      <c r="AK94" s="10"/>
      <c r="AL94" s="1"/>
      <c r="AM94" s="1"/>
      <c r="AN94" s="1"/>
      <c r="AO94" s="10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7"/>
      <c r="AK95" s="10"/>
      <c r="AL95" s="1"/>
      <c r="AM95" s="1"/>
      <c r="AN95" s="1"/>
      <c r="AO95" s="10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7"/>
      <c r="AK96" s="10"/>
      <c r="AL96" s="1"/>
      <c r="AM96" s="1"/>
      <c r="AN96" s="1"/>
      <c r="AO96" s="10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7"/>
      <c r="AK97" s="10"/>
      <c r="AL97" s="1"/>
      <c r="AM97" s="1"/>
      <c r="AN97" s="1"/>
      <c r="AO97" s="10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7"/>
      <c r="AK98" s="10"/>
      <c r="AL98" s="1"/>
      <c r="AM98" s="1"/>
      <c r="AN98" s="1"/>
      <c r="AO98" s="10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7"/>
      <c r="AK99" s="10"/>
      <c r="AL99" s="1"/>
      <c r="AM99" s="1"/>
      <c r="AN99" s="1"/>
      <c r="AO99" s="10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7"/>
      <c r="AK100" s="10"/>
      <c r="AL100" s="1"/>
      <c r="AM100" s="1"/>
      <c r="AN100" s="1"/>
      <c r="AO100" s="10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7"/>
      <c r="AK101" s="10"/>
      <c r="AL101" s="1"/>
      <c r="AM101" s="1"/>
      <c r="AN101" s="1"/>
      <c r="AO101" s="10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7"/>
      <c r="AK102" s="10"/>
      <c r="AL102" s="1"/>
      <c r="AM102" s="1"/>
      <c r="AN102" s="1"/>
      <c r="AO102" s="10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7"/>
      <c r="AK103" s="10"/>
      <c r="AL103" s="1"/>
      <c r="AM103" s="1"/>
      <c r="AN103" s="1"/>
      <c r="AO103" s="10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7"/>
      <c r="AK104" s="10"/>
      <c r="AL104" s="1"/>
      <c r="AM104" s="1"/>
      <c r="AN104" s="1"/>
      <c r="AO104" s="10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7"/>
      <c r="AK105" s="10"/>
      <c r="AL105" s="1"/>
      <c r="AM105" s="1"/>
      <c r="AN105" s="1"/>
      <c r="AO105" s="10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7"/>
      <c r="AK106" s="10"/>
      <c r="AL106" s="1"/>
      <c r="AM106" s="1"/>
      <c r="AN106" s="1"/>
      <c r="AO106" s="10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7"/>
      <c r="AK107" s="10"/>
      <c r="AL107" s="1"/>
      <c r="AM107" s="1"/>
      <c r="AN107" s="1"/>
      <c r="AO107" s="10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7"/>
      <c r="AK108" s="10"/>
      <c r="AL108" s="1"/>
      <c r="AM108" s="1"/>
      <c r="AN108" s="1"/>
      <c r="AO108" s="10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7"/>
      <c r="AK109" s="10"/>
      <c r="AL109" s="1"/>
      <c r="AM109" s="1"/>
      <c r="AN109" s="1"/>
      <c r="AO109" s="10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7"/>
      <c r="AK110" s="10"/>
      <c r="AL110" s="1"/>
      <c r="AM110" s="1"/>
      <c r="AN110" s="1"/>
      <c r="AO110" s="10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7"/>
      <c r="AK111" s="10"/>
      <c r="AL111" s="1"/>
      <c r="AM111" s="1"/>
      <c r="AN111" s="1"/>
      <c r="AO111" s="10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7"/>
      <c r="AK112" s="10"/>
      <c r="AL112" s="1"/>
      <c r="AM112" s="1"/>
      <c r="AN112" s="1"/>
      <c r="AO112" s="10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7"/>
      <c r="AK113" s="10"/>
      <c r="AL113" s="1"/>
      <c r="AM113" s="1"/>
      <c r="AN113" s="1"/>
      <c r="AO113" s="10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7"/>
      <c r="AK114" s="10"/>
      <c r="AL114" s="1"/>
      <c r="AM114" s="1"/>
      <c r="AN114" s="1"/>
      <c r="AO114" s="10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7"/>
      <c r="AK115" s="10"/>
      <c r="AL115" s="1"/>
      <c r="AM115" s="1"/>
      <c r="AN115" s="1"/>
      <c r="AO115" s="10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7"/>
      <c r="AK116" s="10"/>
      <c r="AL116" s="1"/>
      <c r="AM116" s="1"/>
      <c r="AN116" s="1"/>
      <c r="AO116" s="10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7"/>
      <c r="AK117" s="10"/>
      <c r="AL117" s="1"/>
      <c r="AM117" s="1"/>
      <c r="AN117" s="1"/>
      <c r="AO117" s="10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7"/>
      <c r="AK118" s="10"/>
      <c r="AL118" s="1"/>
      <c r="AM118" s="1"/>
      <c r="AN118" s="1"/>
      <c r="AO118" s="10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7"/>
      <c r="AK119" s="10"/>
      <c r="AL119" s="1"/>
      <c r="AM119" s="1"/>
      <c r="AN119" s="1"/>
      <c r="AO119" s="10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7"/>
      <c r="AK120" s="10"/>
      <c r="AL120" s="1"/>
      <c r="AM120" s="1"/>
      <c r="AN120" s="1"/>
      <c r="AO120" s="10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7"/>
      <c r="AK121" s="10"/>
      <c r="AL121" s="1"/>
      <c r="AM121" s="1"/>
      <c r="AN121" s="1"/>
      <c r="AO121" s="10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7"/>
      <c r="AK122" s="10"/>
      <c r="AL122" s="1"/>
      <c r="AM122" s="1"/>
      <c r="AN122" s="1"/>
      <c r="AO122" s="10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7"/>
      <c r="AK123" s="10"/>
      <c r="AL123" s="1"/>
      <c r="AM123" s="1"/>
      <c r="AN123" s="1"/>
      <c r="AO123" s="10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7"/>
      <c r="AK124" s="10"/>
      <c r="AL124" s="1"/>
      <c r="AM124" s="1"/>
      <c r="AN124" s="1"/>
      <c r="AO124" s="10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7"/>
      <c r="AK125" s="10"/>
      <c r="AL125" s="1"/>
      <c r="AM125" s="1"/>
      <c r="AN125" s="1"/>
      <c r="AO125" s="10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7"/>
      <c r="AK126" s="10"/>
      <c r="AL126" s="1"/>
      <c r="AM126" s="1"/>
      <c r="AN126" s="1"/>
      <c r="AO126" s="10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7"/>
      <c r="AK127" s="10"/>
      <c r="AL127" s="1"/>
      <c r="AM127" s="1"/>
      <c r="AN127" s="1"/>
      <c r="AO127" s="10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7"/>
      <c r="AK128" s="10"/>
      <c r="AL128" s="1"/>
      <c r="AM128" s="1"/>
      <c r="AN128" s="1"/>
      <c r="AO128" s="10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7"/>
      <c r="AK129" s="10"/>
      <c r="AL129" s="1"/>
      <c r="AM129" s="1"/>
      <c r="AN129" s="1"/>
      <c r="AO129" s="10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7"/>
      <c r="AK130" s="10"/>
      <c r="AL130" s="1"/>
      <c r="AM130" s="1"/>
      <c r="AN130" s="1"/>
      <c r="AO130" s="10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7"/>
      <c r="AK131" s="10"/>
      <c r="AL131" s="1"/>
      <c r="AM131" s="1"/>
      <c r="AN131" s="1"/>
      <c r="AO131" s="10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7"/>
      <c r="AK132" s="10"/>
      <c r="AL132" s="1"/>
      <c r="AM132" s="1"/>
      <c r="AN132" s="1"/>
      <c r="AO132" s="10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7"/>
      <c r="AK133" s="10"/>
      <c r="AL133" s="1"/>
      <c r="AM133" s="1"/>
      <c r="AN133" s="1"/>
      <c r="AO133" s="10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7"/>
      <c r="AK134" s="10"/>
      <c r="AL134" s="1"/>
      <c r="AM134" s="1"/>
      <c r="AN134" s="1"/>
      <c r="AO134" s="10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7"/>
      <c r="AK135" s="10"/>
      <c r="AL135" s="1"/>
      <c r="AM135" s="1"/>
      <c r="AN135" s="1"/>
      <c r="AO135" s="10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7"/>
      <c r="AK136" s="10"/>
      <c r="AL136" s="1"/>
      <c r="AM136" s="1"/>
      <c r="AN136" s="1"/>
      <c r="AO136" s="10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7"/>
      <c r="AK137" s="10"/>
      <c r="AL137" s="1"/>
      <c r="AM137" s="1"/>
      <c r="AN137" s="1"/>
      <c r="AO137" s="10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7"/>
      <c r="AK138" s="10"/>
      <c r="AL138" s="1"/>
      <c r="AM138" s="1"/>
      <c r="AN138" s="1"/>
      <c r="AO138" s="10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7"/>
      <c r="AK139" s="10"/>
      <c r="AL139" s="1"/>
      <c r="AM139" s="1"/>
      <c r="AN139" s="1"/>
      <c r="AO139" s="10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7"/>
      <c r="AK140" s="10"/>
      <c r="AL140" s="1"/>
      <c r="AM140" s="1"/>
      <c r="AN140" s="1"/>
      <c r="AO140" s="10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7"/>
      <c r="AK141" s="10"/>
      <c r="AL141" s="1"/>
      <c r="AM141" s="1"/>
      <c r="AN141" s="1"/>
      <c r="AO141" s="10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7"/>
      <c r="AK142" s="10"/>
      <c r="AL142" s="1"/>
      <c r="AM142" s="1"/>
      <c r="AN142" s="1"/>
      <c r="AO142" s="10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7"/>
      <c r="AK143" s="10"/>
      <c r="AL143" s="1"/>
      <c r="AM143" s="1"/>
      <c r="AN143" s="1"/>
      <c r="AO143" s="10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7"/>
      <c r="AK144" s="10"/>
      <c r="AL144" s="1"/>
      <c r="AM144" s="1"/>
      <c r="AN144" s="1"/>
      <c r="AO144" s="10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7"/>
      <c r="AK145" s="10"/>
      <c r="AL145" s="1"/>
      <c r="AM145" s="1"/>
      <c r="AN145" s="1"/>
      <c r="AO145" s="10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7"/>
      <c r="AK146" s="10"/>
      <c r="AL146" s="1"/>
      <c r="AM146" s="1"/>
      <c r="AN146" s="1"/>
      <c r="AO146" s="10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7"/>
      <c r="AK147" s="10"/>
      <c r="AL147" s="1"/>
      <c r="AM147" s="1"/>
      <c r="AN147" s="1"/>
      <c r="AO147" s="10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7"/>
      <c r="AK148" s="10"/>
      <c r="AL148" s="1"/>
      <c r="AM148" s="1"/>
      <c r="AN148" s="1"/>
      <c r="AO148" s="10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7"/>
      <c r="AK149" s="10"/>
      <c r="AL149" s="1"/>
      <c r="AM149" s="1"/>
      <c r="AN149" s="1"/>
      <c r="AO149" s="10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7"/>
      <c r="AK150" s="10"/>
      <c r="AL150" s="1"/>
      <c r="AM150" s="1"/>
      <c r="AN150" s="1"/>
      <c r="AO150" s="10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7"/>
      <c r="AK151" s="10"/>
      <c r="AL151" s="1"/>
      <c r="AM151" s="1"/>
      <c r="AN151" s="1"/>
      <c r="AO151" s="10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7"/>
      <c r="AK152" s="10"/>
      <c r="AL152" s="1"/>
      <c r="AM152" s="1"/>
      <c r="AN152" s="1"/>
      <c r="AO152" s="10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7"/>
      <c r="AK153" s="10"/>
      <c r="AL153" s="1"/>
      <c r="AM153" s="1"/>
      <c r="AN153" s="1"/>
      <c r="AO153" s="10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7"/>
      <c r="AK154" s="10"/>
      <c r="AL154" s="1"/>
      <c r="AM154" s="1"/>
      <c r="AN154" s="1"/>
      <c r="AO154" s="10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7"/>
      <c r="AK155" s="10"/>
      <c r="AL155" s="1"/>
      <c r="AM155" s="1"/>
      <c r="AN155" s="1"/>
      <c r="AO155" s="10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7"/>
      <c r="AK156" s="10"/>
      <c r="AL156" s="1"/>
      <c r="AM156" s="1"/>
      <c r="AN156" s="1"/>
      <c r="AO156" s="10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7"/>
      <c r="AK157" s="10"/>
      <c r="AL157" s="1"/>
      <c r="AM157" s="1"/>
      <c r="AN157" s="1"/>
      <c r="AO157" s="10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7"/>
      <c r="AK158" s="10"/>
      <c r="AL158" s="1"/>
      <c r="AM158" s="1"/>
      <c r="AN158" s="1"/>
      <c r="AO158" s="10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7"/>
      <c r="AK159" s="10"/>
      <c r="AL159" s="1"/>
      <c r="AM159" s="1"/>
      <c r="AN159" s="1"/>
      <c r="AO159" s="10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7"/>
      <c r="AK160" s="10"/>
      <c r="AL160" s="1"/>
      <c r="AM160" s="1"/>
      <c r="AN160" s="1"/>
      <c r="AO160" s="10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7"/>
      <c r="AK161" s="10"/>
      <c r="AL161" s="1"/>
      <c r="AM161" s="1"/>
      <c r="AN161" s="1"/>
      <c r="AO161" s="10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7"/>
      <c r="AK162" s="10"/>
      <c r="AL162" s="1"/>
      <c r="AM162" s="1"/>
      <c r="AN162" s="1"/>
      <c r="AO162" s="10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7"/>
      <c r="AK163" s="10"/>
      <c r="AL163" s="1"/>
      <c r="AM163" s="1"/>
      <c r="AN163" s="1"/>
      <c r="AO163" s="10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7"/>
      <c r="AK164" s="10"/>
      <c r="AL164" s="1"/>
      <c r="AM164" s="1"/>
      <c r="AN164" s="1"/>
      <c r="AO164" s="10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7"/>
      <c r="AK165" s="10"/>
      <c r="AL165" s="1"/>
      <c r="AM165" s="1"/>
      <c r="AN165" s="1"/>
      <c r="AO165" s="10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7"/>
      <c r="AK166" s="10"/>
      <c r="AL166" s="1"/>
      <c r="AM166" s="1"/>
      <c r="AN166" s="1"/>
      <c r="AO166" s="10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7"/>
      <c r="AK167" s="10"/>
      <c r="AL167" s="1"/>
      <c r="AM167" s="1"/>
      <c r="AN167" s="1"/>
      <c r="AO167" s="10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7"/>
      <c r="AK168" s="10"/>
      <c r="AL168" s="1"/>
      <c r="AM168" s="1"/>
      <c r="AN168" s="1"/>
      <c r="AO168" s="10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7"/>
      <c r="AK169" s="10"/>
      <c r="AL169" s="1"/>
      <c r="AM169" s="1"/>
      <c r="AN169" s="1"/>
      <c r="AO169" s="10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7"/>
      <c r="AK170" s="10"/>
      <c r="AL170" s="1"/>
      <c r="AM170" s="1"/>
      <c r="AN170" s="1"/>
      <c r="AO170" s="10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7"/>
      <c r="AK171" s="10"/>
      <c r="AL171" s="1"/>
      <c r="AM171" s="1"/>
      <c r="AN171" s="1"/>
      <c r="AO171" s="10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7"/>
      <c r="AK172" s="10"/>
      <c r="AL172" s="1"/>
      <c r="AM172" s="1"/>
      <c r="AN172" s="1"/>
      <c r="AO172" s="10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7"/>
      <c r="AK173" s="10"/>
      <c r="AL173" s="1"/>
      <c r="AM173" s="1"/>
      <c r="AN173" s="1"/>
      <c r="AO173" s="10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7"/>
      <c r="AK174" s="10"/>
      <c r="AL174" s="1"/>
      <c r="AM174" s="1"/>
      <c r="AN174" s="1"/>
      <c r="AO174" s="10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7"/>
      <c r="AK175" s="10"/>
      <c r="AL175" s="1"/>
      <c r="AM175" s="1"/>
      <c r="AN175" s="1"/>
      <c r="AO175" s="10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7"/>
      <c r="AK176" s="10"/>
      <c r="AL176" s="1"/>
      <c r="AM176" s="1"/>
      <c r="AN176" s="1"/>
      <c r="AO176" s="10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7"/>
      <c r="AK177" s="10"/>
      <c r="AL177" s="1"/>
      <c r="AM177" s="1"/>
      <c r="AN177" s="1"/>
      <c r="AO177" s="10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7"/>
      <c r="AK178" s="10"/>
      <c r="AL178" s="1"/>
      <c r="AM178" s="1"/>
      <c r="AN178" s="1"/>
      <c r="AO178" s="10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7"/>
      <c r="AK179" s="10"/>
      <c r="AL179" s="1"/>
      <c r="AM179" s="1"/>
      <c r="AN179" s="1"/>
      <c r="AO179" s="10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7"/>
      <c r="AK180" s="10"/>
      <c r="AL180" s="1"/>
      <c r="AM180" s="1"/>
      <c r="AN180" s="1"/>
      <c r="AO180" s="10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7"/>
      <c r="AK181" s="10"/>
      <c r="AL181" s="1"/>
      <c r="AM181" s="1"/>
      <c r="AN181" s="1"/>
      <c r="AO181" s="10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7"/>
      <c r="AK182" s="10"/>
      <c r="AL182" s="1"/>
      <c r="AM182" s="1"/>
      <c r="AN182" s="1"/>
      <c r="AO182" s="10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7"/>
      <c r="AK183" s="10"/>
      <c r="AL183" s="1"/>
      <c r="AM183" s="1"/>
      <c r="AN183" s="1"/>
      <c r="AO183" s="10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7"/>
      <c r="AK184" s="10"/>
      <c r="AL184" s="1"/>
      <c r="AM184" s="1"/>
      <c r="AN184" s="1"/>
      <c r="AO184" s="10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7"/>
      <c r="AK185" s="10"/>
      <c r="AL185" s="1"/>
      <c r="AM185" s="1"/>
      <c r="AN185" s="1"/>
      <c r="AO185" s="10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7"/>
      <c r="AK186" s="10"/>
      <c r="AL186" s="1"/>
      <c r="AM186" s="1"/>
      <c r="AN186" s="1"/>
      <c r="AO186" s="10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7"/>
      <c r="AK187" s="10"/>
      <c r="AL187" s="1"/>
      <c r="AM187" s="1"/>
      <c r="AN187" s="1"/>
      <c r="AO187" s="10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7"/>
      <c r="AK188" s="10"/>
      <c r="AL188" s="1"/>
      <c r="AM188" s="1"/>
      <c r="AN188" s="1"/>
      <c r="AO188" s="10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7"/>
      <c r="AK189" s="10"/>
      <c r="AL189" s="1"/>
      <c r="AM189" s="1"/>
      <c r="AN189" s="1"/>
      <c r="AO189" s="10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7"/>
      <c r="AK190" s="10"/>
      <c r="AL190" s="1"/>
      <c r="AM190" s="1"/>
      <c r="AN190" s="1"/>
      <c r="AO190" s="10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7"/>
      <c r="AK191" s="10"/>
      <c r="AL191" s="1"/>
      <c r="AM191" s="1"/>
      <c r="AN191" s="1"/>
      <c r="AO191" s="10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7"/>
      <c r="AK192" s="10"/>
      <c r="AL192" s="1"/>
      <c r="AM192" s="1"/>
      <c r="AN192" s="1"/>
      <c r="AO192" s="10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7"/>
      <c r="AK193" s="10"/>
      <c r="AL193" s="1"/>
      <c r="AM193" s="1"/>
      <c r="AN193" s="1"/>
      <c r="AO193" s="10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7"/>
      <c r="AK194" s="10"/>
      <c r="AL194" s="1"/>
      <c r="AM194" s="1"/>
      <c r="AN194" s="1"/>
      <c r="AO194" s="10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7"/>
      <c r="AK195" s="10"/>
      <c r="AL195" s="1"/>
      <c r="AM195" s="1"/>
      <c r="AN195" s="1"/>
      <c r="AO195" s="10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7"/>
      <c r="AK196" s="10"/>
      <c r="AL196" s="1"/>
      <c r="AM196" s="1"/>
      <c r="AN196" s="1"/>
      <c r="AO196" s="10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7"/>
      <c r="AK197" s="10"/>
      <c r="AL197" s="1"/>
      <c r="AM197" s="1"/>
      <c r="AN197" s="1"/>
      <c r="AO197" s="10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7"/>
      <c r="AK198" s="10"/>
      <c r="AL198" s="1"/>
      <c r="AM198" s="1"/>
      <c r="AN198" s="1"/>
      <c r="AO198" s="10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7"/>
      <c r="AK199" s="10"/>
      <c r="AL199" s="1"/>
      <c r="AM199" s="1"/>
      <c r="AN199" s="1"/>
      <c r="AO199" s="10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7"/>
      <c r="AK200" s="10"/>
      <c r="AL200" s="1"/>
      <c r="AM200" s="1"/>
      <c r="AN200" s="1"/>
      <c r="AO200" s="10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7"/>
      <c r="AK201" s="10"/>
      <c r="AL201" s="1"/>
      <c r="AM201" s="1"/>
      <c r="AN201" s="1"/>
      <c r="AO201" s="10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7"/>
      <c r="AK202" s="10"/>
      <c r="AL202" s="1"/>
      <c r="AM202" s="1"/>
      <c r="AN202" s="1"/>
      <c r="AO202" s="10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7"/>
      <c r="AK203" s="10"/>
      <c r="AL203" s="1"/>
      <c r="AM203" s="1"/>
      <c r="AN203" s="1"/>
      <c r="AO203" s="10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7"/>
      <c r="AK204" s="10"/>
      <c r="AL204" s="1"/>
      <c r="AM204" s="1"/>
      <c r="AN204" s="1"/>
      <c r="AO204" s="10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7"/>
      <c r="AK205" s="10"/>
      <c r="AL205" s="1"/>
      <c r="AM205" s="1"/>
      <c r="AN205" s="1"/>
      <c r="AO205" s="10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7"/>
      <c r="AK206" s="10"/>
      <c r="AL206" s="1"/>
      <c r="AM206" s="1"/>
      <c r="AN206" s="1"/>
      <c r="AO206" s="10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7"/>
      <c r="AK207" s="10"/>
      <c r="AL207" s="1"/>
      <c r="AM207" s="1"/>
      <c r="AN207" s="1"/>
      <c r="AO207" s="10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7"/>
      <c r="AK208" s="10"/>
      <c r="AL208" s="1"/>
      <c r="AM208" s="1"/>
      <c r="AN208" s="1"/>
      <c r="AO208" s="10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7"/>
      <c r="AK209" s="10"/>
      <c r="AL209" s="1"/>
      <c r="AM209" s="1"/>
      <c r="AN209" s="1"/>
      <c r="AO209" s="10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7"/>
      <c r="AK210" s="10"/>
      <c r="AL210" s="1"/>
      <c r="AM210" s="1"/>
      <c r="AN210" s="1"/>
      <c r="AO210" s="10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7"/>
      <c r="AK211" s="10"/>
      <c r="AL211" s="1"/>
      <c r="AM211" s="1"/>
      <c r="AN211" s="1"/>
      <c r="AO211" s="10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7"/>
      <c r="AK212" s="10"/>
      <c r="AL212" s="1"/>
      <c r="AM212" s="1"/>
      <c r="AN212" s="1"/>
      <c r="AO212" s="10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7"/>
      <c r="AK213" s="10"/>
      <c r="AL213" s="1"/>
      <c r="AM213" s="1"/>
      <c r="AN213" s="1"/>
      <c r="AO213" s="10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7"/>
      <c r="AK214" s="10"/>
      <c r="AL214" s="1"/>
      <c r="AM214" s="1"/>
      <c r="AN214" s="1"/>
      <c r="AO214" s="10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7"/>
      <c r="AK215" s="10"/>
      <c r="AL215" s="1"/>
      <c r="AM215" s="1"/>
      <c r="AN215" s="1"/>
      <c r="AO215" s="10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7"/>
      <c r="AK216" s="10"/>
      <c r="AL216" s="1"/>
      <c r="AM216" s="1"/>
      <c r="AN216" s="1"/>
      <c r="AO216" s="10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7"/>
      <c r="AK217" s="10"/>
      <c r="AL217" s="1"/>
      <c r="AM217" s="1"/>
      <c r="AN217" s="1"/>
      <c r="AO217" s="10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7"/>
      <c r="AK218" s="10"/>
      <c r="AL218" s="1"/>
      <c r="AM218" s="1"/>
      <c r="AN218" s="1"/>
      <c r="AO218" s="10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7"/>
      <c r="AK219" s="10"/>
      <c r="AL219" s="1"/>
      <c r="AM219" s="1"/>
      <c r="AN219" s="1"/>
      <c r="AO219" s="10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7"/>
      <c r="AK220" s="10"/>
      <c r="AL220" s="1"/>
      <c r="AM220" s="1"/>
      <c r="AN220" s="1"/>
      <c r="AO220" s="10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7"/>
      <c r="AK221" s="10"/>
      <c r="AL221" s="1"/>
      <c r="AM221" s="1"/>
      <c r="AN221" s="1"/>
      <c r="AO221" s="10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7"/>
      <c r="AK222" s="10"/>
      <c r="AL222" s="1"/>
      <c r="AM222" s="1"/>
      <c r="AN222" s="1"/>
      <c r="AO222" s="10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7"/>
      <c r="AK223" s="10"/>
      <c r="AL223" s="1"/>
      <c r="AM223" s="1"/>
      <c r="AN223" s="1"/>
      <c r="AO223" s="10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7"/>
      <c r="AK224" s="10"/>
      <c r="AL224" s="1"/>
      <c r="AM224" s="1"/>
      <c r="AN224" s="1"/>
      <c r="AO224" s="10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7"/>
      <c r="AK225" s="10"/>
      <c r="AL225" s="1"/>
      <c r="AM225" s="1"/>
      <c r="AN225" s="1"/>
      <c r="AO225" s="10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7"/>
      <c r="AK226" s="10"/>
      <c r="AL226" s="1"/>
      <c r="AM226" s="1"/>
      <c r="AN226" s="1"/>
      <c r="AO226" s="10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7"/>
      <c r="AK227" s="10"/>
      <c r="AL227" s="1"/>
      <c r="AM227" s="1"/>
      <c r="AN227" s="1"/>
      <c r="AO227" s="10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7"/>
      <c r="AK228" s="10"/>
      <c r="AL228" s="1"/>
      <c r="AM228" s="1"/>
      <c r="AN228" s="1"/>
      <c r="AO228" s="10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7"/>
      <c r="AK229" s="10"/>
      <c r="AL229" s="1"/>
      <c r="AM229" s="1"/>
      <c r="AN229" s="1"/>
      <c r="AO229" s="10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7"/>
      <c r="AK230" s="10"/>
      <c r="AL230" s="1"/>
      <c r="AM230" s="1"/>
      <c r="AN230" s="1"/>
      <c r="AO230" s="10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7"/>
      <c r="AK231" s="10"/>
      <c r="AL231" s="1"/>
      <c r="AM231" s="1"/>
      <c r="AN231" s="1"/>
      <c r="AO231" s="10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7"/>
      <c r="AK232" s="10"/>
      <c r="AL232" s="1"/>
      <c r="AM232" s="1"/>
      <c r="AN232" s="1"/>
      <c r="AO232" s="10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7"/>
      <c r="AK233" s="10"/>
      <c r="AL233" s="1"/>
      <c r="AM233" s="1"/>
      <c r="AN233" s="1"/>
      <c r="AO233" s="10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7"/>
      <c r="AK234" s="10"/>
      <c r="AL234" s="1"/>
      <c r="AM234" s="1"/>
      <c r="AN234" s="1"/>
      <c r="AO234" s="10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7"/>
      <c r="AK235" s="10"/>
      <c r="AL235" s="1"/>
      <c r="AM235" s="1"/>
      <c r="AN235" s="1"/>
      <c r="AO235" s="10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7"/>
      <c r="AK236" s="10"/>
      <c r="AL236" s="1"/>
      <c r="AM236" s="1"/>
      <c r="AN236" s="1"/>
      <c r="AO236" s="10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7"/>
      <c r="AK237" s="10"/>
      <c r="AL237" s="1"/>
      <c r="AM237" s="1"/>
      <c r="AN237" s="1"/>
      <c r="AO237" s="10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7"/>
      <c r="AK238" s="10"/>
      <c r="AL238" s="1"/>
      <c r="AM238" s="1"/>
      <c r="AN238" s="1"/>
      <c r="AO238" s="10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7"/>
      <c r="AK239" s="10"/>
      <c r="AL239" s="1"/>
      <c r="AM239" s="1"/>
      <c r="AN239" s="1"/>
      <c r="AO239" s="10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7"/>
      <c r="AK240" s="10"/>
      <c r="AL240" s="1"/>
      <c r="AM240" s="1"/>
      <c r="AN240" s="1"/>
      <c r="AO240" s="10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7"/>
      <c r="AK241" s="10"/>
      <c r="AL241" s="1"/>
      <c r="AM241" s="1"/>
      <c r="AN241" s="1"/>
      <c r="AO241" s="10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7"/>
      <c r="AK242" s="10"/>
      <c r="AL242" s="1"/>
      <c r="AM242" s="1"/>
      <c r="AN242" s="1"/>
      <c r="AO242" s="10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7"/>
      <c r="AK243" s="10"/>
      <c r="AL243" s="1"/>
      <c r="AM243" s="1"/>
      <c r="AN243" s="1"/>
      <c r="AO243" s="10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7"/>
      <c r="AK244" s="10"/>
      <c r="AL244" s="1"/>
      <c r="AM244" s="1"/>
      <c r="AN244" s="1"/>
      <c r="AO244" s="10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7"/>
      <c r="AK245" s="10"/>
      <c r="AL245" s="1"/>
      <c r="AM245" s="1"/>
      <c r="AN245" s="1"/>
      <c r="AO245" s="10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7"/>
      <c r="AK246" s="10"/>
      <c r="AL246" s="1"/>
      <c r="AM246" s="1"/>
      <c r="AN246" s="1"/>
      <c r="AO246" s="10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7"/>
      <c r="AK247" s="10"/>
      <c r="AL247" s="1"/>
      <c r="AM247" s="1"/>
      <c r="AN247" s="1"/>
      <c r="AO247" s="10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7"/>
      <c r="AK248" s="10"/>
      <c r="AL248" s="1"/>
      <c r="AM248" s="1"/>
      <c r="AN248" s="1"/>
      <c r="AO248" s="10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7"/>
      <c r="AK249" s="10"/>
      <c r="AL249" s="1"/>
      <c r="AM249" s="1"/>
      <c r="AN249" s="1"/>
      <c r="AO249" s="10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7"/>
      <c r="AK250" s="10"/>
      <c r="AL250" s="1"/>
      <c r="AM250" s="1"/>
      <c r="AN250" s="1"/>
      <c r="AO250" s="10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7"/>
      <c r="AK251" s="10"/>
      <c r="AL251" s="1"/>
      <c r="AM251" s="1"/>
      <c r="AN251" s="1"/>
      <c r="AO251" s="10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7"/>
      <c r="AK252" s="10"/>
      <c r="AL252" s="1"/>
      <c r="AM252" s="1"/>
      <c r="AN252" s="1"/>
      <c r="AO252" s="10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7"/>
      <c r="AK253" s="10"/>
      <c r="AL253" s="1"/>
      <c r="AM253" s="1"/>
      <c r="AN253" s="1"/>
      <c r="AO253" s="10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7"/>
      <c r="AK254" s="10"/>
      <c r="AL254" s="1"/>
      <c r="AM254" s="1"/>
      <c r="AN254" s="1"/>
      <c r="AO254" s="10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7"/>
      <c r="AK255" s="10"/>
      <c r="AL255" s="1"/>
      <c r="AM255" s="1"/>
      <c r="AN255" s="1"/>
      <c r="AO255" s="10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7"/>
      <c r="AK256" s="10"/>
      <c r="AL256" s="1"/>
      <c r="AM256" s="1"/>
      <c r="AN256" s="1"/>
      <c r="AO256" s="10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7"/>
      <c r="AK257" s="10"/>
      <c r="AL257" s="1"/>
      <c r="AM257" s="1"/>
      <c r="AN257" s="1"/>
      <c r="AO257" s="10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7"/>
      <c r="AK258" s="10"/>
      <c r="AL258" s="1"/>
      <c r="AM258" s="1"/>
      <c r="AN258" s="1"/>
      <c r="AO258" s="10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7"/>
      <c r="AK259" s="10"/>
      <c r="AL259" s="1"/>
      <c r="AM259" s="1"/>
      <c r="AN259" s="1"/>
      <c r="AO259" s="10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7"/>
      <c r="AK260" s="10"/>
      <c r="AL260" s="1"/>
      <c r="AM260" s="1"/>
      <c r="AN260" s="1"/>
      <c r="AO260" s="10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7"/>
      <c r="AK261" s="10"/>
      <c r="AL261" s="1"/>
      <c r="AM261" s="1"/>
      <c r="AN261" s="1"/>
      <c r="AO261" s="10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7"/>
      <c r="AK262" s="10"/>
      <c r="AL262" s="1"/>
      <c r="AM262" s="1"/>
      <c r="AN262" s="1"/>
      <c r="AO262" s="10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7"/>
      <c r="AK263" s="10"/>
      <c r="AL263" s="1"/>
      <c r="AM263" s="1"/>
      <c r="AN263" s="1"/>
      <c r="AO263" s="10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7"/>
      <c r="AK264" s="10"/>
      <c r="AL264" s="1"/>
      <c r="AM264" s="1"/>
      <c r="AN264" s="1"/>
      <c r="AO264" s="10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7"/>
      <c r="AK265" s="10"/>
      <c r="AL265" s="1"/>
      <c r="AM265" s="1"/>
      <c r="AN265" s="1"/>
      <c r="AO265" s="10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7"/>
      <c r="AK266" s="10"/>
      <c r="AL266" s="1"/>
      <c r="AM266" s="1"/>
      <c r="AN266" s="1"/>
      <c r="AO266" s="10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7"/>
      <c r="AK267" s="10"/>
      <c r="AL267" s="1"/>
      <c r="AM267" s="1"/>
      <c r="AN267" s="1"/>
      <c r="AO267" s="10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7"/>
      <c r="AK268" s="10"/>
      <c r="AL268" s="1"/>
      <c r="AM268" s="1"/>
      <c r="AN268" s="1"/>
      <c r="AO268" s="10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7"/>
      <c r="AK269" s="10"/>
      <c r="AL269" s="1"/>
      <c r="AM269" s="1"/>
      <c r="AN269" s="1"/>
      <c r="AO269" s="10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7"/>
      <c r="AK270" s="10"/>
      <c r="AL270" s="1"/>
      <c r="AM270" s="1"/>
      <c r="AN270" s="1"/>
      <c r="AO270" s="10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7"/>
      <c r="AK271" s="10"/>
      <c r="AL271" s="1"/>
      <c r="AM271" s="1"/>
      <c r="AN271" s="1"/>
      <c r="AO271" s="10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7"/>
      <c r="AK272" s="10"/>
      <c r="AL272" s="1"/>
      <c r="AM272" s="1"/>
      <c r="AN272" s="1"/>
      <c r="AO272" s="10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7"/>
      <c r="AK273" s="10"/>
      <c r="AL273" s="1"/>
      <c r="AM273" s="1"/>
      <c r="AN273" s="1"/>
      <c r="AO273" s="10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7"/>
      <c r="AK274" s="10"/>
      <c r="AL274" s="1"/>
      <c r="AM274" s="1"/>
      <c r="AN274" s="1"/>
      <c r="AO274" s="10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7"/>
      <c r="AK275" s="10"/>
      <c r="AL275" s="1"/>
      <c r="AM275" s="1"/>
      <c r="AN275" s="1"/>
      <c r="AO275" s="10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7"/>
      <c r="AK276" s="10"/>
      <c r="AL276" s="1"/>
      <c r="AM276" s="1"/>
      <c r="AN276" s="1"/>
      <c r="AO276" s="10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7"/>
      <c r="AK277" s="10"/>
      <c r="AL277" s="1"/>
      <c r="AM277" s="1"/>
      <c r="AN277" s="1"/>
      <c r="AO277" s="10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7"/>
      <c r="AK278" s="10"/>
      <c r="AL278" s="1"/>
      <c r="AM278" s="1"/>
      <c r="AN278" s="1"/>
      <c r="AO278" s="10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7"/>
      <c r="AK279" s="10"/>
      <c r="AL279" s="1"/>
      <c r="AM279" s="1"/>
      <c r="AN279" s="1"/>
      <c r="AO279" s="10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7"/>
      <c r="AK280" s="10"/>
      <c r="AL280" s="1"/>
      <c r="AM280" s="1"/>
      <c r="AN280" s="1"/>
      <c r="AO280" s="10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7"/>
      <c r="AK281" s="10"/>
      <c r="AL281" s="1"/>
      <c r="AM281" s="1"/>
      <c r="AN281" s="1"/>
      <c r="AO281" s="10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7"/>
      <c r="AK282" s="10"/>
      <c r="AL282" s="1"/>
      <c r="AM282" s="1"/>
      <c r="AN282" s="1"/>
      <c r="AO282" s="10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7"/>
      <c r="AK283" s="10"/>
      <c r="AL283" s="1"/>
      <c r="AM283" s="1"/>
      <c r="AN283" s="1"/>
      <c r="AO283" s="10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7"/>
      <c r="AK284" s="10"/>
      <c r="AL284" s="1"/>
      <c r="AM284" s="1"/>
      <c r="AN284" s="1"/>
      <c r="AO284" s="10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7"/>
      <c r="AK285" s="10"/>
      <c r="AL285" s="1"/>
      <c r="AM285" s="1"/>
      <c r="AN285" s="1"/>
      <c r="AO285" s="10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7"/>
      <c r="AK286" s="10"/>
      <c r="AL286" s="1"/>
      <c r="AM286" s="1"/>
      <c r="AN286" s="1"/>
      <c r="AO286" s="10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7"/>
      <c r="AK287" s="10"/>
      <c r="AL287" s="1"/>
      <c r="AM287" s="1"/>
      <c r="AN287" s="1"/>
      <c r="AO287" s="10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7"/>
      <c r="AK288" s="10"/>
      <c r="AL288" s="1"/>
      <c r="AM288" s="1"/>
      <c r="AN288" s="1"/>
      <c r="AO288" s="10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7"/>
      <c r="AK289" s="10"/>
      <c r="AL289" s="1"/>
      <c r="AM289" s="1"/>
      <c r="AN289" s="1"/>
      <c r="AO289" s="10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7"/>
      <c r="AK290" s="10"/>
      <c r="AL290" s="1"/>
      <c r="AM290" s="1"/>
      <c r="AN290" s="1"/>
      <c r="AO290" s="10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7"/>
      <c r="AK291" s="10"/>
      <c r="AL291" s="1"/>
      <c r="AM291" s="1"/>
      <c r="AN291" s="1"/>
      <c r="AO291" s="10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7"/>
      <c r="AK292" s="10"/>
      <c r="AL292" s="1"/>
      <c r="AM292" s="1"/>
      <c r="AN292" s="1"/>
      <c r="AO292" s="10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7"/>
      <c r="AK293" s="10"/>
      <c r="AL293" s="1"/>
      <c r="AM293" s="1"/>
      <c r="AN293" s="1"/>
      <c r="AO293" s="10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7"/>
      <c r="AK294" s="10"/>
      <c r="AL294" s="1"/>
      <c r="AM294" s="1"/>
      <c r="AN294" s="1"/>
      <c r="AO294" s="10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7"/>
      <c r="AK295" s="10"/>
      <c r="AL295" s="1"/>
      <c r="AM295" s="1"/>
      <c r="AN295" s="1"/>
      <c r="AO295" s="10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7"/>
      <c r="AK296" s="10"/>
      <c r="AL296" s="1"/>
      <c r="AM296" s="1"/>
      <c r="AN296" s="1"/>
      <c r="AO296" s="10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7"/>
      <c r="AK297" s="10"/>
      <c r="AL297" s="1"/>
      <c r="AM297" s="1"/>
      <c r="AN297" s="1"/>
      <c r="AO297" s="10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7"/>
      <c r="AK298" s="10"/>
      <c r="AL298" s="1"/>
      <c r="AM298" s="1"/>
      <c r="AN298" s="1"/>
      <c r="AO298" s="10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7"/>
      <c r="AK299" s="10"/>
      <c r="AL299" s="1"/>
      <c r="AM299" s="1"/>
      <c r="AN299" s="1"/>
      <c r="AO299" s="10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7"/>
      <c r="AK300" s="10"/>
      <c r="AL300" s="1"/>
      <c r="AM300" s="1"/>
      <c r="AN300" s="1"/>
      <c r="AO300" s="10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7"/>
      <c r="AK301" s="10"/>
      <c r="AL301" s="1"/>
      <c r="AM301" s="1"/>
      <c r="AN301" s="1"/>
      <c r="AO301" s="10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7"/>
      <c r="AK302" s="10"/>
      <c r="AL302" s="1"/>
      <c r="AM302" s="1"/>
      <c r="AN302" s="1"/>
      <c r="AO302" s="10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7"/>
      <c r="AK303" s="10"/>
      <c r="AL303" s="1"/>
      <c r="AM303" s="1"/>
      <c r="AN303" s="1"/>
      <c r="AO303" s="10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7"/>
      <c r="AK304" s="10"/>
      <c r="AL304" s="1"/>
      <c r="AM304" s="1"/>
      <c r="AN304" s="1"/>
      <c r="AO304" s="10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7"/>
      <c r="AK305" s="10"/>
      <c r="AL305" s="1"/>
      <c r="AM305" s="1"/>
      <c r="AN305" s="1"/>
      <c r="AO305" s="10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7"/>
      <c r="AK306" s="10"/>
      <c r="AL306" s="1"/>
      <c r="AM306" s="1"/>
      <c r="AN306" s="1"/>
      <c r="AO306" s="10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7"/>
      <c r="AK307" s="10"/>
      <c r="AL307" s="1"/>
      <c r="AM307" s="1"/>
      <c r="AN307" s="1"/>
      <c r="AO307" s="10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7"/>
      <c r="AK308" s="10"/>
      <c r="AL308" s="1"/>
      <c r="AM308" s="1"/>
      <c r="AN308" s="1"/>
      <c r="AO308" s="10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7"/>
      <c r="AK309" s="10"/>
      <c r="AL309" s="1"/>
      <c r="AM309" s="1"/>
      <c r="AN309" s="1"/>
      <c r="AO309" s="10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7"/>
      <c r="AK310" s="10"/>
      <c r="AL310" s="1"/>
      <c r="AM310" s="1"/>
      <c r="AN310" s="1"/>
      <c r="AO310" s="10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7"/>
      <c r="AK311" s="10"/>
      <c r="AL311" s="1"/>
      <c r="AM311" s="1"/>
      <c r="AN311" s="1"/>
      <c r="AO311" s="10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7"/>
      <c r="AK312" s="10"/>
      <c r="AL312" s="1"/>
      <c r="AM312" s="1"/>
      <c r="AN312" s="1"/>
      <c r="AO312" s="10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7"/>
      <c r="AK313" s="10"/>
      <c r="AL313" s="1"/>
      <c r="AM313" s="1"/>
      <c r="AN313" s="1"/>
      <c r="AO313" s="10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7"/>
      <c r="AK314" s="10"/>
      <c r="AL314" s="1"/>
      <c r="AM314" s="1"/>
      <c r="AN314" s="1"/>
      <c r="AO314" s="10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7"/>
      <c r="AK315" s="10"/>
      <c r="AL315" s="1"/>
      <c r="AM315" s="1"/>
      <c r="AN315" s="1"/>
      <c r="AO315" s="10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7"/>
      <c r="AK316" s="10"/>
      <c r="AL316" s="1"/>
      <c r="AM316" s="1"/>
      <c r="AN316" s="1"/>
      <c r="AO316" s="10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7"/>
      <c r="AK317" s="10"/>
      <c r="AL317" s="1"/>
      <c r="AM317" s="1"/>
      <c r="AN317" s="1"/>
      <c r="AO317" s="10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7"/>
      <c r="AK318" s="10"/>
      <c r="AL318" s="1"/>
      <c r="AM318" s="1"/>
      <c r="AN318" s="1"/>
      <c r="AO318" s="10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7"/>
      <c r="AK319" s="10"/>
      <c r="AL319" s="1"/>
      <c r="AM319" s="1"/>
      <c r="AN319" s="1"/>
      <c r="AO319" s="10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7"/>
      <c r="AK320" s="10"/>
      <c r="AL320" s="1"/>
      <c r="AM320" s="1"/>
      <c r="AN320" s="1"/>
      <c r="AO320" s="10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7"/>
      <c r="AK321" s="10"/>
      <c r="AL321" s="1"/>
      <c r="AM321" s="1"/>
      <c r="AN321" s="1"/>
      <c r="AO321" s="10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7"/>
      <c r="AK322" s="10"/>
      <c r="AL322" s="1"/>
      <c r="AM322" s="1"/>
      <c r="AN322" s="1"/>
      <c r="AO322" s="10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7"/>
      <c r="AK323" s="10"/>
      <c r="AL323" s="1"/>
      <c r="AM323" s="1"/>
      <c r="AN323" s="1"/>
      <c r="AO323" s="10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7"/>
      <c r="AK324" s="10"/>
      <c r="AL324" s="1"/>
      <c r="AM324" s="1"/>
      <c r="AN324" s="1"/>
      <c r="AO324" s="10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7"/>
      <c r="AK325" s="10"/>
      <c r="AL325" s="1"/>
      <c r="AM325" s="1"/>
      <c r="AN325" s="1"/>
      <c r="AO325" s="10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7"/>
      <c r="AK326" s="10"/>
      <c r="AL326" s="1"/>
      <c r="AM326" s="1"/>
      <c r="AN326" s="1"/>
      <c r="AO326" s="10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7"/>
      <c r="AK327" s="10"/>
      <c r="AL327" s="1"/>
      <c r="AM327" s="1"/>
      <c r="AN327" s="1"/>
      <c r="AO327" s="10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7"/>
      <c r="AK328" s="10"/>
      <c r="AL328" s="1"/>
      <c r="AM328" s="1"/>
      <c r="AN328" s="1"/>
      <c r="AO328" s="10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7"/>
      <c r="AK329" s="10"/>
      <c r="AL329" s="1"/>
      <c r="AM329" s="1"/>
      <c r="AN329" s="1"/>
      <c r="AO329" s="10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7"/>
      <c r="AK330" s="10"/>
      <c r="AL330" s="1"/>
      <c r="AM330" s="1"/>
      <c r="AN330" s="1"/>
      <c r="AO330" s="10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7"/>
      <c r="AK331" s="10"/>
      <c r="AL331" s="1"/>
      <c r="AM331" s="1"/>
      <c r="AN331" s="1"/>
      <c r="AO331" s="10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7"/>
      <c r="AK332" s="10"/>
      <c r="AL332" s="1"/>
      <c r="AM332" s="1"/>
      <c r="AN332" s="1"/>
      <c r="AO332" s="10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7"/>
      <c r="AK333" s="10"/>
      <c r="AL333" s="1"/>
      <c r="AM333" s="1"/>
      <c r="AN333" s="1"/>
      <c r="AO333" s="10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7"/>
      <c r="AK334" s="10"/>
      <c r="AL334" s="1"/>
      <c r="AM334" s="1"/>
      <c r="AN334" s="1"/>
      <c r="AO334" s="10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7"/>
      <c r="AK335" s="10"/>
      <c r="AL335" s="1"/>
      <c r="AM335" s="1"/>
      <c r="AN335" s="1"/>
      <c r="AO335" s="10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7"/>
      <c r="AK336" s="10"/>
      <c r="AL336" s="1"/>
      <c r="AM336" s="1"/>
      <c r="AN336" s="1"/>
      <c r="AO336" s="10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7"/>
      <c r="AK337" s="10"/>
      <c r="AL337" s="1"/>
      <c r="AM337" s="1"/>
      <c r="AN337" s="1"/>
      <c r="AO337" s="10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7"/>
      <c r="AK338" s="10"/>
      <c r="AL338" s="1"/>
      <c r="AM338" s="1"/>
      <c r="AN338" s="1"/>
      <c r="AO338" s="10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7"/>
      <c r="AK339" s="10"/>
      <c r="AL339" s="1"/>
      <c r="AM339" s="1"/>
      <c r="AN339" s="1"/>
      <c r="AO339" s="10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7"/>
      <c r="AK340" s="10"/>
      <c r="AL340" s="1"/>
      <c r="AM340" s="1"/>
      <c r="AN340" s="1"/>
      <c r="AO340" s="10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7"/>
      <c r="AK341" s="10"/>
      <c r="AL341" s="1"/>
      <c r="AM341" s="1"/>
      <c r="AN341" s="1"/>
      <c r="AO341" s="10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7"/>
      <c r="AK342" s="10"/>
      <c r="AL342" s="1"/>
      <c r="AM342" s="1"/>
      <c r="AN342" s="1"/>
      <c r="AO342" s="10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7"/>
      <c r="AK343" s="10"/>
      <c r="AL343" s="1"/>
      <c r="AM343" s="1"/>
      <c r="AN343" s="1"/>
      <c r="AO343" s="10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7"/>
      <c r="AK344" s="10"/>
      <c r="AL344" s="1"/>
      <c r="AM344" s="1"/>
      <c r="AN344" s="1"/>
      <c r="AO344" s="10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7"/>
      <c r="AK345" s="10"/>
      <c r="AL345" s="1"/>
      <c r="AM345" s="1"/>
      <c r="AN345" s="1"/>
      <c r="AO345" s="10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7"/>
      <c r="AK346" s="10"/>
      <c r="AL346" s="1"/>
      <c r="AM346" s="1"/>
      <c r="AN346" s="1"/>
      <c r="AO346" s="10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7"/>
      <c r="AK347" s="10"/>
      <c r="AL347" s="1"/>
      <c r="AM347" s="1"/>
      <c r="AN347" s="1"/>
      <c r="AO347" s="10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7"/>
      <c r="AK348" s="10"/>
      <c r="AL348" s="1"/>
      <c r="AM348" s="1"/>
      <c r="AN348" s="1"/>
      <c r="AO348" s="10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7"/>
      <c r="AK349" s="10"/>
      <c r="AL349" s="1"/>
      <c r="AM349" s="1"/>
      <c r="AN349" s="1"/>
      <c r="AO349" s="10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7"/>
      <c r="AK350" s="10"/>
      <c r="AL350" s="1"/>
      <c r="AM350" s="1"/>
      <c r="AN350" s="1"/>
      <c r="AO350" s="10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7"/>
      <c r="AK351" s="10"/>
      <c r="AL351" s="1"/>
      <c r="AM351" s="1"/>
      <c r="AN351" s="1"/>
      <c r="AO351" s="10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7"/>
      <c r="AK352" s="10"/>
      <c r="AL352" s="1"/>
      <c r="AM352" s="1"/>
      <c r="AN352" s="1"/>
      <c r="AO352" s="10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7"/>
      <c r="AK353" s="10"/>
      <c r="AL353" s="1"/>
      <c r="AM353" s="1"/>
      <c r="AN353" s="1"/>
      <c r="AO353" s="10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7"/>
      <c r="AK354" s="10"/>
      <c r="AL354" s="1"/>
      <c r="AM354" s="1"/>
      <c r="AN354" s="1"/>
      <c r="AO354" s="10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7"/>
      <c r="AK355" s="10"/>
      <c r="AL355" s="1"/>
      <c r="AM355" s="1"/>
      <c r="AN355" s="1"/>
      <c r="AO355" s="10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7"/>
      <c r="AK356" s="10"/>
      <c r="AL356" s="1"/>
      <c r="AM356" s="1"/>
      <c r="AN356" s="1"/>
      <c r="AO356" s="10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7"/>
      <c r="AK357" s="10"/>
      <c r="AL357" s="1"/>
      <c r="AM357" s="1"/>
      <c r="AN357" s="1"/>
      <c r="AO357" s="10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7"/>
      <c r="AK358" s="10"/>
      <c r="AL358" s="1"/>
      <c r="AM358" s="1"/>
      <c r="AN358" s="1"/>
      <c r="AO358" s="10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7"/>
      <c r="AK359" s="10"/>
      <c r="AL359" s="1"/>
      <c r="AM359" s="1"/>
      <c r="AN359" s="1"/>
      <c r="AO359" s="10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7"/>
      <c r="AK360" s="10"/>
      <c r="AL360" s="1"/>
      <c r="AM360" s="1"/>
      <c r="AN360" s="1"/>
      <c r="AO360" s="10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7"/>
      <c r="AK361" s="10"/>
      <c r="AL361" s="1"/>
      <c r="AM361" s="1"/>
      <c r="AN361" s="1"/>
      <c r="AO361" s="10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7"/>
      <c r="AK362" s="10"/>
      <c r="AL362" s="1"/>
      <c r="AM362" s="1"/>
      <c r="AN362" s="1"/>
      <c r="AO362" s="10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7"/>
      <c r="AK363" s="10"/>
      <c r="AL363" s="1"/>
      <c r="AM363" s="1"/>
      <c r="AN363" s="1"/>
      <c r="AO363" s="10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7"/>
      <c r="AK364" s="10"/>
      <c r="AL364" s="1"/>
      <c r="AM364" s="1"/>
      <c r="AN364" s="1"/>
      <c r="AO364" s="10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7"/>
      <c r="AK365" s="10"/>
      <c r="AL365" s="1"/>
      <c r="AM365" s="1"/>
      <c r="AN365" s="1"/>
      <c r="AO365" s="10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7"/>
      <c r="AK366" s="10"/>
      <c r="AL366" s="1"/>
      <c r="AM366" s="1"/>
      <c r="AN366" s="1"/>
      <c r="AO366" s="10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7"/>
      <c r="AK367" s="10"/>
      <c r="AL367" s="1"/>
      <c r="AM367" s="1"/>
      <c r="AN367" s="1"/>
      <c r="AO367" s="10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7"/>
      <c r="AK368" s="10"/>
      <c r="AL368" s="1"/>
      <c r="AM368" s="1"/>
      <c r="AN368" s="1"/>
      <c r="AO368" s="10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7"/>
      <c r="AK369" s="10"/>
      <c r="AL369" s="1"/>
      <c r="AM369" s="1"/>
      <c r="AN369" s="1"/>
      <c r="AO369" s="10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7"/>
      <c r="AK370" s="10"/>
      <c r="AL370" s="1"/>
      <c r="AM370" s="1"/>
      <c r="AN370" s="1"/>
      <c r="AO370" s="10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7"/>
      <c r="AK371" s="10"/>
      <c r="AL371" s="1"/>
      <c r="AM371" s="1"/>
      <c r="AN371" s="1"/>
      <c r="AO371" s="10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7"/>
      <c r="AK372" s="10"/>
      <c r="AL372" s="1"/>
      <c r="AM372" s="1"/>
      <c r="AN372" s="1"/>
      <c r="AO372" s="10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7"/>
      <c r="AK373" s="10"/>
      <c r="AL373" s="1"/>
      <c r="AM373" s="1"/>
      <c r="AN373" s="1"/>
      <c r="AO373" s="10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7"/>
      <c r="AK374" s="10"/>
      <c r="AL374" s="1"/>
      <c r="AM374" s="1"/>
      <c r="AN374" s="1"/>
      <c r="AO374" s="10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7"/>
      <c r="AK375" s="10"/>
      <c r="AL375" s="1"/>
      <c r="AM375" s="1"/>
      <c r="AN375" s="1"/>
      <c r="AO375" s="10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7"/>
      <c r="AK376" s="10"/>
      <c r="AL376" s="1"/>
      <c r="AM376" s="1"/>
      <c r="AN376" s="1"/>
      <c r="AO376" s="10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7"/>
      <c r="AK377" s="10"/>
      <c r="AL377" s="1"/>
      <c r="AM377" s="1"/>
      <c r="AN377" s="1"/>
      <c r="AO377" s="10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7"/>
      <c r="AK378" s="10"/>
      <c r="AL378" s="1"/>
      <c r="AM378" s="1"/>
      <c r="AN378" s="1"/>
      <c r="AO378" s="10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7"/>
      <c r="AK379" s="10"/>
      <c r="AL379" s="1"/>
      <c r="AM379" s="1"/>
      <c r="AN379" s="1"/>
      <c r="AO379" s="10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7"/>
      <c r="AK380" s="10"/>
      <c r="AL380" s="1"/>
      <c r="AM380" s="1"/>
      <c r="AN380" s="1"/>
      <c r="AO380" s="10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7"/>
      <c r="AK381" s="10"/>
      <c r="AL381" s="1"/>
      <c r="AM381" s="1"/>
      <c r="AN381" s="1"/>
      <c r="AO381" s="10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7"/>
      <c r="AK382" s="10"/>
      <c r="AL382" s="1"/>
      <c r="AM382" s="1"/>
      <c r="AN382" s="1"/>
      <c r="AO382" s="10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7"/>
      <c r="AK383" s="10"/>
      <c r="AL383" s="1"/>
      <c r="AM383" s="1"/>
      <c r="AN383" s="1"/>
      <c r="AO383" s="10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7"/>
      <c r="AK384" s="10"/>
      <c r="AL384" s="1"/>
      <c r="AM384" s="1"/>
      <c r="AN384" s="1"/>
      <c r="AO384" s="10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7"/>
      <c r="AK385" s="10"/>
      <c r="AL385" s="1"/>
      <c r="AM385" s="1"/>
      <c r="AN385" s="1"/>
      <c r="AO385" s="10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7"/>
      <c r="AK386" s="10"/>
      <c r="AL386" s="1"/>
      <c r="AM386" s="1"/>
      <c r="AN386" s="1"/>
      <c r="AO386" s="10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7"/>
      <c r="AK387" s="10"/>
      <c r="AL387" s="1"/>
      <c r="AM387" s="1"/>
      <c r="AN387" s="1"/>
      <c r="AO387" s="10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7"/>
      <c r="AK388" s="10"/>
      <c r="AL388" s="1"/>
      <c r="AM388" s="1"/>
      <c r="AN388" s="1"/>
      <c r="AO388" s="10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7"/>
      <c r="AK389" s="10"/>
      <c r="AL389" s="1"/>
      <c r="AM389" s="1"/>
      <c r="AN389" s="1"/>
      <c r="AO389" s="10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7"/>
      <c r="AK390" s="10"/>
      <c r="AL390" s="1"/>
      <c r="AM390" s="1"/>
      <c r="AN390" s="1"/>
      <c r="AO390" s="10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7"/>
      <c r="AK391" s="10"/>
      <c r="AL391" s="1"/>
      <c r="AM391" s="1"/>
      <c r="AN391" s="1"/>
      <c r="AO391" s="10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7"/>
      <c r="AK392" s="10"/>
      <c r="AL392" s="1"/>
      <c r="AM392" s="1"/>
      <c r="AN392" s="1"/>
      <c r="AO392" s="10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7"/>
      <c r="AK393" s="10"/>
      <c r="AL393" s="1"/>
      <c r="AM393" s="1"/>
      <c r="AN393" s="1"/>
      <c r="AO393" s="10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7"/>
      <c r="AK394" s="10"/>
      <c r="AL394" s="1"/>
      <c r="AM394" s="1"/>
      <c r="AN394" s="1"/>
      <c r="AO394" s="10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7"/>
      <c r="AK395" s="10"/>
      <c r="AL395" s="1"/>
      <c r="AM395" s="1"/>
      <c r="AN395" s="1"/>
      <c r="AO395" s="10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7"/>
      <c r="AK396" s="10"/>
      <c r="AL396" s="1"/>
      <c r="AM396" s="1"/>
      <c r="AN396" s="1"/>
      <c r="AO396" s="10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7"/>
      <c r="AK397" s="10"/>
      <c r="AL397" s="1"/>
      <c r="AM397" s="1"/>
      <c r="AN397" s="1"/>
      <c r="AO397" s="10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7"/>
      <c r="AK398" s="10"/>
      <c r="AL398" s="1"/>
      <c r="AM398" s="1"/>
      <c r="AN398" s="1"/>
      <c r="AO398" s="10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7"/>
      <c r="AK399" s="10"/>
      <c r="AL399" s="1"/>
      <c r="AM399" s="1"/>
      <c r="AN399" s="1"/>
      <c r="AO399" s="10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7"/>
      <c r="AK400" s="10"/>
      <c r="AL400" s="1"/>
      <c r="AM400" s="1"/>
      <c r="AN400" s="1"/>
      <c r="AO400" s="10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7"/>
      <c r="AK401" s="10"/>
      <c r="AL401" s="1"/>
      <c r="AM401" s="1"/>
      <c r="AN401" s="1"/>
      <c r="AO401" s="10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7"/>
      <c r="AK402" s="10"/>
      <c r="AL402" s="1"/>
      <c r="AM402" s="1"/>
      <c r="AN402" s="1"/>
      <c r="AO402" s="10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7"/>
      <c r="AK403" s="10"/>
      <c r="AL403" s="1"/>
      <c r="AM403" s="1"/>
      <c r="AN403" s="1"/>
      <c r="AO403" s="10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7"/>
      <c r="AK404" s="10"/>
      <c r="AL404" s="1"/>
      <c r="AM404" s="1"/>
      <c r="AN404" s="1"/>
      <c r="AO404" s="10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7"/>
      <c r="AK405" s="10"/>
      <c r="AL405" s="1"/>
      <c r="AM405" s="1"/>
      <c r="AN405" s="1"/>
      <c r="AO405" s="10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7"/>
      <c r="AK406" s="10"/>
      <c r="AL406" s="1"/>
      <c r="AM406" s="1"/>
      <c r="AN406" s="1"/>
      <c r="AO406" s="10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7"/>
      <c r="AK407" s="10"/>
      <c r="AL407" s="1"/>
      <c r="AM407" s="1"/>
      <c r="AN407" s="1"/>
      <c r="AO407" s="10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7"/>
      <c r="AK408" s="10"/>
      <c r="AL408" s="1"/>
      <c r="AM408" s="1"/>
      <c r="AN408" s="1"/>
      <c r="AO408" s="10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7"/>
      <c r="AK409" s="10"/>
      <c r="AL409" s="1"/>
      <c r="AM409" s="1"/>
      <c r="AN409" s="1"/>
      <c r="AO409" s="10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7"/>
      <c r="AK410" s="10"/>
      <c r="AL410" s="1"/>
      <c r="AM410" s="1"/>
      <c r="AN410" s="1"/>
      <c r="AO410" s="10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7"/>
      <c r="AK411" s="10"/>
      <c r="AL411" s="1"/>
      <c r="AM411" s="1"/>
      <c r="AN411" s="1"/>
      <c r="AO411" s="10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7"/>
      <c r="AK412" s="10"/>
      <c r="AL412" s="1"/>
      <c r="AM412" s="1"/>
      <c r="AN412" s="1"/>
      <c r="AO412" s="10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7"/>
      <c r="AK413" s="10"/>
      <c r="AL413" s="1"/>
      <c r="AM413" s="1"/>
      <c r="AN413" s="1"/>
      <c r="AO413" s="10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7"/>
      <c r="AK414" s="10"/>
      <c r="AL414" s="1"/>
      <c r="AM414" s="1"/>
      <c r="AN414" s="1"/>
      <c r="AO414" s="10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7"/>
      <c r="AK415" s="10"/>
      <c r="AL415" s="1"/>
      <c r="AM415" s="1"/>
      <c r="AN415" s="1"/>
      <c r="AO415" s="10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7"/>
      <c r="AK416" s="10"/>
      <c r="AL416" s="1"/>
      <c r="AM416" s="1"/>
      <c r="AN416" s="1"/>
      <c r="AO416" s="10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7"/>
      <c r="AK417" s="10"/>
      <c r="AL417" s="1"/>
      <c r="AM417" s="1"/>
      <c r="AN417" s="1"/>
      <c r="AO417" s="10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7"/>
      <c r="AK418" s="10"/>
      <c r="AL418" s="1"/>
      <c r="AM418" s="1"/>
      <c r="AN418" s="1"/>
      <c r="AO418" s="10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7"/>
      <c r="AK419" s="10"/>
      <c r="AL419" s="1"/>
      <c r="AM419" s="1"/>
      <c r="AN419" s="1"/>
      <c r="AO419" s="10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7"/>
      <c r="AK420" s="10"/>
      <c r="AL420" s="1"/>
      <c r="AM420" s="1"/>
      <c r="AN420" s="1"/>
      <c r="AO420" s="10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7"/>
      <c r="AK421" s="10"/>
      <c r="AL421" s="1"/>
      <c r="AM421" s="1"/>
      <c r="AN421" s="1"/>
      <c r="AO421" s="10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7"/>
      <c r="AK422" s="10"/>
      <c r="AL422" s="1"/>
      <c r="AM422" s="1"/>
      <c r="AN422" s="1"/>
      <c r="AO422" s="10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7"/>
      <c r="AK423" s="10"/>
      <c r="AL423" s="1"/>
      <c r="AM423" s="1"/>
      <c r="AN423" s="1"/>
      <c r="AO423" s="10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7"/>
      <c r="AK424" s="10"/>
      <c r="AL424" s="1"/>
      <c r="AM424" s="1"/>
      <c r="AN424" s="1"/>
      <c r="AO424" s="10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7"/>
      <c r="AK425" s="10"/>
      <c r="AL425" s="1"/>
      <c r="AM425" s="1"/>
      <c r="AN425" s="1"/>
      <c r="AO425" s="10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7"/>
      <c r="AK426" s="10"/>
      <c r="AL426" s="1"/>
      <c r="AM426" s="1"/>
      <c r="AN426" s="1"/>
      <c r="AO426" s="10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7"/>
      <c r="AK427" s="10"/>
      <c r="AL427" s="1"/>
      <c r="AM427" s="1"/>
      <c r="AN427" s="1"/>
      <c r="AO427" s="10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7"/>
      <c r="AK428" s="10"/>
      <c r="AL428" s="1"/>
      <c r="AM428" s="1"/>
      <c r="AN428" s="1"/>
      <c r="AO428" s="10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7"/>
      <c r="AK429" s="10"/>
      <c r="AL429" s="1"/>
      <c r="AM429" s="1"/>
      <c r="AN429" s="1"/>
      <c r="AO429" s="10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7"/>
      <c r="AK430" s="10"/>
      <c r="AL430" s="1"/>
      <c r="AM430" s="1"/>
      <c r="AN430" s="1"/>
      <c r="AO430" s="10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7"/>
      <c r="AK431" s="10"/>
      <c r="AL431" s="1"/>
      <c r="AM431" s="1"/>
      <c r="AN431" s="1"/>
      <c r="AO431" s="10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7"/>
      <c r="AK432" s="10"/>
      <c r="AL432" s="1"/>
      <c r="AM432" s="1"/>
      <c r="AN432" s="1"/>
      <c r="AO432" s="10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7"/>
      <c r="AK433" s="10"/>
      <c r="AL433" s="1"/>
      <c r="AM433" s="1"/>
      <c r="AN433" s="1"/>
      <c r="AO433" s="10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7"/>
      <c r="AK434" s="10"/>
      <c r="AL434" s="1"/>
      <c r="AM434" s="1"/>
      <c r="AN434" s="1"/>
      <c r="AO434" s="10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7"/>
      <c r="AK435" s="10"/>
      <c r="AL435" s="1"/>
      <c r="AM435" s="1"/>
      <c r="AN435" s="1"/>
      <c r="AO435" s="10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7"/>
      <c r="AK436" s="10"/>
      <c r="AL436" s="1"/>
      <c r="AM436" s="1"/>
      <c r="AN436" s="1"/>
      <c r="AO436" s="10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7"/>
      <c r="AK437" s="10"/>
      <c r="AL437" s="1"/>
      <c r="AM437" s="1"/>
      <c r="AN437" s="1"/>
      <c r="AO437" s="10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7"/>
      <c r="AK438" s="10"/>
      <c r="AL438" s="1"/>
      <c r="AM438" s="1"/>
      <c r="AN438" s="1"/>
      <c r="AO438" s="10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7"/>
      <c r="AK439" s="10"/>
      <c r="AL439" s="1"/>
      <c r="AM439" s="1"/>
      <c r="AN439" s="1"/>
      <c r="AO439" s="10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7"/>
      <c r="AK440" s="10"/>
      <c r="AL440" s="1"/>
      <c r="AM440" s="1"/>
      <c r="AN440" s="1"/>
      <c r="AO440" s="10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7"/>
      <c r="AK441" s="10"/>
      <c r="AL441" s="1"/>
      <c r="AM441" s="1"/>
      <c r="AN441" s="1"/>
      <c r="AO441" s="10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7"/>
      <c r="AK442" s="10"/>
      <c r="AL442" s="1"/>
      <c r="AM442" s="1"/>
      <c r="AN442" s="1"/>
      <c r="AO442" s="10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7"/>
      <c r="AK443" s="10"/>
      <c r="AL443" s="1"/>
      <c r="AM443" s="1"/>
      <c r="AN443" s="1"/>
      <c r="AO443" s="10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7"/>
      <c r="AK444" s="10"/>
      <c r="AL444" s="1"/>
      <c r="AM444" s="1"/>
      <c r="AN444" s="1"/>
      <c r="AO444" s="10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7"/>
      <c r="AK445" s="10"/>
      <c r="AL445" s="1"/>
      <c r="AM445" s="1"/>
      <c r="AN445" s="1"/>
      <c r="AO445" s="10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7"/>
      <c r="AK446" s="10"/>
      <c r="AL446" s="1"/>
      <c r="AM446" s="1"/>
      <c r="AN446" s="1"/>
      <c r="AO446" s="10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7"/>
      <c r="AK447" s="10"/>
      <c r="AL447" s="1"/>
      <c r="AM447" s="1"/>
      <c r="AN447" s="1"/>
      <c r="AO447" s="10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7"/>
      <c r="AK448" s="10"/>
      <c r="AL448" s="1"/>
      <c r="AM448" s="1"/>
      <c r="AN448" s="1"/>
      <c r="AO448" s="10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7"/>
      <c r="AK449" s="10"/>
      <c r="AL449" s="1"/>
      <c r="AM449" s="1"/>
      <c r="AN449" s="1"/>
      <c r="AO449" s="10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7"/>
      <c r="AK450" s="10"/>
      <c r="AL450" s="1"/>
      <c r="AM450" s="1"/>
      <c r="AN450" s="1"/>
      <c r="AO450" s="10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7"/>
      <c r="AK451" s="10"/>
      <c r="AL451" s="1"/>
      <c r="AM451" s="1"/>
      <c r="AN451" s="1"/>
      <c r="AO451" s="10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7"/>
      <c r="AK452" s="10"/>
      <c r="AL452" s="1"/>
      <c r="AM452" s="1"/>
      <c r="AN452" s="1"/>
      <c r="AO452" s="10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7"/>
      <c r="AK453" s="10"/>
      <c r="AL453" s="1"/>
      <c r="AM453" s="1"/>
      <c r="AN453" s="1"/>
      <c r="AO453" s="10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7"/>
      <c r="AK454" s="10"/>
      <c r="AL454" s="1"/>
      <c r="AM454" s="1"/>
      <c r="AN454" s="1"/>
      <c r="AO454" s="10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7"/>
      <c r="AK455" s="10"/>
      <c r="AL455" s="1"/>
      <c r="AM455" s="1"/>
      <c r="AN455" s="1"/>
      <c r="AO455" s="10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7"/>
      <c r="AK456" s="10"/>
      <c r="AL456" s="1"/>
      <c r="AM456" s="1"/>
      <c r="AN456" s="1"/>
      <c r="AO456" s="10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7"/>
      <c r="AK457" s="10"/>
      <c r="AL457" s="1"/>
      <c r="AM457" s="1"/>
      <c r="AN457" s="1"/>
      <c r="AO457" s="10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7"/>
      <c r="AK458" s="10"/>
      <c r="AL458" s="1"/>
      <c r="AM458" s="1"/>
      <c r="AN458" s="1"/>
      <c r="AO458" s="10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7"/>
      <c r="AK459" s="10"/>
      <c r="AL459" s="1"/>
      <c r="AM459" s="1"/>
      <c r="AN459" s="1"/>
      <c r="AO459" s="10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7"/>
      <c r="AK460" s="10"/>
      <c r="AL460" s="1"/>
      <c r="AM460" s="1"/>
      <c r="AN460" s="1"/>
      <c r="AO460" s="10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7"/>
      <c r="AK461" s="10"/>
      <c r="AL461" s="1"/>
      <c r="AM461" s="1"/>
      <c r="AN461" s="1"/>
      <c r="AO461" s="10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7"/>
      <c r="AK462" s="10"/>
      <c r="AL462" s="1"/>
      <c r="AM462" s="1"/>
      <c r="AN462" s="1"/>
      <c r="AO462" s="10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7"/>
      <c r="AK463" s="10"/>
      <c r="AL463" s="1"/>
      <c r="AM463" s="1"/>
      <c r="AN463" s="1"/>
      <c r="AO463" s="10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7"/>
      <c r="AK464" s="10"/>
      <c r="AL464" s="1"/>
      <c r="AM464" s="1"/>
      <c r="AN464" s="1"/>
      <c r="AO464" s="10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7"/>
      <c r="AK465" s="10"/>
      <c r="AL465" s="1"/>
      <c r="AM465" s="1"/>
      <c r="AN465" s="1"/>
      <c r="AO465" s="10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7"/>
      <c r="AK466" s="10"/>
      <c r="AL466" s="1"/>
      <c r="AM466" s="1"/>
      <c r="AN466" s="1"/>
      <c r="AO466" s="10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7"/>
      <c r="AK467" s="10"/>
      <c r="AL467" s="1"/>
      <c r="AM467" s="1"/>
      <c r="AN467" s="1"/>
      <c r="AO467" s="10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7"/>
      <c r="AK468" s="10"/>
      <c r="AL468" s="1"/>
      <c r="AM468" s="1"/>
      <c r="AN468" s="1"/>
      <c r="AO468" s="10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7"/>
      <c r="AK469" s="10"/>
      <c r="AL469" s="1"/>
      <c r="AM469" s="1"/>
      <c r="AN469" s="1"/>
      <c r="AO469" s="10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7"/>
      <c r="AK470" s="10"/>
      <c r="AL470" s="1"/>
      <c r="AM470" s="1"/>
      <c r="AN470" s="1"/>
      <c r="AO470" s="10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7"/>
      <c r="AK471" s="10"/>
      <c r="AL471" s="1"/>
      <c r="AM471" s="1"/>
      <c r="AN471" s="1"/>
      <c r="AO471" s="10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7"/>
      <c r="AK472" s="10"/>
      <c r="AL472" s="1"/>
      <c r="AM472" s="1"/>
      <c r="AN472" s="1"/>
      <c r="AO472" s="10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7"/>
      <c r="AK473" s="10"/>
      <c r="AL473" s="1"/>
      <c r="AM473" s="1"/>
      <c r="AN473" s="1"/>
      <c r="AO473" s="10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7"/>
      <c r="AK474" s="10"/>
      <c r="AL474" s="1"/>
      <c r="AM474" s="1"/>
      <c r="AN474" s="1"/>
      <c r="AO474" s="10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7"/>
      <c r="AK475" s="10"/>
      <c r="AL475" s="1"/>
      <c r="AM475" s="1"/>
      <c r="AN475" s="1"/>
      <c r="AO475" s="10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7"/>
      <c r="AK476" s="10"/>
      <c r="AL476" s="1"/>
      <c r="AM476" s="1"/>
      <c r="AN476" s="1"/>
      <c r="AO476" s="10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7"/>
      <c r="AK477" s="10"/>
      <c r="AL477" s="1"/>
      <c r="AM477" s="1"/>
      <c r="AN477" s="1"/>
      <c r="AO477" s="10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7"/>
      <c r="AK478" s="10"/>
      <c r="AL478" s="1"/>
      <c r="AM478" s="1"/>
      <c r="AN478" s="1"/>
      <c r="AO478" s="10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7"/>
      <c r="AK479" s="10"/>
      <c r="AL479" s="1"/>
      <c r="AM479" s="1"/>
      <c r="AN479" s="1"/>
      <c r="AO479" s="10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7"/>
      <c r="AK480" s="10"/>
      <c r="AL480" s="1"/>
      <c r="AM480" s="1"/>
      <c r="AN480" s="1"/>
      <c r="AO480" s="10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7"/>
      <c r="AK481" s="10"/>
      <c r="AL481" s="1"/>
      <c r="AM481" s="1"/>
      <c r="AN481" s="1"/>
      <c r="AO481" s="10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7"/>
      <c r="AK482" s="10"/>
      <c r="AL482" s="1"/>
      <c r="AM482" s="1"/>
      <c r="AN482" s="1"/>
      <c r="AO482" s="10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7"/>
      <c r="AK483" s="10"/>
      <c r="AL483" s="1"/>
      <c r="AM483" s="1"/>
      <c r="AN483" s="1"/>
      <c r="AO483" s="10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7"/>
      <c r="AK484" s="10"/>
      <c r="AL484" s="1"/>
      <c r="AM484" s="1"/>
      <c r="AN484" s="1"/>
      <c r="AO484" s="10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7"/>
      <c r="AK485" s="10"/>
      <c r="AL485" s="1"/>
      <c r="AM485" s="1"/>
      <c r="AN485" s="1"/>
      <c r="AO485" s="10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</sheetData>
  <autoFilter ref="A3:AO61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2025-06-16T12:51:32Z</dcterms:created>
  <dcterms:modified xsi:type="dcterms:W3CDTF">2025-06-29T06:55:10Z</dcterms:modified>
</cp:coreProperties>
</file>