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EB066ED-3B54-4BA7-92EB-6102E48A1E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99" i="1" l="1"/>
  <c r="Y509" i="1"/>
  <c r="Z303" i="1"/>
  <c r="Y507" i="1"/>
  <c r="Z447" i="1"/>
  <c r="Z311" i="1"/>
  <c r="Z485" i="1"/>
  <c r="Z463" i="1"/>
  <c r="Z199" i="1"/>
  <c r="Z32" i="1"/>
  <c r="Z512" i="1" s="1"/>
  <c r="Y511" i="1"/>
  <c r="Y508" i="1"/>
  <c r="Y510" i="1" s="1"/>
  <c r="Z211" i="1"/>
  <c r="Z109" i="1"/>
  <c r="Z80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<sst xmlns="http://schemas.openxmlformats.org/spreadsheetml/2006/main" count="2277" uniqueCount="815">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</sst>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40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3.7037037037037033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40</v>
      </c>
      <c r="Y45" s="569">
        <f>IFERROR(SUM(Y41:Y43),"0")</f>
        <v>43.2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250</v>
      </c>
      <c r="Y53" s="56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18</v>
      </c>
      <c r="Y57" s="568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27.148148148148145</v>
      </c>
      <c r="Y58" s="569">
        <f>IFERROR(Y52/H52,"0")+IFERROR(Y53/H53,"0")+IFERROR(Y54/H54,"0")+IFERROR(Y55/H55,"0")+IFERROR(Y56/H56,"0")+IFERROR(Y57/H57,"0")</f>
        <v>28.000000000000004</v>
      </c>
      <c r="Z58" s="569">
        <f>IFERROR(IF(Z52="",0,Z52),"0")+IFERROR(IF(Z53="",0,Z53),"0")+IFERROR(IF(Z54="",0,Z54),"0")+IFERROR(IF(Z55="",0,Z55),"0")+IFERROR(IF(Z56="",0,Z56),"0")+IFERROR(IF(Z57="",0,Z57),"0")</f>
        <v>0.49160000000000004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268</v>
      </c>
      <c r="Y59" s="569">
        <f>IFERROR(SUM(Y52:Y57),"0")</f>
        <v>277.20000000000005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23.148148148148145</v>
      </c>
      <c r="Y65" s="569">
        <f>IFERROR(Y61/H61,"0")+IFERROR(Y62/H62,"0")+IFERROR(Y63/H63,"0")+IFERROR(Y64/H64,"0")</f>
        <v>24.000000000000004</v>
      </c>
      <c r="Z65" s="569">
        <f>IFERROR(IF(Z61="",0,Z61),"0")+IFERROR(IF(Z62="",0,Z62),"0")+IFERROR(IF(Z63="",0,Z63),"0")+IFERROR(IF(Z64="",0,Z64),"0")</f>
        <v>0.45552000000000004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250</v>
      </c>
      <c r="Y66" s="569">
        <f>IFERROR(SUM(Y61:Y64),"0")</f>
        <v>259.20000000000005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15</v>
      </c>
      <c r="Y95" s="568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1.8518518518518519</v>
      </c>
      <c r="Y101" s="569">
        <f>IFERROR(Y95/H95,"0")+IFERROR(Y96/H96,"0")+IFERROR(Y97/H97,"0")+IFERROR(Y98/H98,"0")+IFERROR(Y99/H99,"0")+IFERROR(Y100/H100,"0")</f>
        <v>2</v>
      </c>
      <c r="Z101" s="569">
        <f>IFERROR(IF(Z95="",0,Z95),"0")+IFERROR(IF(Z96="",0,Z96),"0")+IFERROR(IF(Z97="",0,Z97),"0")+IFERROR(IF(Z98="",0,Z98),"0")+IFERROR(IF(Z99="",0,Z99),"0")+IFERROR(IF(Z100="",0,Z100),"0")</f>
        <v>3.7960000000000001E-2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15</v>
      </c>
      <c r="Y102" s="569">
        <f>IFERROR(SUM(Y95:Y100),"0")</f>
        <v>16.2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30</v>
      </c>
      <c r="Y118" s="568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3.7037037037037037</v>
      </c>
      <c r="Y122" s="569">
        <f>IFERROR(Y118/H118,"0")+IFERROR(Y119/H119,"0")+IFERROR(Y120/H120,"0")+IFERROR(Y121/H121,"0")</f>
        <v>4</v>
      </c>
      <c r="Z122" s="569">
        <f>IFERROR(IF(Z118="",0,Z118),"0")+IFERROR(IF(Z119="",0,Z119),"0")+IFERROR(IF(Z120="",0,Z120),"0")+IFERROR(IF(Z121="",0,Z121),"0")</f>
        <v>7.5920000000000001E-2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30</v>
      </c>
      <c r="Y123" s="569">
        <f>IFERROR(SUM(Y118:Y121),"0")</f>
        <v>32.4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15</v>
      </c>
      <c r="Y146" s="568">
        <f>IFERROR(IF(X146="",0,CEILING((X146/$H146),1)*$H146),"")</f>
        <v>18</v>
      </c>
      <c r="Z146" s="36">
        <f>IFERROR(IF(Y146=0,"",ROUNDUP(Y146/H146,0)*0.01898),"")</f>
        <v>3.7960000000000001E-2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15.975000000000001</v>
      </c>
      <c r="BN146" s="64">
        <f>IFERROR(Y146*I146/H146,"0")</f>
        <v>19.170000000000002</v>
      </c>
      <c r="BO146" s="64">
        <f>IFERROR(1/J146*(X146/H146),"0")</f>
        <v>2.6041666666666668E-2</v>
      </c>
      <c r="BP146" s="64">
        <f>IFERROR(1/J146*(Y146/H146),"0")</f>
        <v>3.125E-2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10</v>
      </c>
      <c r="Y147" s="568">
        <f>IFERROR(IF(X147="",0,CEILING((X147/$H147),1)*$H147),"")</f>
        <v>12.600000000000001</v>
      </c>
      <c r="Z147" s="36">
        <f>IFERROR(IF(Y147=0,"",ROUNDUP(Y147/H147,0)*0.00651),"")</f>
        <v>1.9529999999999999E-2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10.642857142857141</v>
      </c>
      <c r="BN147" s="64">
        <f>IFERROR(Y147*I147/H147,"0")</f>
        <v>13.41</v>
      </c>
      <c r="BO147" s="64">
        <f>IFERROR(1/J147*(X147/H147),"0")</f>
        <v>1.3082155939298797E-2</v>
      </c>
      <c r="BP147" s="64">
        <f>IFERROR(1/J147*(Y147/H147),"0")</f>
        <v>1.6483516483516484E-2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4.0476190476190474</v>
      </c>
      <c r="Y149" s="569">
        <f>IFERROR(Y146/H146,"0")+IFERROR(Y147/H147,"0")+IFERROR(Y148/H148,"0")</f>
        <v>5</v>
      </c>
      <c r="Z149" s="569">
        <f>IFERROR(IF(Z146="",0,Z146),"0")+IFERROR(IF(Z147="",0,Z147),"0")+IFERROR(IF(Z148="",0,Z148),"0")</f>
        <v>5.7489999999999999E-2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25</v>
      </c>
      <c r="Y150" s="569">
        <f>IFERROR(SUM(Y146:Y148),"0")</f>
        <v>30.6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20</v>
      </c>
      <c r="Y221" s="568">
        <f t="shared" si="37"/>
        <v>23.2</v>
      </c>
      <c r="Z221" s="36">
        <f>IFERROR(IF(Y221=0,"",ROUNDUP(Y221/H221,0)*0.01898),"")</f>
        <v>3.7960000000000001E-2</v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20.75</v>
      </c>
      <c r="BN221" s="64">
        <f t="shared" si="39"/>
        <v>24.07</v>
      </c>
      <c r="BO221" s="64">
        <f t="shared" si="40"/>
        <v>2.6939655172413795E-2</v>
      </c>
      <c r="BP221" s="64">
        <f t="shared" si="41"/>
        <v>3.125E-2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1.7241379310344829</v>
      </c>
      <c r="Y227" s="569">
        <f>IFERROR(Y220/H220,"0")+IFERROR(Y221/H221,"0")+IFERROR(Y222/H222,"0")+IFERROR(Y223/H223,"0")+IFERROR(Y224/H224,"0")+IFERROR(Y225/H225,"0")+IFERROR(Y226/H226,"0")</f>
        <v>2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3.7960000000000001E-2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20</v>
      </c>
      <c r="Y228" s="569">
        <f>IFERROR(SUM(Y220:Y226),"0")</f>
        <v>23.2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20</v>
      </c>
      <c r="Y250" s="568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8</v>
      </c>
      <c r="Y253" s="568">
        <f>IFERROR(IF(X253="",0,CEILING((X253/$H253),1)*$H253),"")</f>
        <v>8</v>
      </c>
      <c r="Z253" s="36">
        <f>IFERROR(IF(Y253=0,"",ROUNDUP(Y253/H253,0)*0.00902),"")</f>
        <v>1.804E-2</v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8.42</v>
      </c>
      <c r="BN253" s="64">
        <f>IFERROR(Y253*I253/H253,"0")</f>
        <v>8.42</v>
      </c>
      <c r="BO253" s="64">
        <f>IFERROR(1/J253*(X253/H253),"0")</f>
        <v>1.5151515151515152E-2</v>
      </c>
      <c r="BP253" s="64">
        <f>IFERROR(1/J253*(Y253/H253),"0")</f>
        <v>1.5151515151515152E-2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3.8518518518518516</v>
      </c>
      <c r="Y254" s="569">
        <f>IFERROR(Y249/H249,"0")+IFERROR(Y250/H250,"0")+IFERROR(Y251/H251,"0")+IFERROR(Y252/H252,"0")+IFERROR(Y253/H253,"0")</f>
        <v>4</v>
      </c>
      <c r="Z254" s="569">
        <f>IFERROR(IF(Z249="",0,Z249),"0")+IFERROR(IF(Z250="",0,Z250),"0")+IFERROR(IF(Z251="",0,Z251),"0")+IFERROR(IF(Z252="",0,Z252),"0")+IFERROR(IF(Z253="",0,Z253),"0")</f>
        <v>5.6000000000000001E-2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28</v>
      </c>
      <c r="Y255" s="569">
        <f>IFERROR(SUM(Y249:Y253),"0")</f>
        <v>29.6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240</v>
      </c>
      <c r="Y289" s="568">
        <f t="shared" si="48"/>
        <v>248.4</v>
      </c>
      <c r="Z289" s="36">
        <f>IFERROR(IF(Y289=0,"",ROUNDUP(Y289/H289,0)*0.01898),"")</f>
        <v>0.43653999999999998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249.66666666666663</v>
      </c>
      <c r="BN289" s="64">
        <f t="shared" si="50"/>
        <v>258.40499999999997</v>
      </c>
      <c r="BO289" s="64">
        <f t="shared" si="51"/>
        <v>0.34722222222222221</v>
      </c>
      <c r="BP289" s="64">
        <f t="shared" si="52"/>
        <v>0.359375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22.222222222222221</v>
      </c>
      <c r="Y293" s="569">
        <f>IFERROR(Y287/H287,"0")+IFERROR(Y288/H288,"0")+IFERROR(Y289/H289,"0")+IFERROR(Y290/H290,"0")+IFERROR(Y291/H291,"0")+IFERROR(Y292/H292,"0")</f>
        <v>23</v>
      </c>
      <c r="Z293" s="569">
        <f>IFERROR(IF(Z287="",0,Z287),"0")+IFERROR(IF(Z288="",0,Z288),"0")+IFERROR(IF(Z289="",0,Z289),"0")+IFERROR(IF(Z290="",0,Z290),"0")+IFERROR(IF(Z291="",0,Z291),"0")+IFERROR(IF(Z292="",0,Z292),"0")</f>
        <v>0.43653999999999998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240</v>
      </c>
      <c r="Y294" s="569">
        <f>IFERROR(SUM(Y287:Y292),"0")</f>
        <v>248.4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20</v>
      </c>
      <c r="Y296" s="568">
        <f t="shared" ref="Y296:Y302" si="53">IFERROR(IF(X296="",0,CEILING((X296/$H296),1)*$H296),"")</f>
        <v>21</v>
      </c>
      <c r="Z296" s="36">
        <f>IFERROR(IF(Y296=0,"",ROUNDUP(Y296/H296,0)*0.00902),"")</f>
        <v>4.5100000000000001E-2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21.285714285714281</v>
      </c>
      <c r="BN296" s="64">
        <f t="shared" ref="BN296:BN302" si="55">IFERROR(Y296*I296/H296,"0")</f>
        <v>22.349999999999998</v>
      </c>
      <c r="BO296" s="64">
        <f t="shared" ref="BO296:BO302" si="56">IFERROR(1/J296*(X296/H296),"0")</f>
        <v>3.6075036075036072E-2</v>
      </c>
      <c r="BP296" s="64">
        <f t="shared" ref="BP296:BP302" si="57">IFERROR(1/J296*(Y296/H296),"0")</f>
        <v>3.787878787878788E-2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120</v>
      </c>
      <c r="Y297" s="568">
        <f t="shared" si="53"/>
        <v>121.80000000000001</v>
      </c>
      <c r="Z297" s="36">
        <f>IFERROR(IF(Y297=0,"",ROUNDUP(Y297/H297,0)*0.00902),"")</f>
        <v>0.26158000000000003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127.71428571428571</v>
      </c>
      <c r="BN297" s="64">
        <f t="shared" si="55"/>
        <v>129.63</v>
      </c>
      <c r="BO297" s="64">
        <f t="shared" si="56"/>
        <v>0.21645021645021645</v>
      </c>
      <c r="BP297" s="64">
        <f t="shared" si="57"/>
        <v>0.2196969696969697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33.333333333333329</v>
      </c>
      <c r="Y303" s="569">
        <f>IFERROR(Y296/H296,"0")+IFERROR(Y297/H297,"0")+IFERROR(Y298/H298,"0")+IFERROR(Y299/H299,"0")+IFERROR(Y300/H300,"0")+IFERROR(Y301/H301,"0")+IFERROR(Y302/H302,"0")</f>
        <v>34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0.30668000000000006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140</v>
      </c>
      <c r="Y304" s="569">
        <f>IFERROR(SUM(Y296:Y302),"0")</f>
        <v>142.80000000000001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1400</v>
      </c>
      <c r="Y306" s="568">
        <f>IFERROR(IF(X306="",0,CEILING((X306/$H306),1)*$H306),"")</f>
        <v>1404</v>
      </c>
      <c r="Z306" s="36">
        <f>IFERROR(IF(Y306=0,"",ROUNDUP(Y306/H306,0)*0.01898),"")</f>
        <v>3.4163999999999999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1492.0769230769231</v>
      </c>
      <c r="BN306" s="64">
        <f>IFERROR(Y306*I306/H306,"0")</f>
        <v>1496.3400000000001</v>
      </c>
      <c r="BO306" s="64">
        <f>IFERROR(1/J306*(X306/H306),"0")</f>
        <v>2.8044871794871797</v>
      </c>
      <c r="BP306" s="64">
        <f>IFERROR(1/J306*(Y306/H306),"0")</f>
        <v>2.8125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179.4871794871795</v>
      </c>
      <c r="Y311" s="569">
        <f>IFERROR(Y306/H306,"0")+IFERROR(Y307/H307,"0")+IFERROR(Y308/H308,"0")+IFERROR(Y309/H309,"0")+IFERROR(Y310/H310,"0")</f>
        <v>180</v>
      </c>
      <c r="Z311" s="569">
        <f>IFERROR(IF(Z306="",0,Z306),"0")+IFERROR(IF(Z307="",0,Z307),"0")+IFERROR(IF(Z308="",0,Z308),"0")+IFERROR(IF(Z309="",0,Z309),"0")+IFERROR(IF(Z310="",0,Z310),"0")</f>
        <v>3.4163999999999999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1400</v>
      </c>
      <c r="Y312" s="569">
        <f>IFERROR(SUM(Y306:Y310),"0")</f>
        <v>1404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380</v>
      </c>
      <c r="Y315" s="568">
        <f>IFERROR(IF(X315="",0,CEILING((X315/$H315),1)*$H315),"")</f>
        <v>382.2</v>
      </c>
      <c r="Z315" s="36">
        <f>IFERROR(IF(Y315=0,"",ROUNDUP(Y315/H315,0)*0.01898),"")</f>
        <v>0.93002000000000007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405.28461538461545</v>
      </c>
      <c r="BN315" s="64">
        <f>IFERROR(Y315*I315/H315,"0")</f>
        <v>407.63100000000009</v>
      </c>
      <c r="BO315" s="64">
        <f>IFERROR(1/J315*(X315/H315),"0")</f>
        <v>0.76121794871794879</v>
      </c>
      <c r="BP315" s="64">
        <f>IFERROR(1/J315*(Y315/H315),"0")</f>
        <v>0.765625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48.717948717948723</v>
      </c>
      <c r="Y317" s="569">
        <f>IFERROR(Y314/H314,"0")+IFERROR(Y315/H315,"0")+IFERROR(Y316/H316,"0")</f>
        <v>49</v>
      </c>
      <c r="Z317" s="569">
        <f>IFERROR(IF(Z314="",0,Z314),"0")+IFERROR(IF(Z315="",0,Z315),"0")+IFERROR(IF(Z316="",0,Z316),"0")</f>
        <v>0.93002000000000007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380</v>
      </c>
      <c r="Y318" s="569">
        <f>IFERROR(SUM(Y314:Y316),"0")</f>
        <v>382.2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300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309.60000000000002</v>
      </c>
      <c r="BN344" s="64">
        <f t="shared" si="60"/>
        <v>309.60000000000002</v>
      </c>
      <c r="BO344" s="64">
        <f t="shared" si="61"/>
        <v>0.41666666666666663</v>
      </c>
      <c r="BP344" s="64">
        <f t="shared" si="62"/>
        <v>0.41666666666666663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20</v>
      </c>
      <c r="Y349" s="569">
        <f>IFERROR(Y342/H342,"0")+IFERROR(Y343/H343,"0")+IFERROR(Y344/H344,"0")+IFERROR(Y345/H345,"0")+IFERROR(Y346/H346,"0")+IFERROR(Y347/H347,"0")+IFERROR(Y348/H348,"0")</f>
        <v>20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300</v>
      </c>
      <c r="Y350" s="569">
        <f>IFERROR(SUM(Y342:Y348),"0")</f>
        <v>300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90</v>
      </c>
      <c r="Y352" s="568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92.88000000000001</v>
      </c>
      <c r="BN352" s="64">
        <f>IFERROR(Y352*I352/H352,"0")</f>
        <v>92.88000000000001</v>
      </c>
      <c r="BO352" s="64">
        <f>IFERROR(1/J352*(X352/H352),"0")</f>
        <v>0.125</v>
      </c>
      <c r="BP352" s="64">
        <f>IFERROR(1/J352*(Y352/H352),"0")</f>
        <v>0.125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6</v>
      </c>
      <c r="Y354" s="569">
        <f>IFERROR(Y352/H352,"0")+IFERROR(Y353/H353,"0")</f>
        <v>6</v>
      </c>
      <c r="Z354" s="569">
        <f>IFERROR(IF(Z352="",0,Z352),"0")+IFERROR(IF(Z353="",0,Z353),"0")</f>
        <v>0.1305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90</v>
      </c>
      <c r="Y355" s="569">
        <f>IFERROR(SUM(Y352:Y353),"0")</f>
        <v>90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5</v>
      </c>
      <c r="Y457" s="568">
        <f t="shared" si="75"/>
        <v>5.28</v>
      </c>
      <c r="Z457" s="36">
        <f>IFERROR(IF(Y457=0,"",ROUNDUP(Y457/H457,0)*0.01196),"")</f>
        <v>1.196E-2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5.3409090909090908</v>
      </c>
      <c r="BN457" s="64">
        <f t="shared" si="77"/>
        <v>5.64</v>
      </c>
      <c r="BO457" s="64">
        <f t="shared" si="78"/>
        <v>9.1054778554778559E-3</v>
      </c>
      <c r="BP457" s="64">
        <f t="shared" si="79"/>
        <v>9.6153846153846159E-3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0.94696969696969691</v>
      </c>
      <c r="Y463" s="569">
        <f>IFERROR(Y456/H456,"0")+IFERROR(Y457/H457,"0")+IFERROR(Y458/H458,"0")+IFERROR(Y459/H459,"0")+IFERROR(Y460/H460,"0")+IFERROR(Y461/H461,"0")+IFERROR(Y462/H462,"0")</f>
        <v>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1.196E-2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5</v>
      </c>
      <c r="Y464" s="569">
        <f>IFERROR(SUM(Y456:Y462),"0")</f>
        <v>5.28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50</v>
      </c>
      <c r="Y489" s="568">
        <f>IFERROR(IF(X489="",0,CEILING((X489/$H489),1)*$H489),"")</f>
        <v>50.400000000000006</v>
      </c>
      <c r="Z489" s="36">
        <f>IFERROR(IF(Y489=0,"",ROUNDUP(Y489/H489,0)*0.00902),"")</f>
        <v>0.10824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53.214285714285715</v>
      </c>
      <c r="BN489" s="64">
        <f>IFERROR(Y489*I489/H489,"0")</f>
        <v>53.64</v>
      </c>
      <c r="BO489" s="64">
        <f>IFERROR(1/J489*(X489/H489),"0")</f>
        <v>9.0187590187590191E-2</v>
      </c>
      <c r="BP489" s="64">
        <f>IFERROR(1/J489*(Y489/H489),"0")</f>
        <v>9.0909090909090912E-2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11.904761904761905</v>
      </c>
      <c r="Y490" s="569">
        <f>IFERROR(Y488/H488,"0")+IFERROR(Y489/H489,"0")</f>
        <v>12</v>
      </c>
      <c r="Z490" s="569">
        <f>IFERROR(IF(Z488="",0,Z488),"0")+IFERROR(IF(Z489="",0,Z489),"0")</f>
        <v>0.10824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50</v>
      </c>
      <c r="Y491" s="569">
        <f>IFERROR(SUM(Y488:Y489),"0")</f>
        <v>50.400000000000006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3281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3334.6800000000003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3462.1079237429235</v>
      </c>
      <c r="Y508" s="569">
        <f>IFERROR(SUM(BN22:BN504),"0")</f>
        <v>3518.4060000000004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6</v>
      </c>
      <c r="Y509" s="38">
        <f>ROUNDUP(SUM(BP22:BP504),0)</f>
        <v>6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3612.1079237429235</v>
      </c>
      <c r="Y510" s="569">
        <f>GrossWeightTotalR+PalletQtyTotalR*25</f>
        <v>3668.4060000000004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391.79157974847629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398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7.0637099999999995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536.40000000000009</v>
      </c>
      <c r="E517" s="46">
        <f>IFERROR(Y89*1,"0")+IFERROR(Y90*1,"0")+IFERROR(Y91*1,"0")+IFERROR(Y95*1,"0")+IFERROR(Y96*1,"0")+IFERROR(Y97*1,"0")+IFERROR(Y98*1,"0")+IFERROR(Y99*1,"0")+IFERROR(Y100*1,"0")</f>
        <v>16.2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30.6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23.2</v>
      </c>
      <c r="L517" s="46">
        <f>IFERROR(Y249*1,"0")+IFERROR(Y250*1,"0")+IFERROR(Y251*1,"0")+IFERROR(Y252*1,"0")+IFERROR(Y253*1,"0")</f>
        <v>29.6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2177.4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390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5.28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50.400000000000006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2025-07-15T11:01:44Z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