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BC6EF92-1107-4561-847A-89F80C60A8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Y93" i="1" s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7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7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Z133" i="1" l="1"/>
  <c r="Z232" i="1"/>
  <c r="F9" i="1"/>
  <c r="J9" i="1"/>
  <c r="F10" i="1"/>
  <c r="B517" i="1"/>
  <c r="X508" i="1"/>
  <c r="X510" i="1" s="1"/>
  <c r="X509" i="1"/>
  <c r="X511" i="1"/>
  <c r="Y24" i="1"/>
  <c r="Z27" i="1"/>
  <c r="Z32" i="1" s="1"/>
  <c r="BN27" i="1"/>
  <c r="BP27" i="1"/>
  <c r="Y509" i="1" s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Z65" i="1" s="1"/>
  <c r="BN64" i="1"/>
  <c r="Z68" i="1"/>
  <c r="Z71" i="1" s="1"/>
  <c r="BN68" i="1"/>
  <c r="BP68" i="1"/>
  <c r="Z70" i="1"/>
  <c r="BN70" i="1"/>
  <c r="Y72" i="1"/>
  <c r="Y81" i="1"/>
  <c r="BP74" i="1"/>
  <c r="BN74" i="1"/>
  <c r="Z74" i="1"/>
  <c r="BP78" i="1"/>
  <c r="BN78" i="1"/>
  <c r="Z78" i="1"/>
  <c r="Y85" i="1"/>
  <c r="BP91" i="1"/>
  <c r="BN91" i="1"/>
  <c r="Z91" i="1"/>
  <c r="BP96" i="1"/>
  <c r="BN96" i="1"/>
  <c r="Z96" i="1"/>
  <c r="BP100" i="1"/>
  <c r="BN100" i="1"/>
  <c r="Z100" i="1"/>
  <c r="Y102" i="1"/>
  <c r="F517" i="1"/>
  <c r="Y110" i="1"/>
  <c r="BP105" i="1"/>
  <c r="BN105" i="1"/>
  <c r="Z105" i="1"/>
  <c r="Z109" i="1" s="1"/>
  <c r="Y109" i="1"/>
  <c r="Z115" i="1"/>
  <c r="BP113" i="1"/>
  <c r="BN113" i="1"/>
  <c r="Z113" i="1"/>
  <c r="Y122" i="1"/>
  <c r="BP121" i="1"/>
  <c r="BN121" i="1"/>
  <c r="Z121" i="1"/>
  <c r="Y128" i="1"/>
  <c r="BP125" i="1"/>
  <c r="BN125" i="1"/>
  <c r="Z125" i="1"/>
  <c r="Z127" i="1" s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H9" i="1"/>
  <c r="Y45" i="1"/>
  <c r="Y58" i="1"/>
  <c r="Y511" i="1" s="1"/>
  <c r="BP76" i="1"/>
  <c r="BN76" i="1"/>
  <c r="Y508" i="1" s="1"/>
  <c r="Y510" i="1" s="1"/>
  <c r="Z76" i="1"/>
  <c r="Y80" i="1"/>
  <c r="BP84" i="1"/>
  <c r="BN84" i="1"/>
  <c r="Z84" i="1"/>
  <c r="Z85" i="1" s="1"/>
  <c r="Y86" i="1"/>
  <c r="E517" i="1"/>
  <c r="Y92" i="1"/>
  <c r="BP89" i="1"/>
  <c r="BN89" i="1"/>
  <c r="Z89" i="1"/>
  <c r="BP98" i="1"/>
  <c r="BN98" i="1"/>
  <c r="Z98" i="1"/>
  <c r="Z101" i="1" s="1"/>
  <c r="BP107" i="1"/>
  <c r="BN107" i="1"/>
  <c r="Z107" i="1"/>
  <c r="BP119" i="1"/>
  <c r="BN119" i="1"/>
  <c r="Z119" i="1"/>
  <c r="Z122" i="1" s="1"/>
  <c r="BP132" i="1"/>
  <c r="BN132" i="1"/>
  <c r="Z132" i="1"/>
  <c r="Y134" i="1"/>
  <c r="Y139" i="1"/>
  <c r="BP136" i="1"/>
  <c r="BN136" i="1"/>
  <c r="Z136" i="1"/>
  <c r="Z138" i="1" s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BP192" i="1"/>
  <c r="BN192" i="1"/>
  <c r="Z192" i="1"/>
  <c r="BP196" i="1"/>
  <c r="BN196" i="1"/>
  <c r="Z196" i="1"/>
  <c r="Z199" i="1" s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W517" i="1"/>
  <c r="BP434" i="1"/>
  <c r="BN434" i="1"/>
  <c r="Z434" i="1"/>
  <c r="BP437" i="1"/>
  <c r="BN437" i="1"/>
  <c r="Z437" i="1"/>
  <c r="BP441" i="1"/>
  <c r="BN441" i="1"/>
  <c r="Z441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Z404" i="1"/>
  <c r="O517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47" i="1" l="1"/>
  <c r="Z485" i="1"/>
  <c r="Z463" i="1"/>
  <c r="Z399" i="1"/>
  <c r="Z211" i="1"/>
  <c r="Z311" i="1"/>
  <c r="Z92" i="1"/>
  <c r="Z303" i="1"/>
  <c r="Z80" i="1"/>
  <c r="Z58" i="1"/>
  <c r="Z512" i="1" s="1"/>
  <c r="Z44" i="1"/>
  <c r="Y507" i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<sst xmlns="http://schemas.openxmlformats.org/spreadsheetml/2006/main" count="2277" uniqueCount="815">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</sst>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88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3250</v>
      </c>
      <c r="Y306" s="568">
        <f>IFERROR(IF(X306="",0,CEILING((X306/$H306),1)*$H306),"")</f>
        <v>3252.6</v>
      </c>
      <c r="Z306" s="36">
        <f>IFERROR(IF(Y306=0,"",ROUNDUP(Y306/H306,0)*0.01898),"")</f>
        <v>7.9146600000000005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3463.7500000000005</v>
      </c>
      <c r="BN306" s="64">
        <f>IFERROR(Y306*I306/H306,"0")</f>
        <v>3466.5210000000006</v>
      </c>
      <c r="BO306" s="64">
        <f>IFERROR(1/J306*(X306/H306),"0")</f>
        <v>6.510416666666667</v>
      </c>
      <c r="BP306" s="64">
        <f>IFERROR(1/J306*(Y306/H306),"0")</f>
        <v>6.515625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416.66666666666669</v>
      </c>
      <c r="Y311" s="569">
        <f>IFERROR(Y306/H306,"0")+IFERROR(Y307/H307,"0")+IFERROR(Y308/H308,"0")+IFERROR(Y309/H309,"0")+IFERROR(Y310/H310,"0")</f>
        <v>417</v>
      </c>
      <c r="Z311" s="569">
        <f>IFERROR(IF(Z306="",0,Z306),"0")+IFERROR(IF(Z307="",0,Z307),"0")+IFERROR(IF(Z308="",0,Z308),"0")+IFERROR(IF(Z309="",0,Z309),"0")+IFERROR(IF(Z310="",0,Z310),"0")</f>
        <v>7.9146600000000005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3250</v>
      </c>
      <c r="Y312" s="569">
        <f>IFERROR(SUM(Y306:Y310),"0")</f>
        <v>3252.6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1250</v>
      </c>
      <c r="Y344" s="568">
        <f t="shared" si="58"/>
        <v>1260</v>
      </c>
      <c r="Z344" s="36">
        <f>IFERROR(IF(Y344=0,"",ROUNDUP(Y344/H344,0)*0.02175),"")</f>
        <v>1.827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1290</v>
      </c>
      <c r="BN344" s="64">
        <f t="shared" si="60"/>
        <v>1300.32</v>
      </c>
      <c r="BO344" s="64">
        <f t="shared" si="61"/>
        <v>1.7361111111111109</v>
      </c>
      <c r="BP344" s="64">
        <f t="shared" si="62"/>
        <v>1.75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83.333333333333329</v>
      </c>
      <c r="Y349" s="569">
        <f>IFERROR(Y342/H342,"0")+IFERROR(Y343/H343,"0")+IFERROR(Y344/H344,"0")+IFERROR(Y345/H345,"0")+IFERROR(Y346/H346,"0")+IFERROR(Y347/H347,"0")+IFERROR(Y348/H348,"0")</f>
        <v>84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1.827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1250</v>
      </c>
      <c r="Y350" s="569">
        <f>IFERROR(SUM(Y342:Y348),"0")</f>
        <v>1260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4500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4512.6000000000004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4753.75</v>
      </c>
      <c r="Y508" s="569">
        <f>IFERROR(SUM(BN22:BN504),"0")</f>
        <v>4766.8410000000003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9</v>
      </c>
      <c r="Y509" s="38">
        <f>ROUNDUP(SUM(BP22:BP504),0)</f>
        <v>9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4978.75</v>
      </c>
      <c r="Y510" s="569">
        <f>GrossWeightTotalR+PalletQtyTotalR*25</f>
        <v>4991.8410000000003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500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501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9.7416599999999995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3252.6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1260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2025-07-15T11:30:46Z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