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5,07,25 Пушкарный\"/>
    </mc:Choice>
  </mc:AlternateContent>
  <xr:revisionPtr revIDLastSave="0" documentId="13_ncr:1_{FC48DCE8-5C4A-4550-A860-AD8935418B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Z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P476" i="2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AA517" i="2" s="1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Z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Z456" i="2"/>
  <c r="Y456" i="2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Z442" i="2"/>
  <c r="Y442" i="2"/>
  <c r="BP442" i="2" s="1"/>
  <c r="BO441" i="2"/>
  <c r="BM441" i="2"/>
  <c r="Y441" i="2"/>
  <c r="P441" i="2"/>
  <c r="BP440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Z435" i="2"/>
  <c r="Y435" i="2"/>
  <c r="BN435" i="2" s="1"/>
  <c r="BO434" i="2"/>
  <c r="BM434" i="2"/>
  <c r="Z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Z408" i="2"/>
  <c r="Y408" i="2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N362" i="2"/>
  <c r="BM362" i="2"/>
  <c r="Z362" i="2"/>
  <c r="Z363" i="2" s="1"/>
  <c r="Y362" i="2"/>
  <c r="Y364" i="2" s="1"/>
  <c r="P362" i="2"/>
  <c r="X360" i="2"/>
  <c r="Y359" i="2"/>
  <c r="X359" i="2"/>
  <c r="BP358" i="2"/>
  <c r="BO358" i="2"/>
  <c r="BN358" i="2"/>
  <c r="BM358" i="2"/>
  <c r="Z358" i="2"/>
  <c r="Y358" i="2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Z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Y318" i="2" s="1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Z307" i="2"/>
  <c r="Y307" i="2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BN288" i="2" s="1"/>
  <c r="P288" i="2"/>
  <c r="BO287" i="2"/>
  <c r="BM287" i="2"/>
  <c r="Y287" i="2"/>
  <c r="BP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L517" i="2" s="1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P240" i="2"/>
  <c r="BO240" i="2"/>
  <c r="BN240" i="2"/>
  <c r="BM240" i="2"/>
  <c r="Z240" i="2"/>
  <c r="Y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P220" i="2"/>
  <c r="BO220" i="2"/>
  <c r="BN220" i="2"/>
  <c r="BM220" i="2"/>
  <c r="Z220" i="2"/>
  <c r="Y220" i="2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Z191" i="2"/>
  <c r="Y191" i="2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J517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Z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Y168" i="2" s="1"/>
  <c r="P158" i="2"/>
  <c r="X156" i="2"/>
  <c r="X155" i="2"/>
  <c r="BO154" i="2"/>
  <c r="BM154" i="2"/>
  <c r="Z154" i="2"/>
  <c r="Z155" i="2" s="1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17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Z105" i="2"/>
  <c r="Y105" i="2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Y101" i="2" s="1"/>
  <c r="P96" i="2"/>
  <c r="BP95" i="2"/>
  <c r="BO95" i="2"/>
  <c r="BM95" i="2"/>
  <c r="Y95" i="2"/>
  <c r="BN95" i="2" s="1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Z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X508" i="2" l="1"/>
  <c r="Z28" i="2"/>
  <c r="BN28" i="2"/>
  <c r="Z42" i="2"/>
  <c r="BN42" i="2"/>
  <c r="Z53" i="2"/>
  <c r="BN53" i="2"/>
  <c r="Z63" i="2"/>
  <c r="BN63" i="2"/>
  <c r="Z77" i="2"/>
  <c r="BN77" i="2"/>
  <c r="Z83" i="2"/>
  <c r="BN83" i="2"/>
  <c r="Y85" i="2"/>
  <c r="E517" i="2"/>
  <c r="Z99" i="2"/>
  <c r="BN99" i="2"/>
  <c r="Y110" i="2"/>
  <c r="Z132" i="2"/>
  <c r="I517" i="2"/>
  <c r="Z158" i="2"/>
  <c r="Z181" i="2"/>
  <c r="BN181" i="2"/>
  <c r="BP181" i="2"/>
  <c r="Z196" i="2"/>
  <c r="BN196" i="2"/>
  <c r="Z197" i="2"/>
  <c r="Y217" i="2"/>
  <c r="Z224" i="2"/>
  <c r="BN224" i="2"/>
  <c r="Z253" i="2"/>
  <c r="Z287" i="2"/>
  <c r="BN287" i="2"/>
  <c r="Z296" i="2"/>
  <c r="BN296" i="2"/>
  <c r="Z301" i="2"/>
  <c r="BN301" i="2"/>
  <c r="Y311" i="2"/>
  <c r="BP308" i="2"/>
  <c r="BP328" i="2"/>
  <c r="Z345" i="2"/>
  <c r="BN345" i="2"/>
  <c r="Z346" i="2"/>
  <c r="BN352" i="2"/>
  <c r="BP352" i="2"/>
  <c r="Z397" i="2"/>
  <c r="BN397" i="2"/>
  <c r="BP398" i="2"/>
  <c r="Z414" i="2"/>
  <c r="BN414" i="2"/>
  <c r="Z438" i="2"/>
  <c r="BN438" i="2"/>
  <c r="Z450" i="2"/>
  <c r="BN450" i="2"/>
  <c r="Z458" i="2"/>
  <c r="BN458" i="2"/>
  <c r="Z468" i="2"/>
  <c r="Z489" i="2"/>
  <c r="BP493" i="2"/>
  <c r="BN344" i="2"/>
  <c r="X511" i="2"/>
  <c r="Z352" i="2"/>
  <c r="X507" i="2"/>
  <c r="X509" i="2"/>
  <c r="X510" i="2" s="1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BN118" i="2"/>
  <c r="Z122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Z245" i="2" s="1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Z359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Z371" i="2" s="1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Z254" i="2" s="1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380" i="2" s="1"/>
  <c r="Z413" i="2"/>
  <c r="Z417" i="2" s="1"/>
  <c r="Y428" i="2"/>
  <c r="Y448" i="2"/>
  <c r="Z457" i="2"/>
  <c r="Z463" i="2" s="1"/>
  <c r="Z467" i="2"/>
  <c r="Z469" i="2" s="1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Z349" i="2" s="1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199" i="2" s="1"/>
  <c r="Z204" i="2"/>
  <c r="Z211" i="2" s="1"/>
  <c r="Z214" i="2"/>
  <c r="Z216" i="2" s="1"/>
  <c r="Z225" i="2"/>
  <c r="Z227" i="2" s="1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Z65" i="2" s="1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0" i="2" s="1"/>
  <c r="Z84" i="2"/>
  <c r="Z85" i="2" s="1"/>
  <c r="Z100" i="2"/>
  <c r="Z147" i="2"/>
  <c r="Z149" i="2" s="1"/>
  <c r="Z182" i="2"/>
  <c r="Z183" i="2" s="1"/>
  <c r="Y246" i="2"/>
  <c r="Z288" i="2"/>
  <c r="Z293" i="2" s="1"/>
  <c r="Z298" i="2"/>
  <c r="Z303" i="2" s="1"/>
  <c r="Z308" i="2"/>
  <c r="Z328" i="2"/>
  <c r="Z330" i="2" s="1"/>
  <c r="Z398" i="2"/>
  <c r="Z440" i="2"/>
  <c r="BP474" i="2"/>
  <c r="Z488" i="2"/>
  <c r="Z490" i="2" s="1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92" i="2" s="1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101" i="2" l="1"/>
  <c r="Z354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<sst xmlns="http://schemas.openxmlformats.org/spreadsheetml/2006/main" count="3785" uniqueCount="816">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</sst>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4" zoomScaleNormal="100" zoomScaleSheetLayoutView="100" workbookViewId="0">
      <selection activeCell="Z513" sqref="Z5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7000</v>
      </c>
      <c r="Y306" s="55">
        <f>IFERROR(IF(X306="",0,CEILING((X306/$H306),1)*$H306),"")</f>
        <v>7004.4</v>
      </c>
      <c r="Z306" s="41">
        <f>IFERROR(IF(Y306=0,"",ROUNDUP(Y306/H306,0)*0.01898),"")</f>
        <v>17.044039999999999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7460.3846153846162</v>
      </c>
      <c r="BN306" s="78">
        <f>IFERROR(Y306*I306/H306,"0")</f>
        <v>7465.0740000000005</v>
      </c>
      <c r="BO306" s="78">
        <f>IFERROR(1/J306*(X306/H306),"0")</f>
        <v>14.022435897435898</v>
      </c>
      <c r="BP306" s="78">
        <f>IFERROR(1/J306*(Y306/H306),"0")</f>
        <v>14.03125</v>
      </c>
    </row>
    <row r="307" spans="1:68" ht="27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897.43589743589746</v>
      </c>
      <c r="Y311" s="43">
        <f>IFERROR(Y306/H306,"0")+IFERROR(Y307/H307,"0")+IFERROR(Y308/H308,"0")+IFERROR(Y309/H309,"0")+IFERROR(Y310/H310,"0")</f>
        <v>898</v>
      </c>
      <c r="Z311" s="43">
        <f>IFERROR(IF(Z306="",0,Z306),"0")+IFERROR(IF(Z307="",0,Z307),"0")+IFERROR(IF(Z308="",0,Z308),"0")+IFERROR(IF(Z309="",0,Z309),"0")+IFERROR(IF(Z310="",0,Z310),"0")</f>
        <v>17.044039999999999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7000</v>
      </c>
      <c r="Y312" s="43">
        <f>IFERROR(SUM(Y306:Y310),"0")</f>
        <v>7004.4</v>
      </c>
      <c r="Z312" s="42"/>
      <c r="AA312" s="67"/>
      <c r="AB312" s="67"/>
      <c r="AC312" s="67"/>
    </row>
    <row r="313" spans="1:68" ht="14.25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6000</v>
      </c>
      <c r="Y344" s="55">
        <f t="shared" si="58"/>
        <v>6000</v>
      </c>
      <c r="Z344" s="41">
        <f>IFERROR(IF(Y344=0,"",ROUNDUP(Y344/H344,0)*0.02175),"")</f>
        <v>8.6999999999999993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6192</v>
      </c>
      <c r="BN344" s="78">
        <f t="shared" si="60"/>
        <v>6192</v>
      </c>
      <c r="BO344" s="78">
        <f t="shared" si="61"/>
        <v>8.3333333333333321</v>
      </c>
      <c r="BP344" s="78">
        <f t="shared" si="62"/>
        <v>8.3333333333333321</v>
      </c>
    </row>
    <row r="345" spans="1:68" ht="37.5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400</v>
      </c>
      <c r="Y349" s="43">
        <f>IFERROR(Y342/H342,"0")+IFERROR(Y343/H343,"0")+IFERROR(Y344/H344,"0")+IFERROR(Y345/H345,"0")+IFERROR(Y346/H346,"0")+IFERROR(Y347/H347,"0")+IFERROR(Y348/H348,"0")</f>
        <v>400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8.6999999999999993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6000</v>
      </c>
      <c r="Y350" s="43">
        <f>IFERROR(SUM(Y342:Y348),"0")</f>
        <v>6000</v>
      </c>
      <c r="Z350" s="42"/>
      <c r="AA350" s="67"/>
      <c r="AB350" s="67"/>
      <c r="AC350" s="67"/>
    </row>
    <row r="351" spans="1:68" ht="14.25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5040</v>
      </c>
      <c r="Y352" s="55">
        <f>IFERROR(IF(X352="",0,CEILING((X352/$H352),1)*$H352),"")</f>
        <v>5040</v>
      </c>
      <c r="Z352" s="41">
        <f>IFERROR(IF(Y352=0,"",ROUNDUP(Y352/H352,0)*0.02175),"")</f>
        <v>7.3079999999999998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5201.28</v>
      </c>
      <c r="BN352" s="78">
        <f>IFERROR(Y352*I352/H352,"0")</f>
        <v>5201.28</v>
      </c>
      <c r="BO352" s="78">
        <f>IFERROR(1/J352*(X352/H352),"0")</f>
        <v>7</v>
      </c>
      <c r="BP352" s="78">
        <f>IFERROR(1/J352*(Y352/H352),"0")</f>
        <v>7</v>
      </c>
    </row>
    <row r="353" spans="1:68" ht="16.5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336</v>
      </c>
      <c r="Y354" s="43">
        <f>IFERROR(Y352/H352,"0")+IFERROR(Y353/H353,"0")</f>
        <v>336</v>
      </c>
      <c r="Z354" s="43">
        <f>IFERROR(IF(Z352="",0,Z352),"0")+IFERROR(IF(Z353="",0,Z353),"0")</f>
        <v>7.3079999999999998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5040</v>
      </c>
      <c r="Y355" s="43">
        <f>IFERROR(SUM(Y352:Y353),"0")</f>
        <v>5040</v>
      </c>
      <c r="Z355" s="42"/>
      <c r="AA355" s="67"/>
      <c r="AB355" s="67"/>
      <c r="AC355" s="67"/>
    </row>
    <row r="356" spans="1:68" ht="14.25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18040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18044.400000000001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18853.664615384616</v>
      </c>
      <c r="Y508" s="43">
        <f>IFERROR(SUM(BN22:BN504),"0")</f>
        <v>18858.353999999999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19603.664615384616</v>
      </c>
      <c r="Y510" s="43">
        <f>GrossWeightTotalR+PalletQtyTotalR*25</f>
        <v>19608.353999999999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1633.4358974358975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1634</v>
      </c>
      <c r="Z511" s="42"/>
      <c r="AA511" s="67"/>
      <c r="AB511" s="67"/>
      <c r="AC511" s="67"/>
    </row>
    <row r="512" spans="1:68" ht="14.25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33.052039999999998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7004.4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11040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2025-07-15T07:01:54Z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