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B773727-070F-44AE-9407-37289B3E3C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BP113" i="1"/>
  <c r="BN113" i="1"/>
  <c r="Z113" i="1"/>
  <c r="Y128" i="1"/>
  <c r="BP125" i="1"/>
  <c r="BN125" i="1"/>
  <c r="Z125" i="1"/>
  <c r="Z127" i="1" s="1"/>
  <c r="BP165" i="1"/>
  <c r="BN165" i="1"/>
  <c r="Z165" i="1"/>
  <c r="Y24" i="1"/>
  <c r="Y32" i="1"/>
  <c r="Y44" i="1"/>
  <c r="Y59" i="1"/>
  <c r="Y65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15" i="1"/>
  <c r="BP121" i="1"/>
  <c r="BN121" i="1"/>
  <c r="Z121" i="1"/>
  <c r="Y123" i="1"/>
  <c r="Z149" i="1"/>
  <c r="BP147" i="1"/>
  <c r="BN147" i="1"/>
  <c r="Z147" i="1"/>
  <c r="Y168" i="1"/>
  <c r="BP161" i="1"/>
  <c r="BN161" i="1"/>
  <c r="Z161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85" i="1" l="1"/>
  <c r="Z463" i="1"/>
  <c r="Y511" i="1"/>
  <c r="Y508" i="1"/>
  <c r="Z211" i="1"/>
  <c r="Z109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<sst xmlns="http://schemas.openxmlformats.org/spreadsheetml/2006/main" count="2277" uniqueCount="815">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</sst>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60</v>
      </c>
      <c r="Y53" s="568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5.5555555555555554</v>
      </c>
      <c r="Y58" s="569">
        <f>IFERROR(Y52/H52,"0")+IFERROR(Y53/H53,"0")+IFERROR(Y54/H54,"0")+IFERROR(Y55/H55,"0")+IFERROR(Y56/H56,"0")+IFERROR(Y57/H57,"0")</f>
        <v>6.0000000000000009</v>
      </c>
      <c r="Z58" s="569">
        <f>IFERROR(IF(Z52="",0,Z52),"0")+IFERROR(IF(Z53="",0,Z53),"0")+IFERROR(IF(Z54="",0,Z54),"0")+IFERROR(IF(Z55="",0,Z55),"0")+IFERROR(IF(Z56="",0,Z56),"0")+IFERROR(IF(Z57="",0,Z57),"0")</f>
        <v>0.11388000000000001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60</v>
      </c>
      <c r="Y59" s="569">
        <f>IFERROR(SUM(Y52:Y57),"0")</f>
        <v>64.800000000000011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130</v>
      </c>
      <c r="Y118" s="568">
        <f>IFERROR(IF(X118="",0,CEILING((X118/$H118),1)*$H118),"")</f>
        <v>137.69999999999999</v>
      </c>
      <c r="Z118" s="36">
        <f>IFERROR(IF(Y118=0,"",ROUNDUP(Y118/H118,0)*0.01898),"")</f>
        <v>0.32266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138.23333333333335</v>
      </c>
      <c r="BN118" s="64">
        <f>IFERROR(Y118*I118/H118,"0")</f>
        <v>146.42099999999996</v>
      </c>
      <c r="BO118" s="64">
        <f>IFERROR(1/J118*(X118/H118),"0")</f>
        <v>0.25077160493827161</v>
      </c>
      <c r="BP118" s="64">
        <f>IFERROR(1/J118*(Y118/H118),"0")</f>
        <v>0.265625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16.049382716049383</v>
      </c>
      <c r="Y122" s="569">
        <f>IFERROR(Y118/H118,"0")+IFERROR(Y119/H119,"0")+IFERROR(Y120/H120,"0")+IFERROR(Y121/H121,"0")</f>
        <v>17</v>
      </c>
      <c r="Z122" s="569">
        <f>IFERROR(IF(Z118="",0,Z118),"0")+IFERROR(IF(Z119="",0,Z119),"0")+IFERROR(IF(Z120="",0,Z120),"0")+IFERROR(IF(Z121="",0,Z121),"0")</f>
        <v>0.32266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130</v>
      </c>
      <c r="Y123" s="569">
        <f>IFERROR(SUM(Y118:Y121),"0")</f>
        <v>137.69999999999999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45</v>
      </c>
      <c r="Y306" s="568">
        <f>IFERROR(IF(X306="",0,CEILING((X306/$H306),1)*$H306),"")</f>
        <v>46.8</v>
      </c>
      <c r="Z306" s="36">
        <f>IFERROR(IF(Y306=0,"",ROUNDUP(Y306/H306,0)*0.01898),"")</f>
        <v>0.11388000000000001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47.95961538461539</v>
      </c>
      <c r="BN306" s="64">
        <f>IFERROR(Y306*I306/H306,"0")</f>
        <v>49.878</v>
      </c>
      <c r="BO306" s="64">
        <f>IFERROR(1/J306*(X306/H306),"0")</f>
        <v>9.0144230769230768E-2</v>
      </c>
      <c r="BP306" s="64">
        <f>IFERROR(1/J306*(Y306/H306),"0")</f>
        <v>9.375E-2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5.7692307692307692</v>
      </c>
      <c r="Y311" s="569">
        <f>IFERROR(Y306/H306,"0")+IFERROR(Y307/H307,"0")+IFERROR(Y308/H308,"0")+IFERROR(Y309/H309,"0")+IFERROR(Y310/H310,"0")</f>
        <v>6</v>
      </c>
      <c r="Z311" s="569">
        <f>IFERROR(IF(Z306="",0,Z306),"0")+IFERROR(IF(Z307="",0,Z307),"0")+IFERROR(IF(Z308="",0,Z308),"0")+IFERROR(IF(Z309="",0,Z309),"0")+IFERROR(IF(Z310="",0,Z310),"0")</f>
        <v>0.11388000000000001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45</v>
      </c>
      <c r="Y312" s="569">
        <f>IFERROR(SUM(Y306:Y310),"0")</f>
        <v>46.8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40</v>
      </c>
      <c r="Y315" s="568">
        <f>IFERROR(IF(X315="",0,CEILING((X315/$H315),1)*$H315),"")</f>
        <v>46.8</v>
      </c>
      <c r="Z315" s="36">
        <f>IFERROR(IF(Y315=0,"",ROUNDUP(Y315/H315,0)*0.01898),"")</f>
        <v>0.11388000000000001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42.66153846153847</v>
      </c>
      <c r="BN315" s="64">
        <f>IFERROR(Y315*I315/H315,"0")</f>
        <v>49.914000000000001</v>
      </c>
      <c r="BO315" s="64">
        <f>IFERROR(1/J315*(X315/H315),"0")</f>
        <v>8.0128205128205135E-2</v>
      </c>
      <c r="BP315" s="64">
        <f>IFERROR(1/J315*(Y315/H315),"0")</f>
        <v>9.375E-2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5.1282051282051286</v>
      </c>
      <c r="Y317" s="569">
        <f>IFERROR(Y314/H314,"0")+IFERROR(Y315/H315,"0")+IFERROR(Y316/H316,"0")</f>
        <v>6</v>
      </c>
      <c r="Z317" s="569">
        <f>IFERROR(IF(Z314="",0,Z314),"0")+IFERROR(IF(Z315="",0,Z315),"0")+IFERROR(IF(Z316="",0,Z316),"0")</f>
        <v>0.11388000000000001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40</v>
      </c>
      <c r="Y318" s="569">
        <f>IFERROR(SUM(Y314:Y316),"0")</f>
        <v>46.8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250</v>
      </c>
      <c r="Y378" s="568">
        <f>IFERROR(IF(X378="",0,CEILING((X378/$H378),1)*$H378),"")</f>
        <v>252</v>
      </c>
      <c r="Z378" s="36">
        <f>IFERROR(IF(Y378=0,"",ROUNDUP(Y378/H378,0)*0.01898),"")</f>
        <v>0.53144000000000002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264.41666666666669</v>
      </c>
      <c r="BN378" s="64">
        <f>IFERROR(Y378*I378/H378,"0")</f>
        <v>266.53199999999998</v>
      </c>
      <c r="BO378" s="64">
        <f>IFERROR(1/J378*(X378/H378),"0")</f>
        <v>0.43402777777777779</v>
      </c>
      <c r="BP378" s="64">
        <f>IFERROR(1/J378*(Y378/H378),"0")</f>
        <v>0.4375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27.777777777777779</v>
      </c>
      <c r="Y380" s="569">
        <f>IFERROR(Y378/H378,"0")+IFERROR(Y379/H379,"0")</f>
        <v>28</v>
      </c>
      <c r="Z380" s="569">
        <f>IFERROR(IF(Z378="",0,Z378),"0")+IFERROR(IF(Z379="",0,Z379),"0")</f>
        <v>0.53144000000000002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250</v>
      </c>
      <c r="Y381" s="569">
        <f>IFERROR(SUM(Y378:Y379),"0")</f>
        <v>252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140</v>
      </c>
      <c r="Y434" s="568">
        <f t="shared" si="69"/>
        <v>142.56</v>
      </c>
      <c r="Z434" s="36">
        <f t="shared" si="70"/>
        <v>0.32291999999999998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149.54545454545453</v>
      </c>
      <c r="BN434" s="64">
        <f t="shared" si="72"/>
        <v>152.27999999999997</v>
      </c>
      <c r="BO434" s="64">
        <f t="shared" si="73"/>
        <v>0.25495337995337997</v>
      </c>
      <c r="BP434" s="64">
        <f t="shared" si="74"/>
        <v>0.25961538461538464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250</v>
      </c>
      <c r="Y437" s="568">
        <f t="shared" si="69"/>
        <v>253.44</v>
      </c>
      <c r="Z437" s="36">
        <f t="shared" si="70"/>
        <v>0.57408000000000003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267.04545454545456</v>
      </c>
      <c r="BN437" s="64">
        <f t="shared" si="72"/>
        <v>270.71999999999997</v>
      </c>
      <c r="BO437" s="64">
        <f t="shared" si="73"/>
        <v>0.45527389277389274</v>
      </c>
      <c r="BP437" s="64">
        <f t="shared" si="74"/>
        <v>0.46153846153846156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73.86363636363636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75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0.89700000000000002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390</v>
      </c>
      <c r="Y448" s="569">
        <f>IFERROR(SUM(Y432:Y446),"0")</f>
        <v>396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150</v>
      </c>
      <c r="Y450" s="568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28.409090909090907</v>
      </c>
      <c r="Y453" s="569">
        <f>IFERROR(Y450/H450,"0")+IFERROR(Y451/H451,"0")+IFERROR(Y452/H452,"0")</f>
        <v>29</v>
      </c>
      <c r="Z453" s="569">
        <f>IFERROR(IF(Z450="",0,Z450),"0")+IFERROR(IF(Z451="",0,Z451),"0")+IFERROR(IF(Z452="",0,Z452),"0")</f>
        <v>0.34683999999999998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150</v>
      </c>
      <c r="Y454" s="569">
        <f>IFERROR(SUM(Y450:Y452),"0")</f>
        <v>153.12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80</v>
      </c>
      <c r="Y458" s="568">
        <f t="shared" si="75"/>
        <v>84.48</v>
      </c>
      <c r="Z458" s="36">
        <f>IFERROR(IF(Y458=0,"",ROUNDUP(Y458/H458,0)*0.01196),"")</f>
        <v>0.19136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85.454545454545453</v>
      </c>
      <c r="BN458" s="64">
        <f t="shared" si="77"/>
        <v>90.24</v>
      </c>
      <c r="BO458" s="64">
        <f t="shared" si="78"/>
        <v>0.14568764568764569</v>
      </c>
      <c r="BP458" s="64">
        <f t="shared" si="79"/>
        <v>0.15384615384615385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24.621212121212118</v>
      </c>
      <c r="Y463" s="569">
        <f>IFERROR(Y456/H456,"0")+IFERROR(Y457/H457,"0")+IFERROR(Y458/H458,"0")+IFERROR(Y459/H459,"0")+IFERROR(Y460/H460,"0")+IFERROR(Y461/H461,"0")+IFERROR(Y462/H462,"0")</f>
        <v>26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0.31096000000000001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130</v>
      </c>
      <c r="Y464" s="569">
        <f>IFERROR(SUM(Y456:Y462),"0")</f>
        <v>137.28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1195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1234.5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1271.3696386946388</v>
      </c>
      <c r="Y508" s="569">
        <f>IFERROR(SUM(BN22:BN504),"0")</f>
        <v>1313.355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1346.3696386946388</v>
      </c>
      <c r="Y510" s="569">
        <f>GrossWeightTotalR+PalletQtyTotalR*25</f>
        <v>1388.355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187.174091340758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193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2.75054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137.69999999999999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93.6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252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686.4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