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28995A-EA55-4FE0-B6F9-4E06830D39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BP258" i="1" s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P231" i="1"/>
  <c r="BO230" i="1"/>
  <c r="BM230" i="1"/>
  <c r="Y230" i="1"/>
  <c r="BP230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A9" i="1"/>
  <c r="A10" i="1" s="1"/>
  <c r="D7" i="1"/>
  <c r="Q6" i="1"/>
  <c r="P2" i="1"/>
  <c r="BP97" i="1" l="1"/>
  <c r="BN97" i="1"/>
  <c r="Z97" i="1"/>
  <c r="BP126" i="1"/>
  <c r="BN126" i="1"/>
  <c r="Z126" i="1"/>
  <c r="BP166" i="1"/>
  <c r="BN166" i="1"/>
  <c r="Z166" i="1"/>
  <c r="BP195" i="1"/>
  <c r="BN195" i="1"/>
  <c r="Z195" i="1"/>
  <c r="BP222" i="1"/>
  <c r="BN222" i="1"/>
  <c r="Z222" i="1"/>
  <c r="BP253" i="1"/>
  <c r="BN253" i="1"/>
  <c r="Z253" i="1"/>
  <c r="BP291" i="1"/>
  <c r="BN291" i="1"/>
  <c r="Z291" i="1"/>
  <c r="BP329" i="1"/>
  <c r="BN329" i="1"/>
  <c r="Z329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X508" i="1"/>
  <c r="X510" i="1" s="1"/>
  <c r="X511" i="1"/>
  <c r="Z29" i="1"/>
  <c r="BN29" i="1"/>
  <c r="Z47" i="1"/>
  <c r="Z48" i="1" s="1"/>
  <c r="BN47" i="1"/>
  <c r="BP47" i="1"/>
  <c r="Y48" i="1"/>
  <c r="Z52" i="1"/>
  <c r="BN52" i="1"/>
  <c r="Z64" i="1"/>
  <c r="BN64" i="1"/>
  <c r="Z77" i="1"/>
  <c r="BN77" i="1"/>
  <c r="BP83" i="1"/>
  <c r="BN83" i="1"/>
  <c r="Z83" i="1"/>
  <c r="BP112" i="1"/>
  <c r="BN112" i="1"/>
  <c r="Z112" i="1"/>
  <c r="Y155" i="1"/>
  <c r="BP154" i="1"/>
  <c r="BN154" i="1"/>
  <c r="Z154" i="1"/>
  <c r="Z155" i="1" s="1"/>
  <c r="BP158" i="1"/>
  <c r="BN158" i="1"/>
  <c r="Z158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42" i="1"/>
  <c r="BN242" i="1"/>
  <c r="Z242" i="1"/>
  <c r="BP268" i="1"/>
  <c r="BN268" i="1"/>
  <c r="Z268" i="1"/>
  <c r="BP307" i="1"/>
  <c r="BN307" i="1"/>
  <c r="Z307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Z490" i="1" s="1"/>
  <c r="BP120" i="1"/>
  <c r="BN120" i="1"/>
  <c r="Z120" i="1"/>
  <c r="Z27" i="1"/>
  <c r="BN27" i="1"/>
  <c r="Z31" i="1"/>
  <c r="BN31" i="1"/>
  <c r="Z43" i="1"/>
  <c r="BN43" i="1"/>
  <c r="Z54" i="1"/>
  <c r="BN54" i="1"/>
  <c r="Z62" i="1"/>
  <c r="BN62" i="1"/>
  <c r="Z68" i="1"/>
  <c r="BN68" i="1"/>
  <c r="Z75" i="1"/>
  <c r="BN75" i="1"/>
  <c r="Z79" i="1"/>
  <c r="BN79" i="1"/>
  <c r="Y85" i="1"/>
  <c r="Z90" i="1"/>
  <c r="BN90" i="1"/>
  <c r="Z95" i="1"/>
  <c r="BN95" i="1"/>
  <c r="Z99" i="1"/>
  <c r="BN99" i="1"/>
  <c r="Z108" i="1"/>
  <c r="BN108" i="1"/>
  <c r="Z114" i="1"/>
  <c r="BN114" i="1"/>
  <c r="BP131" i="1"/>
  <c r="BN131" i="1"/>
  <c r="Z131" i="1"/>
  <c r="Y122" i="1"/>
  <c r="Z148" i="1"/>
  <c r="BN148" i="1"/>
  <c r="Y168" i="1"/>
  <c r="Z160" i="1"/>
  <c r="BN160" i="1"/>
  <c r="Z164" i="1"/>
  <c r="BN164" i="1"/>
  <c r="Z170" i="1"/>
  <c r="BN170" i="1"/>
  <c r="BP170" i="1"/>
  <c r="Z187" i="1"/>
  <c r="BN187" i="1"/>
  <c r="Y199" i="1"/>
  <c r="Z193" i="1"/>
  <c r="BN193" i="1"/>
  <c r="Z197" i="1"/>
  <c r="BN197" i="1"/>
  <c r="Z205" i="1"/>
  <c r="BN205" i="1"/>
  <c r="Z209" i="1"/>
  <c r="BN209" i="1"/>
  <c r="Z220" i="1"/>
  <c r="BN220" i="1"/>
  <c r="Z224" i="1"/>
  <c r="BN224" i="1"/>
  <c r="Z230" i="1"/>
  <c r="BN230" i="1"/>
  <c r="Z235" i="1"/>
  <c r="Z236" i="1" s="1"/>
  <c r="BN235" i="1"/>
  <c r="BP235" i="1"/>
  <c r="Y236" i="1"/>
  <c r="Z239" i="1"/>
  <c r="BN239" i="1"/>
  <c r="Z240" i="1"/>
  <c r="BN240" i="1"/>
  <c r="Z244" i="1"/>
  <c r="BN244" i="1"/>
  <c r="Z251" i="1"/>
  <c r="BN251" i="1"/>
  <c r="Z258" i="1"/>
  <c r="BN258" i="1"/>
  <c r="Z266" i="1"/>
  <c r="BN266" i="1"/>
  <c r="BP266" i="1"/>
  <c r="Z289" i="1"/>
  <c r="BN289" i="1"/>
  <c r="Z297" i="1"/>
  <c r="BN297" i="1"/>
  <c r="Z301" i="1"/>
  <c r="BN301" i="1"/>
  <c r="Z309" i="1"/>
  <c r="BN30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Y173" i="1"/>
  <c r="Y269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F9" i="1"/>
  <c r="J9" i="1"/>
  <c r="F10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7" i="1"/>
  <c r="BP343" i="1"/>
  <c r="BN343" i="1"/>
  <c r="Z343" i="1"/>
  <c r="BP347" i="1"/>
  <c r="BN347" i="1"/>
  <c r="Z347" i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495" i="1" s="1"/>
  <c r="Z469" i="1" l="1"/>
  <c r="Z453" i="1"/>
  <c r="Z330" i="1"/>
  <c r="Z317" i="1"/>
  <c r="Z254" i="1"/>
  <c r="Z227" i="1"/>
  <c r="Z262" i="1"/>
  <c r="Z232" i="1"/>
  <c r="Z173" i="1"/>
  <c r="Z44" i="1"/>
  <c r="Z183" i="1"/>
  <c r="Z127" i="1"/>
  <c r="Z245" i="1"/>
  <c r="Z293" i="1"/>
  <c r="Z101" i="1"/>
  <c r="Z478" i="1"/>
  <c r="Z349" i="1"/>
  <c r="Z417" i="1"/>
  <c r="Z167" i="1"/>
  <c r="Z58" i="1"/>
  <c r="Z399" i="1"/>
  <c r="Y509" i="1"/>
  <c r="Z303" i="1"/>
  <c r="Y507" i="1"/>
  <c r="Z447" i="1"/>
  <c r="Z311" i="1"/>
  <c r="Z485" i="1"/>
  <c r="Z463" i="1"/>
  <c r="Z199" i="1"/>
  <c r="Z32" i="1"/>
  <c r="Y511" i="1"/>
  <c r="Y508" i="1"/>
  <c r="Y510" i="1" s="1"/>
  <c r="Z211" i="1"/>
  <c r="Z109" i="1"/>
  <c r="Z80" i="1"/>
  <c r="Z512" i="1" l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<sst xmlns="http://schemas.openxmlformats.org/spreadsheetml/2006/main" count="2278" uniqueCount="816">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</sst>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45855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0.58333333333333337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40</v>
      </c>
      <c r="Y41" s="56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3.7037037037037033</v>
      </c>
      <c r="Y44" s="569">
        <f>IFERROR(Y41/H41,"0")+IFERROR(Y42/H42,"0")+IFERROR(Y43/H43,"0")</f>
        <v>4</v>
      </c>
      <c r="Z44" s="569">
        <f>IFERROR(IF(Z41="",0,Z41),"0")+IFERROR(IF(Z42="",0,Z42),"0")+IFERROR(IF(Z43="",0,Z43),"0")</f>
        <v>7.5920000000000001E-2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40</v>
      </c>
      <c r="Y45" s="569">
        <f>IFERROR(SUM(Y41:Y43),"0")</f>
        <v>43.2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250</v>
      </c>
      <c r="Y53" s="568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18</v>
      </c>
      <c r="Y57" s="568">
        <f t="shared" si="6"/>
        <v>18</v>
      </c>
      <c r="Z57" s="36">
        <f>IFERROR(IF(Y57=0,"",ROUNDUP(Y57/H57,0)*0.00902),"")</f>
        <v>3.6080000000000001E-2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18.84</v>
      </c>
      <c r="BN57" s="64">
        <f t="shared" si="8"/>
        <v>18.84</v>
      </c>
      <c r="BO57" s="64">
        <f t="shared" si="9"/>
        <v>3.0303030303030304E-2</v>
      </c>
      <c r="BP57" s="64">
        <f t="shared" si="10"/>
        <v>3.0303030303030304E-2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27.148148148148145</v>
      </c>
      <c r="Y58" s="569">
        <f>IFERROR(Y52/H52,"0")+IFERROR(Y53/H53,"0")+IFERROR(Y54/H54,"0")+IFERROR(Y55/H55,"0")+IFERROR(Y56/H56,"0")+IFERROR(Y57/H57,"0")</f>
        <v>28.000000000000004</v>
      </c>
      <c r="Z58" s="569">
        <f>IFERROR(IF(Z52="",0,Z52),"0")+IFERROR(IF(Z53="",0,Z53),"0")+IFERROR(IF(Z54="",0,Z54),"0")+IFERROR(IF(Z55="",0,Z55),"0")+IFERROR(IF(Z56="",0,Z56),"0")+IFERROR(IF(Z57="",0,Z57),"0")</f>
        <v>0.49160000000000004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268</v>
      </c>
      <c r="Y59" s="569">
        <f>IFERROR(SUM(Y52:Y57),"0")</f>
        <v>277.20000000000005</v>
      </c>
      <c r="Z59" s="37"/>
      <c r="AA59" s="570"/>
      <c r="AB59" s="570"/>
      <c r="AC59" s="570"/>
    </row>
    <row r="60" spans="1:68" ht="14.25" hidden="1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250</v>
      </c>
      <c r="Y61" s="568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23.148148148148145</v>
      </c>
      <c r="Y65" s="569">
        <f>IFERROR(Y61/H61,"0")+IFERROR(Y62/H62,"0")+IFERROR(Y63/H63,"0")+IFERROR(Y64/H64,"0")</f>
        <v>24.000000000000004</v>
      </c>
      <c r="Z65" s="569">
        <f>IFERROR(IF(Z61="",0,Z61),"0")+IFERROR(IF(Z62="",0,Z62),"0")+IFERROR(IF(Z63="",0,Z63),"0")+IFERROR(IF(Z64="",0,Z64),"0")</f>
        <v>0.45552000000000004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250</v>
      </c>
      <c r="Y66" s="569">
        <f>IFERROR(SUM(Y61:Y64),"0")</f>
        <v>259.20000000000005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7">
        <v>15</v>
      </c>
      <c r="Y95" s="568">
        <f t="shared" ref="Y95:Y100" si="16"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15.961111111111112</v>
      </c>
      <c r="BN95" s="64">
        <f t="shared" ref="BN95:BN100" si="18">IFERROR(Y95*I95/H95,"0")</f>
        <v>17.238</v>
      </c>
      <c r="BO95" s="64">
        <f t="shared" ref="BO95:BO100" si="19">IFERROR(1/J95*(X95/H95),"0")</f>
        <v>2.8935185185185185E-2</v>
      </c>
      <c r="BP95" s="64">
        <f t="shared" ref="BP95:BP100" si="20">IFERROR(1/J95*(Y95/H95),"0")</f>
        <v>3.125E-2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1.8518518518518519</v>
      </c>
      <c r="Y101" s="569">
        <f>IFERROR(Y95/H95,"0")+IFERROR(Y96/H96,"0")+IFERROR(Y97/H97,"0")+IFERROR(Y98/H98,"0")+IFERROR(Y99/H99,"0")+IFERROR(Y100/H100,"0")</f>
        <v>2</v>
      </c>
      <c r="Z101" s="569">
        <f>IFERROR(IF(Z95="",0,Z95),"0")+IFERROR(IF(Z96="",0,Z96),"0")+IFERROR(IF(Z97="",0,Z97),"0")+IFERROR(IF(Z98="",0,Z98),"0")+IFERROR(IF(Z99="",0,Z99),"0")+IFERROR(IF(Z100="",0,Z100),"0")</f>
        <v>3.7960000000000001E-2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15</v>
      </c>
      <c r="Y102" s="569">
        <f>IFERROR(SUM(Y95:Y100),"0")</f>
        <v>16.2</v>
      </c>
      <c r="Z102" s="37"/>
      <c r="AA102" s="570"/>
      <c r="AB102" s="570"/>
      <c r="AC102" s="570"/>
    </row>
    <row r="103" spans="1:68" ht="16.5" hidden="1" customHeight="1" x14ac:dyDescent="0.25">
      <c r="A103" s="587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30</v>
      </c>
      <c r="Y118" s="568">
        <f>IFERROR(IF(X118="",0,CEILING((X118/$H118),1)*$H118),"")</f>
        <v>32.4</v>
      </c>
      <c r="Z118" s="36">
        <f>IFERROR(IF(Y118=0,"",ROUNDUP(Y118/H118,0)*0.01898),"")</f>
        <v>7.5920000000000001E-2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31.9</v>
      </c>
      <c r="BN118" s="64">
        <f>IFERROR(Y118*I118/H118,"0")</f>
        <v>34.451999999999998</v>
      </c>
      <c r="BO118" s="64">
        <f>IFERROR(1/J118*(X118/H118),"0")</f>
        <v>5.7870370370370371E-2</v>
      </c>
      <c r="BP118" s="64">
        <f>IFERROR(1/J118*(Y118/H118),"0")</f>
        <v>6.25E-2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3.7037037037037037</v>
      </c>
      <c r="Y122" s="569">
        <f>IFERROR(Y118/H118,"0")+IFERROR(Y119/H119,"0")+IFERROR(Y120/H120,"0")+IFERROR(Y121/H121,"0")</f>
        <v>4</v>
      </c>
      <c r="Z122" s="569">
        <f>IFERROR(IF(Z118="",0,Z118),"0")+IFERROR(IF(Z119="",0,Z119),"0")+IFERROR(IF(Z120="",0,Z120),"0")+IFERROR(IF(Z121="",0,Z121),"0")</f>
        <v>7.5920000000000001E-2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30</v>
      </c>
      <c r="Y123" s="569">
        <f>IFERROR(SUM(Y118:Y121),"0")</f>
        <v>32.4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15</v>
      </c>
      <c r="Y146" s="568">
        <f>IFERROR(IF(X146="",0,CEILING((X146/$H146),1)*$H146),"")</f>
        <v>18</v>
      </c>
      <c r="Z146" s="36">
        <f>IFERROR(IF(Y146=0,"",ROUNDUP(Y146/H146,0)*0.01898),"")</f>
        <v>3.7960000000000001E-2</v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15.975000000000001</v>
      </c>
      <c r="BN146" s="64">
        <f>IFERROR(Y146*I146/H146,"0")</f>
        <v>19.170000000000002</v>
      </c>
      <c r="BO146" s="64">
        <f>IFERROR(1/J146*(X146/H146),"0")</f>
        <v>2.6041666666666668E-2</v>
      </c>
      <c r="BP146" s="64">
        <f>IFERROR(1/J146*(Y146/H146),"0")</f>
        <v>3.125E-2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10</v>
      </c>
      <c r="Y147" s="568">
        <f>IFERROR(IF(X147="",0,CEILING((X147/$H147),1)*$H147),"")</f>
        <v>12.600000000000001</v>
      </c>
      <c r="Z147" s="36">
        <f>IFERROR(IF(Y147=0,"",ROUNDUP(Y147/H147,0)*0.00651),"")</f>
        <v>1.9529999999999999E-2</v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10.642857142857141</v>
      </c>
      <c r="BN147" s="64">
        <f>IFERROR(Y147*I147/H147,"0")</f>
        <v>13.41</v>
      </c>
      <c r="BO147" s="64">
        <f>IFERROR(1/J147*(X147/H147),"0")</f>
        <v>1.3082155939298797E-2</v>
      </c>
      <c r="BP147" s="64">
        <f>IFERROR(1/J147*(Y147/H147),"0")</f>
        <v>1.6483516483516484E-2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4.0476190476190474</v>
      </c>
      <c r="Y149" s="569">
        <f>IFERROR(Y146/H146,"0")+IFERROR(Y147/H147,"0")+IFERROR(Y148/H148,"0")</f>
        <v>5</v>
      </c>
      <c r="Z149" s="569">
        <f>IFERROR(IF(Z146="",0,Z146),"0")+IFERROR(IF(Z147="",0,Z147),"0")+IFERROR(IF(Z148="",0,Z148),"0")</f>
        <v>5.7489999999999999E-2</v>
      </c>
      <c r="AA149" s="570"/>
      <c r="AB149" s="570"/>
      <c r="AC149" s="570"/>
    </row>
    <row r="150" spans="1:68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25</v>
      </c>
      <c r="Y150" s="569">
        <f>IFERROR(SUM(Y146:Y148),"0")</f>
        <v>30.6</v>
      </c>
      <c r="Z150" s="37"/>
      <c r="AA150" s="570"/>
      <c r="AB150" s="570"/>
      <c r="AC150" s="570"/>
    </row>
    <row r="151" spans="1:68" ht="27.75" hidden="1" customHeight="1" x14ac:dyDescent="0.2">
      <c r="A151" s="638" t="s">
        <v>258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hidden="1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20</v>
      </c>
      <c r="Y221" s="568">
        <f t="shared" si="37"/>
        <v>23.2</v>
      </c>
      <c r="Z221" s="36">
        <f>IFERROR(IF(Y221=0,"",ROUNDUP(Y221/H221,0)*0.01898),"")</f>
        <v>3.7960000000000001E-2</v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20.75</v>
      </c>
      <c r="BN221" s="64">
        <f t="shared" si="39"/>
        <v>24.07</v>
      </c>
      <c r="BO221" s="64">
        <f t="shared" si="40"/>
        <v>2.6939655172413795E-2</v>
      </c>
      <c r="BP221" s="64">
        <f t="shared" si="41"/>
        <v>3.125E-2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1.7241379310344829</v>
      </c>
      <c r="Y227" s="569">
        <f>IFERROR(Y220/H220,"0")+IFERROR(Y221/H221,"0")+IFERROR(Y222/H222,"0")+IFERROR(Y223/H223,"0")+IFERROR(Y224/H224,"0")+IFERROR(Y225/H225,"0")+IFERROR(Y226/H226,"0")</f>
        <v>2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3.7960000000000001E-2</v>
      </c>
      <c r="AA227" s="570"/>
      <c r="AB227" s="570"/>
      <c r="AC227" s="570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20</v>
      </c>
      <c r="Y228" s="569">
        <f>IFERROR(SUM(Y220:Y226),"0")</f>
        <v>23.2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828" t="s">
        <v>386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70" t="s">
        <v>394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396</v>
      </c>
      <c r="B242" s="54" t="s">
        <v>397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398</v>
      </c>
      <c r="B243" s="54" t="s">
        <v>399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400</v>
      </c>
      <c r="B244" s="54" t="s">
        <v>401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402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20</v>
      </c>
      <c r="Y250" s="568">
        <f>IFERROR(IF(X250="",0,CEILING((X250/$H250),1)*$H250),"")</f>
        <v>21.6</v>
      </c>
      <c r="Z250" s="36">
        <f>IFERROR(IF(Y250=0,"",ROUNDUP(Y250/H250,0)*0.01898),"")</f>
        <v>3.7960000000000001E-2</v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20.805555555555554</v>
      </c>
      <c r="BN250" s="64">
        <f>IFERROR(Y250*I250/H250,"0")</f>
        <v>22.47</v>
      </c>
      <c r="BO250" s="64">
        <f>IFERROR(1/J250*(X250/H250),"0")</f>
        <v>2.8935185185185182E-2</v>
      </c>
      <c r="BP250" s="64">
        <f>IFERROR(1/J250*(Y250/H250),"0")</f>
        <v>3.125E-2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8</v>
      </c>
      <c r="Y253" s="568">
        <f>IFERROR(IF(X253="",0,CEILING((X253/$H253),1)*$H253),"")</f>
        <v>8</v>
      </c>
      <c r="Z253" s="36">
        <f>IFERROR(IF(Y253=0,"",ROUNDUP(Y253/H253,0)*0.00902),"")</f>
        <v>1.804E-2</v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8.42</v>
      </c>
      <c r="BN253" s="64">
        <f>IFERROR(Y253*I253/H253,"0")</f>
        <v>8.42</v>
      </c>
      <c r="BO253" s="64">
        <f>IFERROR(1/J253*(X253/H253),"0")</f>
        <v>1.5151515151515152E-2</v>
      </c>
      <c r="BP253" s="64">
        <f>IFERROR(1/J253*(Y253/H253),"0")</f>
        <v>1.5151515151515152E-2</v>
      </c>
    </row>
    <row r="254" spans="1:68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3.8518518518518516</v>
      </c>
      <c r="Y254" s="569">
        <f>IFERROR(Y249/H249,"0")+IFERROR(Y250/H250,"0")+IFERROR(Y251/H251,"0")+IFERROR(Y252/H252,"0")+IFERROR(Y253/H253,"0")</f>
        <v>4</v>
      </c>
      <c r="Z254" s="569">
        <f>IFERROR(IF(Z249="",0,Z249),"0")+IFERROR(IF(Z250="",0,Z250),"0")+IFERROR(IF(Z251="",0,Z251),"0")+IFERROR(IF(Z252="",0,Z252),"0")+IFERROR(IF(Z253="",0,Z253),"0")</f>
        <v>5.6000000000000001E-2</v>
      </c>
      <c r="AA254" s="570"/>
      <c r="AB254" s="570"/>
      <c r="AC254" s="570"/>
    </row>
    <row r="255" spans="1:68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28</v>
      </c>
      <c r="Y255" s="569">
        <f>IFERROR(SUM(Y249:Y253),"0")</f>
        <v>29.6</v>
      </c>
      <c r="Z255" s="37"/>
      <c r="AA255" s="570"/>
      <c r="AB255" s="570"/>
      <c r="AC255" s="570"/>
    </row>
    <row r="256" spans="1:68" ht="16.5" hidden="1" customHeight="1" x14ac:dyDescent="0.25">
      <c r="A256" s="587" t="s">
        <v>418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429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431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435</v>
      </c>
      <c r="B267" s="54" t="s">
        <v>436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438</v>
      </c>
      <c r="B268" s="54" t="s">
        <v>439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441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448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240</v>
      </c>
      <c r="Y289" s="568">
        <f t="shared" si="48"/>
        <v>248.4</v>
      </c>
      <c r="Z289" s="36">
        <f>IFERROR(IF(Y289=0,"",ROUNDUP(Y289/H289,0)*0.01898),"")</f>
        <v>0.43653999999999998</v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249.66666666666663</v>
      </c>
      <c r="BN289" s="64">
        <f t="shared" si="50"/>
        <v>258.40499999999997</v>
      </c>
      <c r="BO289" s="64">
        <f t="shared" si="51"/>
        <v>0.34722222222222221</v>
      </c>
      <c r="BP289" s="64">
        <f t="shared" si="52"/>
        <v>0.359375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22.222222222222221</v>
      </c>
      <c r="Y293" s="569">
        <f>IFERROR(Y287/H287,"0")+IFERROR(Y288/H288,"0")+IFERROR(Y289/H289,"0")+IFERROR(Y290/H290,"0")+IFERROR(Y291/H291,"0")+IFERROR(Y292/H292,"0")</f>
        <v>23</v>
      </c>
      <c r="Z293" s="569">
        <f>IFERROR(IF(Z287="",0,Z287),"0")+IFERROR(IF(Z288="",0,Z288),"0")+IFERROR(IF(Z289="",0,Z289),"0")+IFERROR(IF(Z290="",0,Z290),"0")+IFERROR(IF(Z291="",0,Z291),"0")+IFERROR(IF(Z292="",0,Z292),"0")</f>
        <v>0.43653999999999998</v>
      </c>
      <c r="AA293" s="570"/>
      <c r="AB293" s="570"/>
      <c r="AC293" s="570"/>
    </row>
    <row r="294" spans="1:68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240</v>
      </c>
      <c r="Y294" s="569">
        <f>IFERROR(SUM(Y287:Y292),"0")</f>
        <v>248.4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20</v>
      </c>
      <c r="Y296" s="568">
        <f t="shared" ref="Y296:Y302" si="53">IFERROR(IF(X296="",0,CEILING((X296/$H296),1)*$H296),"")</f>
        <v>21</v>
      </c>
      <c r="Z296" s="36">
        <f>IFERROR(IF(Y296=0,"",ROUNDUP(Y296/H296,0)*0.00902),"")</f>
        <v>4.5100000000000001E-2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21.285714285714281</v>
      </c>
      <c r="BN296" s="64">
        <f t="shared" ref="BN296:BN302" si="55">IFERROR(Y296*I296/H296,"0")</f>
        <v>22.349999999999998</v>
      </c>
      <c r="BO296" s="64">
        <f t="shared" ref="BO296:BO302" si="56">IFERROR(1/J296*(X296/H296),"0")</f>
        <v>3.6075036075036072E-2</v>
      </c>
      <c r="BP296" s="64">
        <f t="shared" ref="BP296:BP302" si="57">IFERROR(1/J296*(Y296/H296),"0")</f>
        <v>3.787878787878788E-2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120</v>
      </c>
      <c r="Y297" s="568">
        <f t="shared" si="53"/>
        <v>121.80000000000001</v>
      </c>
      <c r="Z297" s="36">
        <f>IFERROR(IF(Y297=0,"",ROUNDUP(Y297/H297,0)*0.00902),"")</f>
        <v>0.26158000000000003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127.71428571428571</v>
      </c>
      <c r="BN297" s="64">
        <f t="shared" si="55"/>
        <v>129.63</v>
      </c>
      <c r="BO297" s="64">
        <f t="shared" si="56"/>
        <v>0.21645021645021645</v>
      </c>
      <c r="BP297" s="64">
        <f t="shared" si="57"/>
        <v>0.2196969696969697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33.333333333333329</v>
      </c>
      <c r="Y303" s="569">
        <f>IFERROR(Y296/H296,"0")+IFERROR(Y297/H297,"0")+IFERROR(Y298/H298,"0")+IFERROR(Y299/H299,"0")+IFERROR(Y300/H300,"0")+IFERROR(Y301/H301,"0")+IFERROR(Y302/H302,"0")</f>
        <v>34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0.30668000000000006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140</v>
      </c>
      <c r="Y304" s="569">
        <f>IFERROR(SUM(Y296:Y302),"0")</f>
        <v>142.80000000000001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1400</v>
      </c>
      <c r="Y306" s="568">
        <f>IFERROR(IF(X306="",0,CEILING((X306/$H306),1)*$H306),"")</f>
        <v>1404</v>
      </c>
      <c r="Z306" s="36">
        <f>IFERROR(IF(Y306=0,"",ROUNDUP(Y306/H306,0)*0.01898),"")</f>
        <v>3.4163999999999999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1492.0769230769231</v>
      </c>
      <c r="BN306" s="64">
        <f>IFERROR(Y306*I306/H306,"0")</f>
        <v>1496.3400000000001</v>
      </c>
      <c r="BO306" s="64">
        <f>IFERROR(1/J306*(X306/H306),"0")</f>
        <v>2.8044871794871797</v>
      </c>
      <c r="BP306" s="64">
        <f>IFERROR(1/J306*(Y306/H306),"0")</f>
        <v>2.8125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179.4871794871795</v>
      </c>
      <c r="Y311" s="569">
        <f>IFERROR(Y306/H306,"0")+IFERROR(Y307/H307,"0")+IFERROR(Y308/H308,"0")+IFERROR(Y309/H309,"0")+IFERROR(Y310/H310,"0")</f>
        <v>180</v>
      </c>
      <c r="Z311" s="569">
        <f>IFERROR(IF(Z306="",0,Z306),"0")+IFERROR(IF(Z307="",0,Z307),"0")+IFERROR(IF(Z308="",0,Z308),"0")+IFERROR(IF(Z309="",0,Z309),"0")+IFERROR(IF(Z310="",0,Z310),"0")</f>
        <v>3.4163999999999999</v>
      </c>
      <c r="AA311" s="570"/>
      <c r="AB311" s="570"/>
      <c r="AC311" s="570"/>
    </row>
    <row r="312" spans="1:68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1400</v>
      </c>
      <c r="Y312" s="569">
        <f>IFERROR(SUM(Y306:Y310),"0")</f>
        <v>1404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174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380</v>
      </c>
      <c r="Y315" s="568">
        <f>IFERROR(IF(X315="",0,CEILING((X315/$H315),1)*$H315),"")</f>
        <v>382.2</v>
      </c>
      <c r="Z315" s="36">
        <f>IFERROR(IF(Y315=0,"",ROUNDUP(Y315/H315,0)*0.01898),"")</f>
        <v>0.93002000000000007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405.28461538461545</v>
      </c>
      <c r="BN315" s="64">
        <f>IFERROR(Y315*I315/H315,"0")</f>
        <v>407.63100000000009</v>
      </c>
      <c r="BO315" s="64">
        <f>IFERROR(1/J315*(X315/H315),"0")</f>
        <v>0.76121794871794879</v>
      </c>
      <c r="BP315" s="64">
        <f>IFERROR(1/J315*(Y315/H315),"0")</f>
        <v>0.765625</v>
      </c>
    </row>
    <row r="316" spans="1:68" ht="16.5" hidden="1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48.717948717948723</v>
      </c>
      <c r="Y317" s="569">
        <f>IFERROR(Y314/H314,"0")+IFERROR(Y315/H315,"0")+IFERROR(Y316/H316,"0")</f>
        <v>49</v>
      </c>
      <c r="Z317" s="569">
        <f>IFERROR(IF(Z314="",0,Z314),"0")+IFERROR(IF(Z315="",0,Z315),"0")+IFERROR(IF(Z316="",0,Z316),"0")</f>
        <v>0.93002000000000007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380</v>
      </c>
      <c r="Y318" s="569">
        <f>IFERROR(SUM(Y314:Y316),"0")</f>
        <v>382.2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hidden="1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hidden="1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300</v>
      </c>
      <c r="Y344" s="568">
        <f t="shared" si="58"/>
        <v>300</v>
      </c>
      <c r="Z344" s="36">
        <f>IFERROR(IF(Y344=0,"",ROUNDUP(Y344/H344,0)*0.02175),"")</f>
        <v>0.43499999999999994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309.60000000000002</v>
      </c>
      <c r="BN344" s="64">
        <f t="shared" si="60"/>
        <v>309.60000000000002</v>
      </c>
      <c r="BO344" s="64">
        <f t="shared" si="61"/>
        <v>0.41666666666666663</v>
      </c>
      <c r="BP344" s="64">
        <f t="shared" si="62"/>
        <v>0.41666666666666663</v>
      </c>
    </row>
    <row r="345" spans="1:68" ht="37.5" hidden="1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20</v>
      </c>
      <c r="Y349" s="569">
        <f>IFERROR(Y342/H342,"0")+IFERROR(Y343/H343,"0")+IFERROR(Y344/H344,"0")+IFERROR(Y345/H345,"0")+IFERROR(Y346/H346,"0")+IFERROR(Y347/H347,"0")+IFERROR(Y348/H348,"0")</f>
        <v>20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0.43499999999999994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300</v>
      </c>
      <c r="Y350" s="569">
        <f>IFERROR(SUM(Y342:Y348),"0")</f>
        <v>300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139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90</v>
      </c>
      <c r="Y352" s="568">
        <f>IFERROR(IF(X352="",0,CEILING((X352/$H352),1)*$H352),"")</f>
        <v>90</v>
      </c>
      <c r="Z352" s="36">
        <f>IFERROR(IF(Y352=0,"",ROUNDUP(Y352/H352,0)*0.02175),"")</f>
        <v>0.1305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92.88000000000001</v>
      </c>
      <c r="BN352" s="64">
        <f>IFERROR(Y352*I352/H352,"0")</f>
        <v>92.88000000000001</v>
      </c>
      <c r="BO352" s="64">
        <f>IFERROR(1/J352*(X352/H352),"0")</f>
        <v>0.125</v>
      </c>
      <c r="BP352" s="64">
        <f>IFERROR(1/J352*(Y352/H352),"0")</f>
        <v>0.125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6</v>
      </c>
      <c r="Y354" s="569">
        <f>IFERROR(Y352/H352,"0")+IFERROR(Y353/H353,"0")</f>
        <v>6</v>
      </c>
      <c r="Z354" s="569">
        <f>IFERROR(IF(Z352="",0,Z352),"0")+IFERROR(IF(Z353="",0,Z353),"0")</f>
        <v>0.1305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90</v>
      </c>
      <c r="Y355" s="569">
        <f>IFERROR(SUM(Y352:Y353),"0")</f>
        <v>90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174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hidden="1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hidden="1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174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139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hidden="1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idden="1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hidden="1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139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hidden="1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5</v>
      </c>
      <c r="Y457" s="568">
        <f t="shared" si="75"/>
        <v>5.28</v>
      </c>
      <c r="Z457" s="36">
        <f>IFERROR(IF(Y457=0,"",ROUNDUP(Y457/H457,0)*0.01196),"")</f>
        <v>1.196E-2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5.3409090909090908</v>
      </c>
      <c r="BN457" s="64">
        <f t="shared" si="77"/>
        <v>5.64</v>
      </c>
      <c r="BO457" s="64">
        <f t="shared" si="78"/>
        <v>9.1054778554778559E-3</v>
      </c>
      <c r="BP457" s="64">
        <f t="shared" si="79"/>
        <v>9.6153846153846159E-3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0.94696969696969691</v>
      </c>
      <c r="Y463" s="569">
        <f>IFERROR(Y456/H456,"0")+IFERROR(Y457/H457,"0")+IFERROR(Y458/H458,"0")+IFERROR(Y459/H459,"0")+IFERROR(Y460/H460,"0")+IFERROR(Y461/H461,"0")+IFERROR(Y462/H462,"0")</f>
        <v>1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1.196E-2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5</v>
      </c>
      <c r="Y464" s="569">
        <f>IFERROR(SUM(Y456:Y462),"0")</f>
        <v>5.28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139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50</v>
      </c>
      <c r="Y489" s="568">
        <f>IFERROR(IF(X489="",0,CEILING((X489/$H489),1)*$H489),"")</f>
        <v>50.400000000000006</v>
      </c>
      <c r="Z489" s="36">
        <f>IFERROR(IF(Y489=0,"",ROUNDUP(Y489/H489,0)*0.00902),"")</f>
        <v>0.10824</v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53.214285714285715</v>
      </c>
      <c r="BN489" s="64">
        <f>IFERROR(Y489*I489/H489,"0")</f>
        <v>53.64</v>
      </c>
      <c r="BO489" s="64">
        <f>IFERROR(1/J489*(X489/H489),"0")</f>
        <v>9.0187590187590191E-2</v>
      </c>
      <c r="BP489" s="64">
        <f>IFERROR(1/J489*(Y489/H489),"0")</f>
        <v>9.0909090909090912E-2</v>
      </c>
    </row>
    <row r="490" spans="1:68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11.904761904761905</v>
      </c>
      <c r="Y490" s="569">
        <f>IFERROR(Y488/H488,"0")+IFERROR(Y489/H489,"0")</f>
        <v>12</v>
      </c>
      <c r="Z490" s="569">
        <f>IFERROR(IF(Z488="",0,Z488),"0")+IFERROR(IF(Z489="",0,Z489),"0")</f>
        <v>0.10824</v>
      </c>
      <c r="AA490" s="570"/>
      <c r="AB490" s="570"/>
      <c r="AC490" s="570"/>
    </row>
    <row r="491" spans="1:68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50</v>
      </c>
      <c r="Y491" s="569">
        <f>IFERROR(SUM(Y488:Y489),"0")</f>
        <v>50.400000000000006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174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139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3281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3334.6800000000003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3462.1079237429235</v>
      </c>
      <c r="Y508" s="569">
        <f>IFERROR(SUM(BN22:BN504),"0")</f>
        <v>3518.4060000000004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6</v>
      </c>
      <c r="Y509" s="38">
        <f>ROUNDUP(SUM(BP22:BP504),0)</f>
        <v>6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3612.1079237429235</v>
      </c>
      <c r="Y510" s="569">
        <f>GrossWeightTotalR+PalletQtyTotalR*25</f>
        <v>3668.4060000000004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391.79157974847629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398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7.0637099999999995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258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181</v>
      </c>
      <c r="F515" s="591" t="s">
        <v>204</v>
      </c>
      <c r="G515" s="591" t="s">
        <v>237</v>
      </c>
      <c r="H515" s="591" t="s">
        <v>101</v>
      </c>
      <c r="I515" s="591" t="s">
        <v>259</v>
      </c>
      <c r="J515" s="591" t="s">
        <v>299</v>
      </c>
      <c r="K515" s="591" t="s">
        <v>360</v>
      </c>
      <c r="L515" s="591" t="s">
        <v>402</v>
      </c>
      <c r="M515" s="591" t="s">
        <v>418</v>
      </c>
      <c r="N515" s="565"/>
      <c r="O515" s="591" t="s">
        <v>431</v>
      </c>
      <c r="P515" s="591" t="s">
        <v>441</v>
      </c>
      <c r="Q515" s="591" t="s">
        <v>448</v>
      </c>
      <c r="R515" s="591" t="s">
        <v>453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43.2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536.40000000000009</v>
      </c>
      <c r="E517" s="46">
        <f>IFERROR(Y89*1,"0")+IFERROR(Y90*1,"0")+IFERROR(Y91*1,"0")+IFERROR(Y95*1,"0")+IFERROR(Y96*1,"0")+IFERROR(Y97*1,"0")+IFERROR(Y98*1,"0")+IFERROR(Y99*1,"0")+IFERROR(Y100*1,"0")</f>
        <v>16.2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32.4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30.6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23.2</v>
      </c>
      <c r="L517" s="46">
        <f>IFERROR(Y249*1,"0")+IFERROR(Y250*1,"0")+IFERROR(Y251*1,"0")+IFERROR(Y252*1,"0")+IFERROR(Y253*1,"0")</f>
        <v>29.6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2177.4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390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5.28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50.400000000000006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 400,00"/>
        <filter val="1,72"/>
        <filter val="1,85"/>
        <filter val="10,00"/>
        <filter val="11,90"/>
        <filter val="120,00"/>
        <filter val="140,00"/>
        <filter val="15,00"/>
        <filter val="179,49"/>
        <filter val="18,00"/>
        <filter val="20,00"/>
        <filter val="22,22"/>
        <filter val="23,15"/>
        <filter val="240,00"/>
        <filter val="25,00"/>
        <filter val="250,00"/>
        <filter val="268,00"/>
        <filter val="27,15"/>
        <filter val="28,00"/>
        <filter val="3 281,00"/>
        <filter val="3 462,11"/>
        <filter val="3 612,11"/>
        <filter val="3,70"/>
        <filter val="3,85"/>
        <filter val="30,00"/>
        <filter val="300,00"/>
        <filter val="33,33"/>
        <filter val="380,00"/>
        <filter val="391,79"/>
        <filter val="4,05"/>
        <filter val="40,00"/>
        <filter val="48,72"/>
        <filter val="5,00"/>
        <filter val="50,00"/>
        <filter val="6"/>
        <filter val="6,00"/>
        <filter val="8,00"/>
        <filter val="90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2025-07-15T12:21:05Z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