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12894B-38A8-4983-ACBD-DCF25C1B6A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O137" i="1"/>
  <c r="BM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7" i="1" s="1"/>
  <c r="X23" i="1"/>
  <c r="BO22" i="1"/>
  <c r="BM22" i="1"/>
  <c r="Y22" i="1"/>
  <c r="Y23" i="1" s="1"/>
  <c r="H10" i="1"/>
  <c r="A9" i="1"/>
  <c r="F10" i="1" s="1"/>
  <c r="D7" i="1"/>
  <c r="Q6" i="1"/>
  <c r="P2" i="1"/>
  <c r="BP97" i="1" l="1"/>
  <c r="BN97" i="1"/>
  <c r="Z97" i="1"/>
  <c r="BP126" i="1"/>
  <c r="BN126" i="1"/>
  <c r="Z126" i="1"/>
  <c r="BP131" i="1"/>
  <c r="BN131" i="1"/>
  <c r="Z131" i="1"/>
  <c r="BP166" i="1"/>
  <c r="BN166" i="1"/>
  <c r="Z166" i="1"/>
  <c r="BP197" i="1"/>
  <c r="BN197" i="1"/>
  <c r="Z197" i="1"/>
  <c r="BP224" i="1"/>
  <c r="BN224" i="1"/>
  <c r="Z224" i="1"/>
  <c r="BP258" i="1"/>
  <c r="BN258" i="1"/>
  <c r="Z258" i="1"/>
  <c r="BP291" i="1"/>
  <c r="BN291" i="1"/>
  <c r="Z291" i="1"/>
  <c r="BP327" i="1"/>
  <c r="BN327" i="1"/>
  <c r="Z327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8" i="1"/>
  <c r="BN28" i="1"/>
  <c r="Z55" i="1"/>
  <c r="BN55" i="1"/>
  <c r="Z69" i="1"/>
  <c r="BN69" i="1"/>
  <c r="Y81" i="1"/>
  <c r="Z83" i="1"/>
  <c r="BN83" i="1"/>
  <c r="BP112" i="1"/>
  <c r="BN112" i="1"/>
  <c r="Z112" i="1"/>
  <c r="Y155" i="1"/>
  <c r="BP154" i="1"/>
  <c r="BN154" i="1"/>
  <c r="Z154" i="1"/>
  <c r="Z155" i="1" s="1"/>
  <c r="BP158" i="1"/>
  <c r="BN158" i="1"/>
  <c r="Z158" i="1"/>
  <c r="BP187" i="1"/>
  <c r="BN187" i="1"/>
  <c r="Z187" i="1"/>
  <c r="BP209" i="1"/>
  <c r="BN209" i="1"/>
  <c r="Z209" i="1"/>
  <c r="BP244" i="1"/>
  <c r="BN244" i="1"/>
  <c r="Z244" i="1"/>
  <c r="BP266" i="1"/>
  <c r="BN266" i="1"/>
  <c r="Z266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E517" i="1"/>
  <c r="F517" i="1"/>
  <c r="Y122" i="1"/>
  <c r="Y211" i="1"/>
  <c r="Y303" i="1"/>
  <c r="Z22" i="1"/>
  <c r="Z23" i="1" s="1"/>
  <c r="BN22" i="1"/>
  <c r="BP22" i="1"/>
  <c r="Z26" i="1"/>
  <c r="BN26" i="1"/>
  <c r="BP26" i="1"/>
  <c r="Z30" i="1"/>
  <c r="BN30" i="1"/>
  <c r="C517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Z108" i="1"/>
  <c r="BN108" i="1"/>
  <c r="Y116" i="1"/>
  <c r="Z114" i="1"/>
  <c r="BN114" i="1"/>
  <c r="Z120" i="1"/>
  <c r="BN120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BP137" i="1"/>
  <c r="BN137" i="1"/>
  <c r="Z137" i="1"/>
  <c r="BP160" i="1"/>
  <c r="BN160" i="1"/>
  <c r="Z160" i="1"/>
  <c r="Y174" i="1"/>
  <c r="BP170" i="1"/>
  <c r="BN170" i="1"/>
  <c r="Z170" i="1"/>
  <c r="Y199" i="1"/>
  <c r="BP191" i="1"/>
  <c r="BN191" i="1"/>
  <c r="Z191" i="1"/>
  <c r="BP203" i="1"/>
  <c r="BN203" i="1"/>
  <c r="Z203" i="1"/>
  <c r="Y134" i="1"/>
  <c r="H517" i="1"/>
  <c r="Y150" i="1"/>
  <c r="I517" i="1"/>
  <c r="Y168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Z289" i="1"/>
  <c r="BN289" i="1"/>
  <c r="Z297" i="1"/>
  <c r="BN297" i="1"/>
  <c r="Z301" i="1"/>
  <c r="BN301" i="1"/>
  <c r="Y311" i="1"/>
  <c r="Z309" i="1"/>
  <c r="BN309" i="1"/>
  <c r="BP323" i="1"/>
  <c r="BN323" i="1"/>
  <c r="Z323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W517" i="1"/>
  <c r="Y410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BP329" i="1"/>
  <c r="BN329" i="1"/>
  <c r="Z329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317" i="1"/>
  <c r="Y325" i="1"/>
  <c r="Y331" i="1"/>
  <c r="S517" i="1"/>
  <c r="Y354" i="1"/>
  <c r="Y404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7" i="1"/>
  <c r="Y138" i="1"/>
  <c r="Y149" i="1"/>
  <c r="Y167" i="1"/>
  <c r="Y173" i="1"/>
  <c r="Y184" i="1"/>
  <c r="Y188" i="1"/>
  <c r="Y200" i="1"/>
  <c r="Y212" i="1"/>
  <c r="Y217" i="1"/>
  <c r="BP214" i="1"/>
  <c r="BN214" i="1"/>
  <c r="Z214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F9" i="1"/>
  <c r="J9" i="1"/>
  <c r="B517" i="1"/>
  <c r="X508" i="1"/>
  <c r="X509" i="1"/>
  <c r="X51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Z119" i="1"/>
  <c r="BN119" i="1"/>
  <c r="Z121" i="1"/>
  <c r="BN121" i="1"/>
  <c r="Z125" i="1"/>
  <c r="BN125" i="1"/>
  <c r="BP125" i="1"/>
  <c r="G517" i="1"/>
  <c r="Z132" i="1"/>
  <c r="Z133" i="1" s="1"/>
  <c r="BN132" i="1"/>
  <c r="Y133" i="1"/>
  <c r="Z136" i="1"/>
  <c r="Z138" i="1" s="1"/>
  <c r="BN136" i="1"/>
  <c r="BP136" i="1"/>
  <c r="Y144" i="1"/>
  <c r="Z147" i="1"/>
  <c r="Z149" i="1" s="1"/>
  <c r="BN147" i="1"/>
  <c r="Y156" i="1"/>
  <c r="Z159" i="1"/>
  <c r="BN159" i="1"/>
  <c r="Z161" i="1"/>
  <c r="BN161" i="1"/>
  <c r="Z163" i="1"/>
  <c r="BN163" i="1"/>
  <c r="Z165" i="1"/>
  <c r="BN165" i="1"/>
  <c r="Z171" i="1"/>
  <c r="Z173" i="1" s="1"/>
  <c r="BN171" i="1"/>
  <c r="J517" i="1"/>
  <c r="Z182" i="1"/>
  <c r="Z183" i="1" s="1"/>
  <c r="BN182" i="1"/>
  <c r="Y183" i="1"/>
  <c r="Z186" i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6" i="1"/>
  <c r="BP221" i="1"/>
  <c r="BN221" i="1"/>
  <c r="Z221" i="1"/>
  <c r="BP225" i="1"/>
  <c r="BN225" i="1"/>
  <c r="Z225" i="1"/>
  <c r="Y232" i="1"/>
  <c r="Y246" i="1"/>
  <c r="Y254" i="1"/>
  <c r="Y262" i="1"/>
  <c r="Y269" i="1"/>
  <c r="Y294" i="1"/>
  <c r="Y304" i="1"/>
  <c r="Y312" i="1"/>
  <c r="Y318" i="1"/>
  <c r="Y324" i="1"/>
  <c r="Y330" i="1"/>
  <c r="Y337" i="1"/>
  <c r="Y349" i="1"/>
  <c r="Y355" i="1"/>
  <c r="Y359" i="1"/>
  <c r="Y372" i="1"/>
  <c r="Y376" i="1"/>
  <c r="Y381" i="1"/>
  <c r="Y384" i="1"/>
  <c r="BP383" i="1"/>
  <c r="BN383" i="1"/>
  <c r="Z383" i="1"/>
  <c r="Z384" i="1" s="1"/>
  <c r="Y385" i="1"/>
  <c r="V517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O517" i="1"/>
  <c r="K517" i="1"/>
  <c r="Y228" i="1"/>
  <c r="Z243" i="1"/>
  <c r="BN243" i="1"/>
  <c r="L517" i="1"/>
  <c r="Z250" i="1"/>
  <c r="BN250" i="1"/>
  <c r="Z252" i="1"/>
  <c r="BN252" i="1"/>
  <c r="Y255" i="1"/>
  <c r="M517" i="1"/>
  <c r="Z259" i="1"/>
  <c r="BN259" i="1"/>
  <c r="Y263" i="1"/>
  <c r="Z267" i="1"/>
  <c r="Z269" i="1" s="1"/>
  <c r="BN267" i="1"/>
  <c r="Y275" i="1"/>
  <c r="Y284" i="1"/>
  <c r="R517" i="1"/>
  <c r="Z288" i="1"/>
  <c r="BN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2" i="1"/>
  <c r="BN322" i="1"/>
  <c r="Z328" i="1"/>
  <c r="Z330" i="1" s="1"/>
  <c r="BN328" i="1"/>
  <c r="Z335" i="1"/>
  <c r="Z337" i="1" s="1"/>
  <c r="BN335" i="1"/>
  <c r="Y338" i="1"/>
  <c r="T517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U517" i="1"/>
  <c r="Z368" i="1"/>
  <c r="BN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BP379" i="1"/>
  <c r="BN379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Y418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AA517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71" i="1" l="1"/>
  <c r="Z453" i="1"/>
  <c r="Z324" i="1"/>
  <c r="Z262" i="1"/>
  <c r="Z254" i="1"/>
  <c r="Z188" i="1"/>
  <c r="Z127" i="1"/>
  <c r="Z115" i="1"/>
  <c r="Z109" i="1"/>
  <c r="Z92" i="1"/>
  <c r="Z85" i="1"/>
  <c r="Z71" i="1"/>
  <c r="Z58" i="1"/>
  <c r="Z216" i="1"/>
  <c r="Z417" i="1"/>
  <c r="Z167" i="1"/>
  <c r="Z122" i="1"/>
  <c r="Z101" i="1"/>
  <c r="Z65" i="1"/>
  <c r="Y511" i="1"/>
  <c r="Y509" i="1"/>
  <c r="Z32" i="1"/>
  <c r="X510" i="1"/>
  <c r="Z349" i="1"/>
  <c r="Z293" i="1"/>
  <c r="Z227" i="1"/>
  <c r="Z199" i="1"/>
  <c r="Y508" i="1"/>
  <c r="Y510" i="1" s="1"/>
  <c r="Z245" i="1"/>
  <c r="Z478" i="1"/>
  <c r="Z311" i="1"/>
  <c r="Z399" i="1"/>
  <c r="Z211" i="1"/>
  <c r="Z80" i="1"/>
  <c r="Z44" i="1"/>
  <c r="Y507" i="1"/>
  <c r="Z447" i="1"/>
  <c r="Z485" i="1"/>
  <c r="Z463" i="1"/>
  <c r="Z512" i="1" l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<sst xmlns="http://schemas.openxmlformats.org/spreadsheetml/2006/main" count="2278" uniqueCount="816">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</sst>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0.58333333333333337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250</v>
      </c>
      <c r="Y41" s="56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100</v>
      </c>
      <c r="Y42" s="568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48.148148148148145</v>
      </c>
      <c r="Y44" s="569">
        <f>IFERROR(Y41/H41,"0")+IFERROR(Y42/H42,"0")+IFERROR(Y43/H43,"0")</f>
        <v>49</v>
      </c>
      <c r="Z44" s="569">
        <f>IFERROR(IF(Z41="",0,Z41),"0")+IFERROR(IF(Z42="",0,Z42),"0")+IFERROR(IF(Z43="",0,Z43),"0")</f>
        <v>0.68102000000000007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350</v>
      </c>
      <c r="Y45" s="569">
        <f>IFERROR(SUM(Y41:Y43),"0")</f>
        <v>359.20000000000005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40</v>
      </c>
      <c r="Y52" s="568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41.553571428571431</v>
      </c>
      <c r="BN52" s="64">
        <f t="shared" ref="BN52:BN57" si="8">IFERROR(Y52*I52/H52,"0")</f>
        <v>46.54</v>
      </c>
      <c r="BO52" s="64">
        <f t="shared" ref="BO52:BO57" si="9">IFERROR(1/J52*(X52/H52),"0")</f>
        <v>5.5803571428571432E-2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150</v>
      </c>
      <c r="Y53" s="56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67.5</v>
      </c>
      <c r="Y57" s="568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32.460317460317455</v>
      </c>
      <c r="Y58" s="569">
        <f>IFERROR(Y52/H52,"0")+IFERROR(Y53/H53,"0")+IFERROR(Y54/H54,"0")+IFERROR(Y55/H55,"0")+IFERROR(Y56/H56,"0")+IFERROR(Y57/H57,"0")</f>
        <v>33</v>
      </c>
      <c r="Z58" s="569">
        <f>IFERROR(IF(Z52="",0,Z52),"0")+IFERROR(IF(Z53="",0,Z53),"0")+IFERROR(IF(Z54="",0,Z54),"0")+IFERROR(IF(Z55="",0,Z55),"0")+IFERROR(IF(Z56="",0,Z56),"0")+IFERROR(IF(Z57="",0,Z57),"0")</f>
        <v>0.47694000000000003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257.5</v>
      </c>
      <c r="Y59" s="569">
        <f>IFERROR(SUM(Y52:Y57),"0")</f>
        <v>263.5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250</v>
      </c>
      <c r="Y61" s="56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13.5</v>
      </c>
      <c r="Y64" s="568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28.148148148148145</v>
      </c>
      <c r="Y65" s="569">
        <f>IFERROR(Y61/H61,"0")+IFERROR(Y62/H62,"0")+IFERROR(Y63/H63,"0")+IFERROR(Y64/H64,"0")</f>
        <v>29.000000000000004</v>
      </c>
      <c r="Z65" s="569">
        <f>IFERROR(IF(Z61="",0,Z61),"0")+IFERROR(IF(Z62="",0,Z62),"0")+IFERROR(IF(Z63="",0,Z63),"0")+IFERROR(IF(Z64="",0,Z64),"0")</f>
        <v>0.48807000000000006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263.5</v>
      </c>
      <c r="Y66" s="569">
        <f>IFERROR(SUM(Y61:Y64),"0")</f>
        <v>272.70000000000005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120</v>
      </c>
      <c r="Y89" s="568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50</v>
      </c>
      <c r="Y91" s="568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52.333333333333336</v>
      </c>
      <c r="BN91" s="64">
        <f>IFERROR(Y91*I91/H91,"0")</f>
        <v>56.52</v>
      </c>
      <c r="BO91" s="64">
        <f>IFERROR(1/J91*(X91/H91),"0")</f>
        <v>8.4175084175084181E-2</v>
      </c>
      <c r="BP91" s="64">
        <f>IFERROR(1/J91*(Y91/H91),"0")</f>
        <v>9.0909090909090912E-2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22.222222222222221</v>
      </c>
      <c r="Y92" s="569">
        <f>IFERROR(Y89/H89,"0")+IFERROR(Y90/H90,"0")+IFERROR(Y91/H91,"0")</f>
        <v>24</v>
      </c>
      <c r="Z92" s="569">
        <f>IFERROR(IF(Z89="",0,Z89),"0")+IFERROR(IF(Z90="",0,Z90),"0")+IFERROR(IF(Z91="",0,Z91),"0")</f>
        <v>0.33600000000000002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170</v>
      </c>
      <c r="Y93" s="569">
        <f>IFERROR(SUM(Y89:Y91),"0")</f>
        <v>183.60000000000002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100</v>
      </c>
      <c r="Y95" s="568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9</v>
      </c>
      <c r="Y99" s="568">
        <f t="shared" si="16"/>
        <v>10.8</v>
      </c>
      <c r="Z99" s="36">
        <f>IFERROR(IF(Y99=0,"",ROUNDUP(Y99/H99,0)*0.00651),"")</f>
        <v>2.6040000000000001E-2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9.8399999999999981</v>
      </c>
      <c r="BN99" s="64">
        <f t="shared" si="18"/>
        <v>11.808</v>
      </c>
      <c r="BO99" s="64">
        <f t="shared" si="19"/>
        <v>1.8315018315018316E-2</v>
      </c>
      <c r="BP99" s="64">
        <f t="shared" si="20"/>
        <v>2.197802197802198E-2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15.679012345679013</v>
      </c>
      <c r="Y101" s="569">
        <f>IFERROR(Y95/H95,"0")+IFERROR(Y96/H96,"0")+IFERROR(Y97/H97,"0")+IFERROR(Y98/H98,"0")+IFERROR(Y99/H99,"0")+IFERROR(Y100/H100,"0")</f>
        <v>17</v>
      </c>
      <c r="Z101" s="569">
        <f>IFERROR(IF(Z95="",0,Z95),"0")+IFERROR(IF(Z96="",0,Z96),"0")+IFERROR(IF(Z97="",0,Z97),"0")+IFERROR(IF(Z98="",0,Z98),"0")+IFERROR(IF(Z99="",0,Z99),"0")+IFERROR(IF(Z100="",0,Z100),"0")</f>
        <v>0.27278000000000002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109</v>
      </c>
      <c r="Y102" s="569">
        <f>IFERROR(SUM(Y95:Y100),"0")</f>
        <v>116.1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20</v>
      </c>
      <c r="Y107" s="568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20.933333333333334</v>
      </c>
      <c r="BN107" s="64">
        <f>IFERROR(Y107*I107/H107,"0")</f>
        <v>23.549999999999997</v>
      </c>
      <c r="BO107" s="64">
        <f>IFERROR(1/J107*(X107/H107),"0")</f>
        <v>3.3670033670033669E-2</v>
      </c>
      <c r="BP107" s="64">
        <f>IFERROR(1/J107*(Y107/H107),"0")</f>
        <v>3.787878787878788E-2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4.4444444444444446</v>
      </c>
      <c r="Y109" s="569">
        <f>IFERROR(Y105/H105,"0")+IFERROR(Y106/H106,"0")+IFERROR(Y107/H107,"0")+IFERROR(Y108/H108,"0")</f>
        <v>5</v>
      </c>
      <c r="Z109" s="569">
        <f>IFERROR(IF(Z105="",0,Z105),"0")+IFERROR(IF(Z106="",0,Z106),"0")+IFERROR(IF(Z107="",0,Z107),"0")+IFERROR(IF(Z108="",0,Z108),"0")</f>
        <v>4.5100000000000001E-2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20</v>
      </c>
      <c r="Y110" s="569">
        <f>IFERROR(SUM(Y105:Y108),"0")</f>
        <v>22.5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200</v>
      </c>
      <c r="Y118" s="568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9</v>
      </c>
      <c r="Y120" s="568">
        <f>IFERROR(IF(X120="",0,CEILING((X120/$H120),1)*$H120),"")</f>
        <v>10.8</v>
      </c>
      <c r="Z120" s="36">
        <f>IFERROR(IF(Y120=0,"",ROUNDUP(Y120/H120,0)*0.00651),"")</f>
        <v>2.6040000000000001E-2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9.8399999999999981</v>
      </c>
      <c r="BN120" s="64">
        <f>IFERROR(Y120*I120/H120,"0")</f>
        <v>11.808</v>
      </c>
      <c r="BO120" s="64">
        <f>IFERROR(1/J120*(X120/H120),"0")</f>
        <v>1.8315018315018316E-2</v>
      </c>
      <c r="BP120" s="64">
        <f>IFERROR(1/J120*(Y120/H120),"0")</f>
        <v>2.197802197802198E-2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28.02469135802469</v>
      </c>
      <c r="Y122" s="569">
        <f>IFERROR(Y118/H118,"0")+IFERROR(Y119/H119,"0")+IFERROR(Y120/H120,"0")+IFERROR(Y121/H121,"0")</f>
        <v>29</v>
      </c>
      <c r="Z122" s="569">
        <f>IFERROR(IF(Z118="",0,Z118),"0")+IFERROR(IF(Z119="",0,Z119),"0")+IFERROR(IF(Z120="",0,Z120),"0")+IFERROR(IF(Z121="",0,Z121),"0")</f>
        <v>0.50053999999999998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209</v>
      </c>
      <c r="Y123" s="569">
        <f>IFERROR(SUM(Y118:Y121),"0")</f>
        <v>213.3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7</v>
      </c>
      <c r="Y132" s="568">
        <f>IFERROR(IF(X132="",0,CEILING((X132/$H132),1)*$H132),"")</f>
        <v>8.3999999999999986</v>
      </c>
      <c r="Z132" s="36">
        <f>IFERROR(IF(Y132=0,"",ROUNDUP(Y132/H132,0)*0.00651),"")</f>
        <v>1.9529999999999999E-2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7.67</v>
      </c>
      <c r="BN132" s="64">
        <f>IFERROR(Y132*I132/H132,"0")</f>
        <v>9.2039999999999988</v>
      </c>
      <c r="BO132" s="64">
        <f>IFERROR(1/J132*(X132/H132),"0")</f>
        <v>1.3736263736263738E-2</v>
      </c>
      <c r="BP132" s="64">
        <f>IFERROR(1/J132*(Y132/H132),"0")</f>
        <v>1.6483516483516484E-2</v>
      </c>
    </row>
    <row r="133" spans="1:68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2.5</v>
      </c>
      <c r="Y133" s="569">
        <f>IFERROR(Y131/H131,"0")+IFERROR(Y132/H132,"0")</f>
        <v>2.9999999999999996</v>
      </c>
      <c r="Z133" s="569">
        <f>IFERROR(IF(Z131="",0,Z131),"0")+IFERROR(IF(Z132="",0,Z132),"0")</f>
        <v>1.9529999999999999E-2</v>
      </c>
      <c r="AA133" s="570"/>
      <c r="AB133" s="570"/>
      <c r="AC133" s="570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7</v>
      </c>
      <c r="Y134" s="569">
        <f>IFERROR(SUM(Y131:Y132),"0")</f>
        <v>8.3999999999999986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20</v>
      </c>
      <c r="Y147" s="568">
        <f>IFERROR(IF(X147="",0,CEILING((X147/$H147),1)*$H147),"")</f>
        <v>21</v>
      </c>
      <c r="Z147" s="36">
        <f>IFERROR(IF(Y147=0,"",ROUNDUP(Y147/H147,0)*0.00651),"")</f>
        <v>3.2550000000000003E-2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21.285714285714281</v>
      </c>
      <c r="BN147" s="64">
        <f>IFERROR(Y147*I147/H147,"0")</f>
        <v>22.349999999999998</v>
      </c>
      <c r="BO147" s="64">
        <f>IFERROR(1/J147*(X147/H147),"0")</f>
        <v>2.6164311878597593E-2</v>
      </c>
      <c r="BP147" s="64">
        <f>IFERROR(1/J147*(Y147/H147),"0")</f>
        <v>2.7472527472527476E-2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20</v>
      </c>
      <c r="Y148" s="568">
        <f>IFERROR(IF(X148="",0,CEILING((X148/$H148),1)*$H148),"")</f>
        <v>27</v>
      </c>
      <c r="Z148" s="36">
        <f>IFERROR(IF(Y148=0,"",ROUNDUP(Y148/H148,0)*0.01898),"")</f>
        <v>5.6940000000000004E-2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21.3</v>
      </c>
      <c r="BN148" s="64">
        <f>IFERROR(Y148*I148/H148,"0")</f>
        <v>28.755000000000003</v>
      </c>
      <c r="BO148" s="64">
        <f>IFERROR(1/J148*(X148/H148),"0")</f>
        <v>3.4722222222222224E-2</v>
      </c>
      <c r="BP148" s="64">
        <f>IFERROR(1/J148*(Y148/H148),"0")</f>
        <v>4.6875E-2</v>
      </c>
    </row>
    <row r="149" spans="1:68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6.9841269841269842</v>
      </c>
      <c r="Y149" s="569">
        <f>IFERROR(Y146/H146,"0")+IFERROR(Y147/H147,"0")+IFERROR(Y148/H148,"0")</f>
        <v>8</v>
      </c>
      <c r="Z149" s="569">
        <f>IFERROR(IF(Z146="",0,Z146),"0")+IFERROR(IF(Z147="",0,Z147),"0")+IFERROR(IF(Z148="",0,Z148),"0")</f>
        <v>8.9490000000000014E-2</v>
      </c>
      <c r="AA149" s="570"/>
      <c r="AB149" s="570"/>
      <c r="AC149" s="570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40</v>
      </c>
      <c r="Y150" s="569">
        <f>IFERROR(SUM(Y146:Y148),"0")</f>
        <v>48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21</v>
      </c>
      <c r="Y161" s="568">
        <f t="shared" si="21"/>
        <v>21</v>
      </c>
      <c r="Z161" s="36">
        <f>IFERROR(IF(Y161=0,"",ROUNDUP(Y161/H161,0)*0.00502),"")</f>
        <v>5.0200000000000002E-2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22.299999999999997</v>
      </c>
      <c r="BN161" s="64">
        <f t="shared" si="23"/>
        <v>22.299999999999997</v>
      </c>
      <c r="BO161" s="64">
        <f t="shared" si="24"/>
        <v>4.2735042735042736E-2</v>
      </c>
      <c r="BP161" s="64">
        <f t="shared" si="25"/>
        <v>4.2735042735042736E-2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10</v>
      </c>
      <c r="Y167" s="569">
        <f>IFERROR(Y158/H158,"0")+IFERROR(Y159/H159,"0")+IFERROR(Y160/H160,"0")+IFERROR(Y161/H161,"0")+IFERROR(Y162/H162,"0")+IFERROR(Y163/H163,"0")+IFERROR(Y164/H164,"0")+IFERROR(Y165/H165,"0")+IFERROR(Y166/H166,"0")</f>
        <v>10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5.0200000000000002E-2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21</v>
      </c>
      <c r="Y168" s="569">
        <f>IFERROR(SUM(Y158:Y166),"0")</f>
        <v>21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30</v>
      </c>
      <c r="Y191" s="568">
        <f t="shared" ref="Y191:Y198" si="26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31.166666666666668</v>
      </c>
      <c r="BN191" s="64">
        <f t="shared" ref="BN191:BN198" si="28">IFERROR(Y191*I191/H191,"0")</f>
        <v>33.660000000000004</v>
      </c>
      <c r="BO191" s="64">
        <f t="shared" ref="BO191:BO198" si="29">IFERROR(1/J191*(X191/H191),"0")</f>
        <v>4.208754208754209E-2</v>
      </c>
      <c r="BP191" s="64">
        <f t="shared" ref="BP191:BP198" si="30">IFERROR(1/J191*(Y191/H191),"0")</f>
        <v>4.5454545454545463E-2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20</v>
      </c>
      <c r="Y192" s="568">
        <f t="shared" si="26"/>
        <v>21.6</v>
      </c>
      <c r="Z192" s="36">
        <f>IFERROR(IF(Y192=0,"",ROUNDUP(Y192/H192,0)*0.00902),"")</f>
        <v>3.6080000000000001E-2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20.777777777777779</v>
      </c>
      <c r="BN192" s="64">
        <f t="shared" si="28"/>
        <v>22.44</v>
      </c>
      <c r="BO192" s="64">
        <f t="shared" si="29"/>
        <v>2.8058361391694722E-2</v>
      </c>
      <c r="BP192" s="64">
        <f t="shared" si="30"/>
        <v>3.0303030303030304E-2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9</v>
      </c>
      <c r="Y193" s="568">
        <f t="shared" si="26"/>
        <v>10.8</v>
      </c>
      <c r="Z193" s="36">
        <f>IFERROR(IF(Y193=0,"",ROUNDUP(Y193/H193,0)*0.00902),"")</f>
        <v>1.804E-2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9.35</v>
      </c>
      <c r="BN193" s="64">
        <f t="shared" si="28"/>
        <v>11.22</v>
      </c>
      <c r="BO193" s="64">
        <f t="shared" si="29"/>
        <v>1.2626262626262626E-2</v>
      </c>
      <c r="BP193" s="64">
        <f t="shared" si="30"/>
        <v>1.5151515151515152E-2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20</v>
      </c>
      <c r="Y194" s="568">
        <f t="shared" si="26"/>
        <v>21.6</v>
      </c>
      <c r="Z194" s="36">
        <f>IFERROR(IF(Y194=0,"",ROUNDUP(Y194/H194,0)*0.00902),"")</f>
        <v>3.6080000000000001E-2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20.777777777777779</v>
      </c>
      <c r="BN194" s="64">
        <f t="shared" si="28"/>
        <v>22.44</v>
      </c>
      <c r="BO194" s="64">
        <f t="shared" si="29"/>
        <v>2.8058361391694722E-2</v>
      </c>
      <c r="BP194" s="64">
        <f t="shared" si="30"/>
        <v>3.0303030303030304E-2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14.62962962962963</v>
      </c>
      <c r="Y199" s="569">
        <f>IFERROR(Y191/H191,"0")+IFERROR(Y192/H192,"0")+IFERROR(Y193/H193,"0")+IFERROR(Y194/H194,"0")+IFERROR(Y195/H195,"0")+IFERROR(Y196/H196,"0")+IFERROR(Y197/H197,"0")+IFERROR(Y198/H198,"0")</f>
        <v>16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0.14432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79</v>
      </c>
      <c r="Y200" s="569">
        <f>IFERROR(SUM(Y191:Y198),"0")</f>
        <v>86.4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20</v>
      </c>
      <c r="Y297" s="568">
        <f t="shared" si="53"/>
        <v>21</v>
      </c>
      <c r="Z297" s="36">
        <f>IFERROR(IF(Y297=0,"",ROUNDUP(Y297/H297,0)*0.00902),"")</f>
        <v>4.5100000000000001E-2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21.285714285714281</v>
      </c>
      <c r="BN297" s="64">
        <f t="shared" si="55"/>
        <v>22.349999999999998</v>
      </c>
      <c r="BO297" s="64">
        <f t="shared" si="56"/>
        <v>3.6075036075036072E-2</v>
      </c>
      <c r="BP297" s="64">
        <f t="shared" si="57"/>
        <v>3.787878787878788E-2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10.5</v>
      </c>
      <c r="Y299" s="568">
        <f t="shared" si="53"/>
        <v>10.5</v>
      </c>
      <c r="Z299" s="36">
        <f>IFERROR(IF(Y299=0,"",ROUNDUP(Y299/H299,0)*0.00502),"")</f>
        <v>2.5100000000000001E-2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11.149999999999999</v>
      </c>
      <c r="BN299" s="64">
        <f t="shared" si="55"/>
        <v>11.149999999999999</v>
      </c>
      <c r="BO299" s="64">
        <f t="shared" si="56"/>
        <v>2.1367521367521368E-2</v>
      </c>
      <c r="BP299" s="64">
        <f t="shared" si="57"/>
        <v>2.1367521367521368E-2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28</v>
      </c>
      <c r="Y300" s="568">
        <f t="shared" si="53"/>
        <v>29.400000000000002</v>
      </c>
      <c r="Z300" s="36">
        <f>IFERROR(IF(Y300=0,"",ROUNDUP(Y300/H300,0)*0.00502),"")</f>
        <v>7.0280000000000009E-2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29.333333333333336</v>
      </c>
      <c r="BN300" s="64">
        <f t="shared" si="55"/>
        <v>30.8</v>
      </c>
      <c r="BO300" s="64">
        <f t="shared" si="56"/>
        <v>5.6980056980056981E-2</v>
      </c>
      <c r="BP300" s="64">
        <f t="shared" si="57"/>
        <v>5.9829059829059839E-2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23.095238095238095</v>
      </c>
      <c r="Y303" s="569">
        <f>IFERROR(Y296/H296,"0")+IFERROR(Y297/H297,"0")+IFERROR(Y298/H298,"0")+IFERROR(Y299/H299,"0")+IFERROR(Y300/H300,"0")+IFERROR(Y301/H301,"0")+IFERROR(Y302/H302,"0")</f>
        <v>24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0.14047999999999999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58.5</v>
      </c>
      <c r="Y304" s="569">
        <f>IFERROR(SUM(Y296:Y302),"0")</f>
        <v>60.900000000000006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150</v>
      </c>
      <c r="Y306" s="568">
        <f>IFERROR(IF(X306="",0,CEILING((X306/$H306),1)*$H306),"")</f>
        <v>156</v>
      </c>
      <c r="Z306" s="36">
        <f>IFERROR(IF(Y306=0,"",ROUNDUP(Y306/H306,0)*0.01898),"")</f>
        <v>0.37959999999999999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159.86538461538461</v>
      </c>
      <c r="BN306" s="64">
        <f>IFERROR(Y306*I306/H306,"0")</f>
        <v>166.26000000000002</v>
      </c>
      <c r="BO306" s="64">
        <f>IFERROR(1/J306*(X306/H306),"0")</f>
        <v>0.30048076923076922</v>
      </c>
      <c r="BP306" s="64">
        <f>IFERROR(1/J306*(Y306/H306),"0")</f>
        <v>0.3125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19.23076923076923</v>
      </c>
      <c r="Y311" s="569">
        <f>IFERROR(Y306/H306,"0")+IFERROR(Y307/H307,"0")+IFERROR(Y308/H308,"0")+IFERROR(Y309/H309,"0")+IFERROR(Y310/H310,"0")</f>
        <v>20</v>
      </c>
      <c r="Z311" s="569">
        <f>IFERROR(IF(Z306="",0,Z306),"0")+IFERROR(IF(Z307="",0,Z307),"0")+IFERROR(IF(Z308="",0,Z308),"0")+IFERROR(IF(Z309="",0,Z309),"0")+IFERROR(IF(Z310="",0,Z310),"0")</f>
        <v>0.37959999999999999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150</v>
      </c>
      <c r="Y312" s="569">
        <f>IFERROR(SUM(Y306:Y310),"0")</f>
        <v>156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10.5</v>
      </c>
      <c r="Y336" s="568">
        <f>IFERROR(IF(X336="",0,CEILING((X336/$H336),1)*$H336),"")</f>
        <v>10.5</v>
      </c>
      <c r="Z336" s="36">
        <f>IFERROR(IF(Y336=0,"",ROUNDUP(Y336/H336,0)*0.00651),"")</f>
        <v>3.2550000000000003E-2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11.7</v>
      </c>
      <c r="BN336" s="64">
        <f>IFERROR(Y336*I336/H336,"0")</f>
        <v>11.7</v>
      </c>
      <c r="BO336" s="64">
        <f>IFERROR(1/J336*(X336/H336),"0")</f>
        <v>2.7472527472527476E-2</v>
      </c>
      <c r="BP336" s="64">
        <f>IFERROR(1/J336*(Y336/H336),"0")</f>
        <v>2.7472527472527476E-2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5</v>
      </c>
      <c r="Y337" s="569">
        <f>IFERROR(Y334/H334,"0")+IFERROR(Y335/H335,"0")+IFERROR(Y336/H336,"0")</f>
        <v>5</v>
      </c>
      <c r="Z337" s="569">
        <f>IFERROR(IF(Z334="",0,Z334),"0")+IFERROR(IF(Z335="",0,Z335),"0")+IFERROR(IF(Z336="",0,Z336),"0")</f>
        <v>3.2550000000000003E-2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10.5</v>
      </c>
      <c r="Y338" s="569">
        <f>IFERROR(SUM(Y334:Y336),"0")</f>
        <v>10.5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150</v>
      </c>
      <c r="Y342" s="568">
        <f t="shared" ref="Y342:Y348" si="5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154.80000000000001</v>
      </c>
      <c r="BN342" s="64">
        <f t="shared" ref="BN342:BN348" si="60">IFERROR(Y342*I342/H342,"0")</f>
        <v>154.80000000000001</v>
      </c>
      <c r="BO342" s="64">
        <f t="shared" ref="BO342:BO348" si="61">IFERROR(1/J342*(X342/H342),"0")</f>
        <v>0.20833333333333331</v>
      </c>
      <c r="BP342" s="64">
        <f t="shared" ref="BP342:BP348" si="62">IFERROR(1/J342*(Y342/H342),"0")</f>
        <v>0.20833333333333331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300</v>
      </c>
      <c r="Y343" s="568">
        <f t="shared" si="58"/>
        <v>300</v>
      </c>
      <c r="Z343" s="36">
        <f>IFERROR(IF(Y343=0,"",ROUNDUP(Y343/H343,0)*0.02175),"")</f>
        <v>0.43499999999999994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309.60000000000002</v>
      </c>
      <c r="BN343" s="64">
        <f t="shared" si="60"/>
        <v>309.60000000000002</v>
      </c>
      <c r="BO343" s="64">
        <f t="shared" si="61"/>
        <v>0.41666666666666663</v>
      </c>
      <c r="BP343" s="64">
        <f t="shared" si="62"/>
        <v>0.41666666666666663</v>
      </c>
    </row>
    <row r="344" spans="1:68" ht="27" hidden="1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350</v>
      </c>
      <c r="Y345" s="568">
        <f t="shared" si="58"/>
        <v>360</v>
      </c>
      <c r="Z345" s="36">
        <f>IFERROR(IF(Y345=0,"",ROUNDUP(Y345/H345,0)*0.02175),"")</f>
        <v>0.52200000000000002</v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361.2</v>
      </c>
      <c r="BN345" s="64">
        <f t="shared" si="60"/>
        <v>371.52000000000004</v>
      </c>
      <c r="BO345" s="64">
        <f t="shared" si="61"/>
        <v>0.48611111111111105</v>
      </c>
      <c r="BP345" s="64">
        <f t="shared" si="62"/>
        <v>0.5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53.333333333333329</v>
      </c>
      <c r="Y349" s="569">
        <f>IFERROR(Y342/H342,"0")+IFERROR(Y343/H343,"0")+IFERROR(Y344/H344,"0")+IFERROR(Y345/H345,"0")+IFERROR(Y346/H346,"0")+IFERROR(Y347/H347,"0")+IFERROR(Y348/H348,"0")</f>
        <v>54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1.1744999999999999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800</v>
      </c>
      <c r="Y350" s="569">
        <f>IFERROR(SUM(Y342:Y348),"0")</f>
        <v>810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400</v>
      </c>
      <c r="Y352" s="568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26.666666666666668</v>
      </c>
      <c r="Y354" s="569">
        <f>IFERROR(Y352/H352,"0")+IFERROR(Y353/H353,"0")</f>
        <v>27</v>
      </c>
      <c r="Z354" s="569">
        <f>IFERROR(IF(Z352="",0,Z352),"0")+IFERROR(IF(Z353="",0,Z353),"0")</f>
        <v>0.58724999999999994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400</v>
      </c>
      <c r="Y355" s="569">
        <f>IFERROR(SUM(Y352:Y353),"0")</f>
        <v>405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120</v>
      </c>
      <c r="Y368" s="568">
        <f>IFERROR(IF(X368="",0,CEILING((X368/$H368),1)*$H368),"")</f>
        <v>129.60000000000002</v>
      </c>
      <c r="Z368" s="36">
        <f>IFERROR(IF(Y368=0,"",ROUNDUP(Y368/H368,0)*0.01898),"")</f>
        <v>0.22776000000000002</v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124.83333333333331</v>
      </c>
      <c r="BN368" s="64">
        <f>IFERROR(Y368*I368/H368,"0")</f>
        <v>134.82000000000002</v>
      </c>
      <c r="BO368" s="64">
        <f>IFERROR(1/J368*(X368/H368),"0")</f>
        <v>0.1736111111111111</v>
      </c>
      <c r="BP368" s="64">
        <f>IFERROR(1/J368*(Y368/H368),"0")</f>
        <v>0.18750000000000003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300</v>
      </c>
      <c r="Y369" s="568">
        <f>IFERROR(IF(X369="",0,CEILING((X369/$H369),1)*$H369),"")</f>
        <v>300</v>
      </c>
      <c r="Z369" s="36">
        <f>IFERROR(IF(Y369=0,"",ROUNDUP(Y369/H369,0)*0.01898),"")</f>
        <v>0.47450000000000003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310.875</v>
      </c>
      <c r="BN369" s="64">
        <f>IFERROR(Y369*I369/H369,"0")</f>
        <v>310.875</v>
      </c>
      <c r="BO369" s="64">
        <f>IFERROR(1/J369*(X369/H369),"0")</f>
        <v>0.390625</v>
      </c>
      <c r="BP369" s="64">
        <f>IFERROR(1/J369*(Y369/H369),"0")</f>
        <v>0.390625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80</v>
      </c>
      <c r="Y370" s="568">
        <f>IFERROR(IF(X370="",0,CEILING((X370/$H370),1)*$H370),"")</f>
        <v>80</v>
      </c>
      <c r="Z370" s="36">
        <f>IFERROR(IF(Y370=0,"",ROUNDUP(Y370/H370,0)*0.00902),"")</f>
        <v>0.1804</v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84.2</v>
      </c>
      <c r="BN370" s="64">
        <f>IFERROR(Y370*I370/H370,"0")</f>
        <v>84.2</v>
      </c>
      <c r="BO370" s="64">
        <f>IFERROR(1/J370*(X370/H370),"0")</f>
        <v>0.15151515151515152</v>
      </c>
      <c r="BP370" s="64">
        <f>IFERROR(1/J370*(Y370/H370),"0")</f>
        <v>0.15151515151515152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56.111111111111114</v>
      </c>
      <c r="Y371" s="569">
        <f>IFERROR(Y367/H367,"0")+IFERROR(Y368/H368,"0")+IFERROR(Y369/H369,"0")+IFERROR(Y370/H370,"0")</f>
        <v>57</v>
      </c>
      <c r="Z371" s="569">
        <f>IFERROR(IF(Z367="",0,Z367),"0")+IFERROR(IF(Z368="",0,Z368),"0")+IFERROR(IF(Z369="",0,Z369),"0")+IFERROR(IF(Z370="",0,Z370),"0")</f>
        <v>0.88266000000000011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500</v>
      </c>
      <c r="Y372" s="569">
        <f>IFERROR(SUM(Y367:Y370),"0")</f>
        <v>509.6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20</v>
      </c>
      <c r="Y374" s="568">
        <f>IFERROR(IF(X374="",0,CEILING((X374/$H374),1)*$H374),"")</f>
        <v>21.9</v>
      </c>
      <c r="Z374" s="36">
        <f>IFERROR(IF(Y374=0,"",ROUNDUP(Y374/H374,0)*0.00902),"")</f>
        <v>4.5100000000000001E-2</v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21.232876712328768</v>
      </c>
      <c r="BN374" s="64">
        <f>IFERROR(Y374*I374/H374,"0")</f>
        <v>23.250000000000004</v>
      </c>
      <c r="BO374" s="64">
        <f>IFERROR(1/J374*(X374/H374),"0")</f>
        <v>3.4592500345925009E-2</v>
      </c>
      <c r="BP374" s="64">
        <f>IFERROR(1/J374*(Y374/H374),"0")</f>
        <v>3.787878787878788E-2</v>
      </c>
    </row>
    <row r="375" spans="1:68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4.5662100456621006</v>
      </c>
      <c r="Y375" s="569">
        <f>IFERROR(Y374/H374,"0")</f>
        <v>5</v>
      </c>
      <c r="Z375" s="569">
        <f>IFERROR(IF(Z374="",0,Z374),"0")</f>
        <v>4.5100000000000001E-2</v>
      </c>
      <c r="AA375" s="570"/>
      <c r="AB375" s="570"/>
      <c r="AC375" s="570"/>
    </row>
    <row r="376" spans="1:68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20</v>
      </c>
      <c r="Y376" s="569">
        <f>IFERROR(SUM(Y374:Y374),"0")</f>
        <v>21.9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300</v>
      </c>
      <c r="Y378" s="568">
        <f>IFERROR(IF(X378="",0,CEILING((X378/$H378),1)*$H378),"")</f>
        <v>306</v>
      </c>
      <c r="Z378" s="36">
        <f>IFERROR(IF(Y378=0,"",ROUNDUP(Y378/H378,0)*0.01898),"")</f>
        <v>0.64532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317.29999999999995</v>
      </c>
      <c r="BN378" s="64">
        <f>IFERROR(Y378*I378/H378,"0")</f>
        <v>323.64599999999996</v>
      </c>
      <c r="BO378" s="64">
        <f>IFERROR(1/J378*(X378/H378),"0")</f>
        <v>0.52083333333333337</v>
      </c>
      <c r="BP378" s="64">
        <f>IFERROR(1/J378*(Y378/H378),"0")</f>
        <v>0.53125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140</v>
      </c>
      <c r="Y379" s="568">
        <f>IFERROR(IF(X379="",0,CEILING((X379/$H379),1)*$H379),"")</f>
        <v>141.6</v>
      </c>
      <c r="Z379" s="36">
        <f>IFERROR(IF(Y379=0,"",ROUNDUP(Y379/H379,0)*0.00651),"")</f>
        <v>0.38408999999999999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155.40000000000003</v>
      </c>
      <c r="BN379" s="64">
        <f>IFERROR(Y379*I379/H379,"0")</f>
        <v>157.17600000000002</v>
      </c>
      <c r="BO379" s="64">
        <f>IFERROR(1/J379*(X379/H379),"0")</f>
        <v>0.32051282051282054</v>
      </c>
      <c r="BP379" s="64">
        <f>IFERROR(1/J379*(Y379/H379),"0")</f>
        <v>0.32417582417582419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91.666666666666671</v>
      </c>
      <c r="Y380" s="569">
        <f>IFERROR(Y378/H378,"0")+IFERROR(Y379/H379,"0")</f>
        <v>93</v>
      </c>
      <c r="Z380" s="569">
        <f>IFERROR(IF(Z378="",0,Z378),"0")+IFERROR(IF(Z379="",0,Z379),"0")</f>
        <v>1.0294099999999999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440</v>
      </c>
      <c r="Y381" s="569">
        <f>IFERROR(SUM(Y378:Y379),"0")</f>
        <v>447.6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10.5</v>
      </c>
      <c r="Y394" s="568">
        <f t="shared" si="63"/>
        <v>10.5</v>
      </c>
      <c r="Z394" s="36">
        <f t="shared" si="68"/>
        <v>2.5100000000000001E-2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11.149999999999999</v>
      </c>
      <c r="BN394" s="64">
        <f t="shared" si="65"/>
        <v>11.149999999999999</v>
      </c>
      <c r="BO394" s="64">
        <f t="shared" si="66"/>
        <v>2.1367521367521368E-2</v>
      </c>
      <c r="BP394" s="64">
        <f t="shared" si="67"/>
        <v>2.1367521367521368E-2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5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2.5100000000000001E-2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10.5</v>
      </c>
      <c r="Y400" s="569">
        <f>IFERROR(SUM(Y389:Y398),"0")</f>
        <v>10.5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10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1.8518518518518516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10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40</v>
      </c>
      <c r="Y432" s="568">
        <f t="shared" ref="Y432:Y446" si="69">IFERROR(IF(X432="",0,CEILING((X432/$H432),1)*$H432),"")</f>
        <v>42.24</v>
      </c>
      <c r="Z432" s="36">
        <f t="shared" ref="Z432:Z438" si="70">IFERROR(IF(Y432=0,"",ROUNDUP(Y432/H432,0)*0.01196),"")</f>
        <v>9.5680000000000001E-2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42.727272727272727</v>
      </c>
      <c r="BN432" s="64">
        <f t="shared" ref="BN432:BN446" si="72">IFERROR(Y432*I432/H432,"0")</f>
        <v>45.12</v>
      </c>
      <c r="BO432" s="64">
        <f t="shared" ref="BO432:BO446" si="73">IFERROR(1/J432*(X432/H432),"0")</f>
        <v>7.2843822843822847E-2</v>
      </c>
      <c r="BP432" s="64">
        <f t="shared" ref="BP432:BP446" si="74">IFERROR(1/J432*(Y432/H432),"0")</f>
        <v>7.6923076923076927E-2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10</v>
      </c>
      <c r="Y433" s="568">
        <f t="shared" si="69"/>
        <v>10.56</v>
      </c>
      <c r="Z433" s="36">
        <f t="shared" si="70"/>
        <v>2.392E-2</v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10.681818181818182</v>
      </c>
      <c r="BN433" s="64">
        <f t="shared" si="72"/>
        <v>11.28</v>
      </c>
      <c r="BO433" s="64">
        <f t="shared" si="73"/>
        <v>1.8210955710955712E-2</v>
      </c>
      <c r="BP433" s="64">
        <f t="shared" si="74"/>
        <v>1.9230769230769232E-2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20</v>
      </c>
      <c r="Y434" s="568">
        <f t="shared" si="69"/>
        <v>21.12</v>
      </c>
      <c r="Z434" s="36">
        <f t="shared" si="70"/>
        <v>4.7840000000000001E-2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21.363636363636363</v>
      </c>
      <c r="BN434" s="64">
        <f t="shared" si="72"/>
        <v>22.56</v>
      </c>
      <c r="BO434" s="64">
        <f t="shared" si="73"/>
        <v>3.6421911421911424E-2</v>
      </c>
      <c r="BP434" s="64">
        <f t="shared" si="74"/>
        <v>3.8461538461538464E-2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20</v>
      </c>
      <c r="Y437" s="568">
        <f t="shared" si="69"/>
        <v>21.12</v>
      </c>
      <c r="Z437" s="36">
        <f t="shared" si="70"/>
        <v>4.7840000000000001E-2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21.363636363636363</v>
      </c>
      <c r="BN437" s="64">
        <f t="shared" si="72"/>
        <v>22.56</v>
      </c>
      <c r="BO437" s="64">
        <f t="shared" si="73"/>
        <v>3.6421911421911424E-2</v>
      </c>
      <c r="BP437" s="64">
        <f t="shared" si="74"/>
        <v>3.8461538461538464E-2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17.045454545454543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18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0.21528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90</v>
      </c>
      <c r="Y448" s="569">
        <f>IFERROR(SUM(Y432:Y446),"0")</f>
        <v>95.04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30</v>
      </c>
      <c r="Y450" s="568">
        <f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32.04545454545454</v>
      </c>
      <c r="BN450" s="64">
        <f>IFERROR(Y450*I450/H450,"0")</f>
        <v>33.839999999999996</v>
      </c>
      <c r="BO450" s="64">
        <f>IFERROR(1/J450*(X450/H450),"0")</f>
        <v>5.4632867132867136E-2</v>
      </c>
      <c r="BP450" s="64">
        <f>IFERROR(1/J450*(Y450/H450),"0")</f>
        <v>5.7692307692307696E-2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5.6818181818181817</v>
      </c>
      <c r="Y453" s="569">
        <f>IFERROR(Y450/H450,"0")+IFERROR(Y451/H451,"0")+IFERROR(Y452/H452,"0")</f>
        <v>6</v>
      </c>
      <c r="Z453" s="569">
        <f>IFERROR(IF(Z450="",0,Z450),"0")+IFERROR(IF(Z451="",0,Z451),"0")+IFERROR(IF(Z452="",0,Z452),"0")</f>
        <v>7.1760000000000004E-2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30</v>
      </c>
      <c r="Y454" s="569">
        <f>IFERROR(SUM(Y450:Y452),"0")</f>
        <v>31.68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20</v>
      </c>
      <c r="Y456" s="568">
        <f t="shared" ref="Y456:Y462" si="75"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21.363636363636363</v>
      </c>
      <c r="BN456" s="64">
        <f t="shared" ref="BN456:BN462" si="77">IFERROR(Y456*I456/H456,"0")</f>
        <v>22.56</v>
      </c>
      <c r="BO456" s="64">
        <f t="shared" ref="BO456:BO462" si="78">IFERROR(1/J456*(X456/H456),"0")</f>
        <v>3.6421911421911424E-2</v>
      </c>
      <c r="BP456" s="64">
        <f t="shared" ref="BP456:BP462" si="79">IFERROR(1/J456*(Y456/H456),"0")</f>
        <v>3.8461538461538464E-2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20</v>
      </c>
      <c r="Y458" s="568">
        <f t="shared" si="75"/>
        <v>21.12</v>
      </c>
      <c r="Z458" s="36">
        <f>IFERROR(IF(Y458=0,"",ROUNDUP(Y458/H458,0)*0.01196),"")</f>
        <v>4.7840000000000001E-2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21.363636363636363</v>
      </c>
      <c r="BN458" s="64">
        <f t="shared" si="77"/>
        <v>22.56</v>
      </c>
      <c r="BO458" s="64">
        <f t="shared" si="78"/>
        <v>3.6421911421911424E-2</v>
      </c>
      <c r="BP458" s="64">
        <f t="shared" si="79"/>
        <v>3.8461538461538464E-2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7.5757575757575752</v>
      </c>
      <c r="Y463" s="569">
        <f>IFERROR(Y456/H456,"0")+IFERROR(Y457/H457,"0")+IFERROR(Y458/H458,"0")+IFERROR(Y459/H459,"0")+IFERROR(Y460/H460,"0")+IFERROR(Y461/H461,"0")+IFERROR(Y462/H462,"0")</f>
        <v>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9.5680000000000001E-2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40</v>
      </c>
      <c r="Y464" s="569">
        <f>IFERROR(SUM(Y456:Y462),"0")</f>
        <v>42.24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4085.5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4206.4600000000009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4277.5397596442099</v>
      </c>
      <c r="Y508" s="569">
        <f>IFERROR(SUM(BN22:BN504),"0")</f>
        <v>4404.6140000000014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7</v>
      </c>
      <c r="Y509" s="38">
        <f>ROUNDUP(SUM(BP22:BP504),0)</f>
        <v>7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4452.5397596442099</v>
      </c>
      <c r="Y510" s="569">
        <f>GrossWeightTotalR+PalletQtyTotalR*25</f>
        <v>4579.6140000000014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530.0656180450701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547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7.801400000000001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359.20000000000005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536.20000000000005</v>
      </c>
      <c r="E517" s="46">
        <f>IFERROR(Y89*1,"0")+IFERROR(Y90*1,"0")+IFERROR(Y91*1,"0")+IFERROR(Y95*1,"0")+IFERROR(Y96*1,"0")+IFERROR(Y97*1,"0")+IFERROR(Y98*1,"0")+IFERROR(Y99*1,"0")+IFERROR(Y100*1,"0")</f>
        <v>299.70000000000005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235.8</v>
      </c>
      <c r="G517" s="46">
        <f>IFERROR(Y131*1,"0")+IFERROR(Y132*1,"0")+IFERROR(Y136*1,"0")+IFERROR(Y137*1,"0")</f>
        <v>8.3999999999999986</v>
      </c>
      <c r="H517" s="46">
        <f>IFERROR(Y142*1,"0")+IFERROR(Y146*1,"0")+IFERROR(Y147*1,"0")+IFERROR(Y148*1,"0")</f>
        <v>48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86.4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216.9</v>
      </c>
      <c r="S517" s="46">
        <f>IFERROR(Y334*1,"0")+IFERROR(Y335*1,"0")+IFERROR(Y336*1,"0")</f>
        <v>10.5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1215</v>
      </c>
      <c r="U517" s="46">
        <f>IFERROR(Y367*1,"0")+IFERROR(Y368*1,"0")+IFERROR(Y369*1,"0")+IFERROR(Y370*1,"0")+IFERROR(Y374*1,"0")+IFERROR(Y378*1,"0")+IFERROR(Y379*1,"0")+IFERROR(Y383*1,"0")</f>
        <v>979.1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10.5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168.96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,00"/>
        <filter val="10,50"/>
        <filter val="100,00"/>
        <filter val="109,00"/>
        <filter val="120,00"/>
        <filter val="13,50"/>
        <filter val="14,63"/>
        <filter val="140,00"/>
        <filter val="15,68"/>
        <filter val="150,00"/>
        <filter val="17,05"/>
        <filter val="170,00"/>
        <filter val="19,23"/>
        <filter val="2,50"/>
        <filter val="20,00"/>
        <filter val="200,00"/>
        <filter val="209,00"/>
        <filter val="21,00"/>
        <filter val="22,22"/>
        <filter val="23,10"/>
        <filter val="250,00"/>
        <filter val="257,50"/>
        <filter val="26,67"/>
        <filter val="263,50"/>
        <filter val="28,00"/>
        <filter val="28,02"/>
        <filter val="28,15"/>
        <filter val="30,00"/>
        <filter val="300,00"/>
        <filter val="32,46"/>
        <filter val="350,00"/>
        <filter val="4 085,50"/>
        <filter val="4 277,54"/>
        <filter val="4 452,54"/>
        <filter val="4,44"/>
        <filter val="4,57"/>
        <filter val="40,00"/>
        <filter val="400,00"/>
        <filter val="440,00"/>
        <filter val="48,15"/>
        <filter val="5,00"/>
        <filter val="5,68"/>
        <filter val="50,00"/>
        <filter val="500,00"/>
        <filter val="53,33"/>
        <filter val="530,07"/>
        <filter val="56,11"/>
        <filter val="58,50"/>
        <filter val="6,98"/>
        <filter val="67,50"/>
        <filter val="7"/>
        <filter val="7,00"/>
        <filter val="7,58"/>
        <filter val="79,00"/>
        <filter val="80,00"/>
        <filter val="800,00"/>
        <filter val="9,00"/>
        <filter val="90,00"/>
        <filter val="91,67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