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BEB8EA66-6107-4664-ACB4-78CF135B3F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Z275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BO257" i="1"/>
  <c r="BM257" i="1"/>
  <c r="Z257" i="1"/>
  <c r="Y257" i="1"/>
  <c r="P257" i="1"/>
  <c r="Y255" i="1"/>
  <c r="X255" i="1"/>
  <c r="Z254" i="1"/>
  <c r="X254" i="1"/>
  <c r="BO253" i="1"/>
  <c r="BM253" i="1"/>
  <c r="Z253" i="1"/>
  <c r="Y253" i="1"/>
  <c r="P253" i="1"/>
  <c r="BP252" i="1"/>
  <c r="BO252" i="1"/>
  <c r="BN252" i="1"/>
  <c r="BM252" i="1"/>
  <c r="Z252" i="1"/>
  <c r="Y252" i="1"/>
  <c r="Y254" i="1" s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Y250" i="1" s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Y214" i="1" s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X198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Z197" i="1" s="1"/>
  <c r="Y193" i="1"/>
  <c r="Y190" i="1"/>
  <c r="X190" i="1"/>
  <c r="Z189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Y185" i="1"/>
  <c r="Y189" i="1" s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X278" i="1" s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X281" i="1" s="1"/>
  <c r="BP22" i="1"/>
  <c r="BO22" i="1"/>
  <c r="X279" i="1" s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281" i="1" s="1"/>
  <c r="Y64" i="1"/>
  <c r="Y70" i="1"/>
  <c r="Y75" i="1"/>
  <c r="Y87" i="1"/>
  <c r="Y96" i="1"/>
  <c r="Y103" i="1"/>
  <c r="Y112" i="1"/>
  <c r="Y120" i="1"/>
  <c r="Y125" i="1"/>
  <c r="Y132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BP195" i="1"/>
  <c r="BN195" i="1"/>
  <c r="BP196" i="1"/>
  <c r="BN196" i="1"/>
  <c r="Y260" i="1"/>
  <c r="BP257" i="1"/>
  <c r="BN257" i="1"/>
  <c r="BP259" i="1"/>
  <c r="BN259" i="1"/>
  <c r="H9" i="1"/>
  <c r="BN29" i="1"/>
  <c r="Y278" i="1" s="1"/>
  <c r="BN34" i="1"/>
  <c r="BP34" i="1"/>
  <c r="BN36" i="1"/>
  <c r="BN41" i="1"/>
  <c r="BP41" i="1"/>
  <c r="Y279" i="1" s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Z137" i="1"/>
  <c r="Z282" i="1" s="1"/>
  <c r="Z164" i="1"/>
  <c r="Y173" i="1"/>
  <c r="Y177" i="1"/>
  <c r="BP186" i="1"/>
  <c r="BN186" i="1"/>
  <c r="BP188" i="1"/>
  <c r="BN188" i="1"/>
  <c r="Y197" i="1"/>
  <c r="Y198" i="1"/>
  <c r="BP211" i="1"/>
  <c r="BN211" i="1"/>
  <c r="Y213" i="1"/>
  <c r="BP247" i="1"/>
  <c r="BN247" i="1"/>
  <c r="Y249" i="1"/>
  <c r="BP253" i="1"/>
  <c r="BN253" i="1"/>
  <c r="Y261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<sst xmlns="http://schemas.openxmlformats.org/spreadsheetml/2006/main" count="1242" uniqueCount="405">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</sst>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0</v>
      </c>
      <c r="Y79" s="26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0</v>
      </c>
      <c r="Y80" s="270">
        <f>IFERROR(SUM(Y79:Y79),"0")</f>
        <v>0</v>
      </c>
      <c r="Z80" s="270">
        <f>IFERROR(IF(Z79="",0,Z79),"0")</f>
        <v>0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0</v>
      </c>
      <c r="Y81" s="270">
        <f>IFERROR(SUMPRODUCT(Y79:Y79*H79:H79),"0")</f>
        <v>0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0</v>
      </c>
      <c r="Y84" s="26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0</v>
      </c>
      <c r="Y85" s="26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0</v>
      </c>
      <c r="Y86" s="270">
        <f>IFERROR(SUM(Y84:Y85),"0")</f>
        <v>0</v>
      </c>
      <c r="Z86" s="270">
        <f>IFERROR(IF(Z84="",0,Z84),"0")+IFERROR(IF(Z85="",0,Z85),"0")</f>
        <v>0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0</v>
      </c>
      <c r="Y87" s="270">
        <f>IFERROR(SUMPRODUCT(Y84:Y85*H84:H85),"0")</f>
        <v>0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0</v>
      </c>
      <c r="Y90" s="26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0</v>
      </c>
      <c r="Y92" s="269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0</v>
      </c>
      <c r="Y93" s="269">
        <f t="shared" si="0"/>
        <v>0</v>
      </c>
      <c r="Z93" s="36">
        <f t="shared" si="1"/>
        <v>0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0</v>
      </c>
      <c r="Y96" s="270">
        <f>IFERROR(SUM(Y90:Y95),"0")</f>
        <v>0</v>
      </c>
      <c r="Z96" s="270">
        <f>IFERROR(IF(Z90="",0,Z90),"0")+IFERROR(IF(Z91="",0,Z91),"0")+IFERROR(IF(Z92="",0,Z92),"0")+IFERROR(IF(Z93="",0,Z93),"0")+IFERROR(IF(Z94="",0,Z94),"0")+IFERROR(IF(Z95="",0,Z95),"0")</f>
        <v>0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0</v>
      </c>
      <c r="Y97" s="270">
        <f>IFERROR(SUMPRODUCT(Y90:Y95*H90:H95),"0")</f>
        <v>0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0</v>
      </c>
      <c r="Y108" s="26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0</v>
      </c>
      <c r="Y111" s="270">
        <f>IFERROR(SUM(Y106:Y110),"0")</f>
        <v>0</v>
      </c>
      <c r="Z111" s="270">
        <f>IFERROR(IF(Z106="",0,Z106),"0")+IFERROR(IF(Z107="",0,Z107),"0")+IFERROR(IF(Z108="",0,Z108),"0")+IFERROR(IF(Z109="",0,Z109),"0")+IFERROR(IF(Z110="",0,Z110),"0")</f>
        <v>0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0</v>
      </c>
      <c r="Y112" s="270">
        <f>IFERROR(SUMPRODUCT(Y106:Y110*H106:H110),"0")</f>
        <v>0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0</v>
      </c>
      <c r="Y123" s="26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0</v>
      </c>
      <c r="Y124" s="26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0</v>
      </c>
      <c r="Y125" s="270">
        <f>IFERROR(SUM(Y123:Y124),"0")</f>
        <v>0</v>
      </c>
      <c r="Z125" s="270">
        <f>IFERROR(IF(Z123="",0,Z123),"0")+IFERROR(IF(Z124="",0,Z124),"0")</f>
        <v>0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0</v>
      </c>
      <c r="Y126" s="270">
        <f>IFERROR(SUMPRODUCT(Y123:Y124*H123:H124),"0")</f>
        <v>0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0</v>
      </c>
      <c r="Y130" s="26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0</v>
      </c>
      <c r="Y131" s="270">
        <f>IFERROR(SUM(Y129:Y130),"0")</f>
        <v>0</v>
      </c>
      <c r="Z131" s="270">
        <f>IFERROR(IF(Z129="",0,Z129),"0")+IFERROR(IF(Z130="",0,Z130),"0")</f>
        <v>0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0</v>
      </c>
      <c r="Y132" s="270">
        <f>IFERROR(SUMPRODUCT(Y129:Y130*H129:H130),"0")</f>
        <v>0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0</v>
      </c>
      <c r="Y135" s="26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0</v>
      </c>
      <c r="Y136" s="26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0</v>
      </c>
      <c r="Y137" s="270">
        <f>IFERROR(SUM(Y135:Y136),"0")</f>
        <v>0</v>
      </c>
      <c r="Z137" s="270">
        <f>IFERROR(IF(Z135="",0,Z135),"0")+IFERROR(IF(Z136="",0,Z136),"0")</f>
        <v>0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0</v>
      </c>
      <c r="Y138" s="270">
        <f>IFERROR(SUMPRODUCT(Y135:Y136*H135:H136),"0")</f>
        <v>0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0</v>
      </c>
      <c r="Y156" s="26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0</v>
      </c>
      <c r="Y157" s="270">
        <f>IFERROR(SUM(Y156:Y156),"0")</f>
        <v>0</v>
      </c>
      <c r="Z157" s="270">
        <f>IFERROR(IF(Z156="",0,Z156),"0")</f>
        <v>0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0</v>
      </c>
      <c r="Y158" s="270">
        <f>IFERROR(SUMPRODUCT(Y156:Y156*H156:H156),"0")</f>
        <v>0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126</v>
      </c>
      <c r="Y169" s="269">
        <f>IFERROR(IF(X169="","",X169),"")</f>
        <v>126</v>
      </c>
      <c r="Z169" s="36">
        <f>IFERROR(IF(X169="","",X169*0.01788),"")</f>
        <v>2.2528800000000002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426.88799999999998</v>
      </c>
      <c r="BN169" s="67">
        <f>IFERROR(Y169*I169,"0")</f>
        <v>426.88799999999998</v>
      </c>
      <c r="BO169" s="67">
        <f>IFERROR(X169/J169,"0")</f>
        <v>1.8</v>
      </c>
      <c r="BP169" s="67">
        <f>IFERROR(Y169/J169,"0")</f>
        <v>1.8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126</v>
      </c>
      <c r="Y172" s="270">
        <f>IFERROR(SUM(Y169:Y171),"0")</f>
        <v>126</v>
      </c>
      <c r="Z172" s="270">
        <f>IFERROR(IF(Z169="",0,Z169),"0")+IFERROR(IF(Z170="",0,Z170),"0")+IFERROR(IF(Z171="",0,Z171),"0")</f>
        <v>2.2528800000000002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378</v>
      </c>
      <c r="Y173" s="270">
        <f>IFERROR(SUMPRODUCT(Y169:Y171*H169:H171),"0")</f>
        <v>378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240</v>
      </c>
      <c r="Y252" s="269">
        <f>IFERROR(IF(X252="","",X252),"")</f>
        <v>240</v>
      </c>
      <c r="Z252" s="36">
        <f>IFERROR(IF(X252="","",X252*0.0155),"")</f>
        <v>3.7199999999999998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1502.3999999999999</v>
      </c>
      <c r="BN252" s="67">
        <f>IFERROR(Y252*I252,"0")</f>
        <v>1502.3999999999999</v>
      </c>
      <c r="BO252" s="67">
        <f>IFERROR(X252/J252,"0")</f>
        <v>2.8571428571428572</v>
      </c>
      <c r="BP252" s="67">
        <f>IFERROR(Y252/J252,"0")</f>
        <v>2.8571428571428572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240</v>
      </c>
      <c r="Y254" s="270">
        <f>IFERROR(SUM(Y252:Y253),"0")</f>
        <v>240</v>
      </c>
      <c r="Z254" s="270">
        <f>IFERROR(IF(Z252="",0,Z252),"0")+IFERROR(IF(Z253="",0,Z253),"0")</f>
        <v>3.7199999999999998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1440</v>
      </c>
      <c r="Y255" s="270">
        <f>IFERROR(SUMPRODUCT(Y252:Y253*H252:H253),"0")</f>
        <v>1440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504</v>
      </c>
      <c r="Y264" s="269">
        <f t="shared" si="6"/>
        <v>504</v>
      </c>
      <c r="Z264" s="36">
        <f>IFERROR(IF(X264="","",X264*0.00936),"")</f>
        <v>4.7174399999999999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1961.568</v>
      </c>
      <c r="BN264" s="67">
        <f t="shared" si="8"/>
        <v>1961.568</v>
      </c>
      <c r="BO264" s="67">
        <f t="shared" si="9"/>
        <v>4</v>
      </c>
      <c r="BP264" s="67">
        <f t="shared" si="10"/>
        <v>4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204</v>
      </c>
      <c r="Y265" s="269">
        <f t="shared" si="6"/>
        <v>204</v>
      </c>
      <c r="Z265" s="36">
        <f>IFERROR(IF(X265="","",X265*0.0155),"")</f>
        <v>3.1619999999999999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1169.94</v>
      </c>
      <c r="BN265" s="67">
        <f t="shared" si="8"/>
        <v>1169.94</v>
      </c>
      <c r="BO265" s="67">
        <f t="shared" si="9"/>
        <v>2.4285714285714284</v>
      </c>
      <c r="BP265" s="67">
        <f t="shared" si="10"/>
        <v>2.4285714285714284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84</v>
      </c>
      <c r="Y266" s="269">
        <f t="shared" si="6"/>
        <v>84</v>
      </c>
      <c r="Z266" s="36">
        <f t="shared" ref="Z266:Z271" si="11">IFERROR(IF(X266="","",X266*0.00936),"")</f>
        <v>0.78624000000000005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268.12800000000004</v>
      </c>
      <c r="BN266" s="67">
        <f t="shared" si="8"/>
        <v>268.12800000000004</v>
      </c>
      <c r="BO266" s="67">
        <f t="shared" si="9"/>
        <v>0.66666666666666663</v>
      </c>
      <c r="BP266" s="67">
        <f t="shared" si="10"/>
        <v>0.66666666666666663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686</v>
      </c>
      <c r="Y267" s="269">
        <f t="shared" si="6"/>
        <v>686</v>
      </c>
      <c r="Z267" s="36">
        <f t="shared" si="11"/>
        <v>6.42096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2669.9119999999998</v>
      </c>
      <c r="BN267" s="67">
        <f t="shared" si="8"/>
        <v>2669.9119999999998</v>
      </c>
      <c r="BO267" s="67">
        <f t="shared" si="9"/>
        <v>5.4444444444444446</v>
      </c>
      <c r="BP267" s="67">
        <f t="shared" si="10"/>
        <v>5.4444444444444446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28</v>
      </c>
      <c r="Y268" s="269">
        <f t="shared" si="6"/>
        <v>28</v>
      </c>
      <c r="Z268" s="36">
        <f t="shared" si="11"/>
        <v>0.26207999999999998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108.976</v>
      </c>
      <c r="BN268" s="67">
        <f t="shared" si="8"/>
        <v>108.976</v>
      </c>
      <c r="BO268" s="67">
        <f t="shared" si="9"/>
        <v>0.22222222222222221</v>
      </c>
      <c r="BP268" s="67">
        <f t="shared" si="10"/>
        <v>0.22222222222222221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1506</v>
      </c>
      <c r="Y275" s="270">
        <f>IFERROR(SUM(Y263:Y274),"0")</f>
        <v>1506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15.348719999999998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5880.6</v>
      </c>
      <c r="Y276" s="270">
        <f>IFERROR(SUMPRODUCT(Y263:Y274*H263:H274),"0")</f>
        <v>5880.6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7698.6</v>
      </c>
      <c r="Y277" s="270">
        <f>IFERROR(Y24+Y31+Y38+Y46+Y51+Y55+Y59+Y64+Y70+Y76+Y81+Y87+Y97+Y103+Y112+Y116+Y120+Y126+Y132+Y138+Y143+Y148+Y153+Y158+Y165+Y173+Y177+Y183+Y190+Y198+Y203+Y208+Y214+Y220+Y226+Y232+Y238+Y242+Y250+Y255+Y261+Y276,"0")</f>
        <v>7698.6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8107.811999999999</v>
      </c>
      <c r="Y278" s="270">
        <f>IFERROR(SUM(BN22:BN274),"0")</f>
        <v>8107.811999999999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18</v>
      </c>
      <c r="Y279" s="38">
        <f>ROUNDUP(SUM(BP22:BP274),0)</f>
        <v>18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8557.8119999999981</v>
      </c>
      <c r="Y280" s="270">
        <f>GrossWeightTotalR+PalletQtyTotalR*25</f>
        <v>8557.8119999999981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1872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1872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21.321599999999997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0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0</v>
      </c>
      <c r="I287" s="46">
        <f>IFERROR(X84*H84,"0")+IFERROR(X85*H85,"0")</f>
        <v>0</v>
      </c>
      <c r="J287" s="46">
        <f>IFERROR(X90*H90,"0")+IFERROR(X91*H91,"0")+IFERROR(X92*H92,"0")+IFERROR(X93*H93,"0")+IFERROR(X94*H94,"0")+IFERROR(X95*H95,"0")</f>
        <v>0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0</v>
      </c>
      <c r="M287" s="46">
        <f>IFERROR(X123*H123,"0")+IFERROR(X124*H124,"0")</f>
        <v>0</v>
      </c>
      <c r="N287" s="266"/>
      <c r="O287" s="46">
        <f>IFERROR(X129*H129,"0")+IFERROR(X130*H130,"0")</f>
        <v>0</v>
      </c>
      <c r="P287" s="46">
        <f>IFERROR(X135*H135,"0")+IFERROR(X136*H136,"0")</f>
        <v>0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0</v>
      </c>
      <c r="U287" s="46">
        <f>IFERROR(X162*H162,"0")+IFERROR(X163*H163,"0")</f>
        <v>0</v>
      </c>
      <c r="V287" s="46">
        <f>IFERROR(X169*H169,"0")+IFERROR(X170*H170,"0")+IFERROR(X171*H171,"0")+IFERROR(X175*H175,"0")</f>
        <v>378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7320.6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0</v>
      </c>
      <c r="B290" s="60">
        <f>SUMPRODUCT(--(BB:BB="ПГП"),--(W:W="кор"),H:H,Y:Y)+SUMPRODUCT(--(BB:BB="ПГП"),--(W:W="кг"),Y:Y)</f>
        <v>7698.6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2025-10-03T08:25:53Z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