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ECE78F2-0E34-4121-A3BC-084FA9E357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3" i="1" l="1"/>
  <c r="Y33" i="1"/>
  <c r="Y37" i="1"/>
  <c r="Y45" i="1"/>
  <c r="Y49" i="1"/>
  <c r="Y58" i="1"/>
  <c r="Y64" i="1"/>
  <c r="BP68" i="1"/>
  <c r="BN68" i="1"/>
  <c r="Y70" i="1"/>
  <c r="BP74" i="1"/>
  <c r="BN74" i="1"/>
  <c r="Z74" i="1"/>
  <c r="Z78" i="1" s="1"/>
  <c r="Y78" i="1"/>
  <c r="BP82" i="1"/>
  <c r="BN82" i="1"/>
  <c r="Z82" i="1"/>
  <c r="Z83" i="1" s="1"/>
  <c r="Y84" i="1"/>
  <c r="E509" i="1"/>
  <c r="Y90" i="1"/>
  <c r="BP87" i="1"/>
  <c r="BN87" i="1"/>
  <c r="Z87" i="1"/>
  <c r="Z90" i="1" s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Z150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9" i="1"/>
  <c r="H9" i="1"/>
  <c r="B509" i="1"/>
  <c r="X500" i="1"/>
  <c r="X502" i="1" s="1"/>
  <c r="X501" i="1"/>
  <c r="X503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1" i="1" s="1"/>
  <c r="Z41" i="1"/>
  <c r="BN41" i="1"/>
  <c r="Y500" i="1" s="1"/>
  <c r="Y502" i="1" s="1"/>
  <c r="BP41" i="1"/>
  <c r="Z43" i="1"/>
  <c r="BN43" i="1"/>
  <c r="Y44" i="1"/>
  <c r="Y503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Y128" i="1"/>
  <c r="BP132" i="1"/>
  <c r="BN132" i="1"/>
  <c r="Z132" i="1"/>
  <c r="Y134" i="1"/>
  <c r="Y139" i="1"/>
  <c r="BP136" i="1"/>
  <c r="BN136" i="1"/>
  <c r="Z136" i="1"/>
  <c r="Z138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2" i="1" s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Z457" i="1" s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9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Z371" i="1"/>
  <c r="BP369" i="1"/>
  <c r="BN369" i="1"/>
  <c r="Z369" i="1"/>
  <c r="Z380" i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Z472" i="1"/>
  <c r="BP469" i="1"/>
  <c r="BN469" i="1"/>
  <c r="Z469" i="1"/>
  <c r="Y473" i="1"/>
  <c r="BP476" i="1"/>
  <c r="BN476" i="1"/>
  <c r="Z476" i="1"/>
  <c r="Z483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Z478" i="1" s="1"/>
  <c r="Y478" i="1"/>
  <c r="BP482" i="1"/>
  <c r="BN482" i="1"/>
  <c r="Z482" i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399" i="1" l="1"/>
  <c r="Z294" i="1"/>
  <c r="Z212" i="1"/>
  <c r="Z105" i="1"/>
  <c r="Z416" i="1"/>
  <c r="Z118" i="1"/>
  <c r="Z44" i="1"/>
  <c r="Z504" i="1" s="1"/>
  <c r="Y499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<sst xmlns="http://schemas.openxmlformats.org/spreadsheetml/2006/main" count="2188" uniqueCount="793">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</sst>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0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100</v>
      </c>
      <c r="Y41" s="54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9.2592592592592595</v>
      </c>
      <c r="Y44" s="547">
        <f>IFERROR(Y41/H41,"0")+IFERROR(Y42/H42,"0")+IFERROR(Y43/H43,"0")</f>
        <v>10</v>
      </c>
      <c r="Z44" s="547">
        <f>IFERROR(IF(Z41="",0,Z41),"0")+IFERROR(IF(Z42="",0,Z42),"0")+IFERROR(IF(Z43="",0,Z43),"0")</f>
        <v>0.1898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100</v>
      </c>
      <c r="Y45" s="547">
        <f>IFERROR(SUM(Y41:Y43),"0")</f>
        <v>108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500</v>
      </c>
      <c r="Y53" s="546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46.296296296296291</v>
      </c>
      <c r="Y58" s="547">
        <f>IFERROR(Y52/H52,"0")+IFERROR(Y53/H53,"0")+IFERROR(Y54/H54,"0")+IFERROR(Y55/H55,"0")+IFERROR(Y56/H56,"0")+IFERROR(Y57/H57,"0")</f>
        <v>47</v>
      </c>
      <c r="Z58" s="547">
        <f>IFERROR(IF(Z52="",0,Z52),"0")+IFERROR(IF(Z53="",0,Z53),"0")+IFERROR(IF(Z54="",0,Z54),"0")+IFERROR(IF(Z55="",0,Z55),"0")+IFERROR(IF(Z56="",0,Z56),"0")+IFERROR(IF(Z57="",0,Z57),"0")</f>
        <v>0.89205999999999996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500</v>
      </c>
      <c r="Y59" s="547">
        <f>IFERROR(SUM(Y52:Y57),"0")</f>
        <v>507.6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300</v>
      </c>
      <c r="Y87" s="546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27.777777777777775</v>
      </c>
      <c r="Y90" s="547">
        <f>IFERROR(Y87/H87,"0")+IFERROR(Y88/H88,"0")+IFERROR(Y89/H89,"0")</f>
        <v>28</v>
      </c>
      <c r="Z90" s="547">
        <f>IFERROR(IF(Z87="",0,Z87),"0")+IFERROR(IF(Z88="",0,Z88),"0")+IFERROR(IF(Z89="",0,Z89),"0")</f>
        <v>0.53144000000000002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300</v>
      </c>
      <c r="Y91" s="547">
        <f>IFERROR(SUM(Y87:Y89),"0")</f>
        <v>302.40000000000003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700</v>
      </c>
      <c r="Y93" s="546">
        <f>IFERROR(IF(X93="",0,CEILING((X93/$H93),1)*$H93),"")</f>
        <v>704.69999999999993</v>
      </c>
      <c r="Z93" s="36">
        <f>IFERROR(IF(Y93=0,"",ROUNDUP(Y93/H93,0)*0.01898),"")</f>
        <v>1.65126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744.85185185185196</v>
      </c>
      <c r="BN93" s="64">
        <f>IFERROR(Y93*I93/H93,"0")</f>
        <v>749.85299999999995</v>
      </c>
      <c r="BO93" s="64">
        <f>IFERROR(1/J93*(X93/H93),"0")</f>
        <v>1.3503086419753088</v>
      </c>
      <c r="BP93" s="64">
        <f>IFERROR(1/J93*(Y93/H93),"0")</f>
        <v>1.359375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450</v>
      </c>
      <c r="Y95" s="546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253.08641975308643</v>
      </c>
      <c r="Y97" s="547">
        <f>IFERROR(Y93/H93,"0")+IFERROR(Y94/H94,"0")+IFERROR(Y95/H95,"0")+IFERROR(Y96/H96,"0")</f>
        <v>254</v>
      </c>
      <c r="Z97" s="547">
        <f>IFERROR(IF(Z93="",0,Z93),"0")+IFERROR(IF(Z94="",0,Z94),"0")+IFERROR(IF(Z95="",0,Z95),"0")+IFERROR(IF(Z96="",0,Z96),"0")</f>
        <v>2.7384300000000001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1150</v>
      </c>
      <c r="Y98" s="547">
        <f>IFERROR(SUM(Y93:Y96),"0")</f>
        <v>1155.5999999999999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300</v>
      </c>
      <c r="Y101" s="546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27.777777777777775</v>
      </c>
      <c r="Y105" s="547">
        <f>IFERROR(Y101/H101,"0")+IFERROR(Y102/H102,"0")+IFERROR(Y103/H103,"0")+IFERROR(Y104/H104,"0")</f>
        <v>28</v>
      </c>
      <c r="Z105" s="547">
        <f>IFERROR(IF(Z101="",0,Z101),"0")+IFERROR(IF(Z102="",0,Z102),"0")+IFERROR(IF(Z103="",0,Z103),"0")+IFERROR(IF(Z104="",0,Z104),"0")</f>
        <v>0.53144000000000002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300</v>
      </c>
      <c r="Y106" s="547">
        <f>IFERROR(SUM(Y101:Y104),"0")</f>
        <v>302.40000000000003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200</v>
      </c>
      <c r="Y114" s="546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855</v>
      </c>
      <c r="Y116" s="546">
        <f>IFERROR(IF(X116="",0,CEILING((X116/$H116),1)*$H116),"")</f>
        <v>855.90000000000009</v>
      </c>
      <c r="Z116" s="36">
        <f>IFERROR(IF(Y116=0,"",ROUNDUP(Y116/H116,0)*0.00651),"")</f>
        <v>2.0636700000000001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934.8</v>
      </c>
      <c r="BN116" s="64">
        <f>IFERROR(Y116*I116/H116,"0")</f>
        <v>935.78399999999999</v>
      </c>
      <c r="BO116" s="64">
        <f>IFERROR(1/J116*(X116/H116),"0")</f>
        <v>1.73992673992674</v>
      </c>
      <c r="BP116" s="64">
        <f>IFERROR(1/J116*(Y116/H116),"0")</f>
        <v>1.7417582417582418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341.35802469135797</v>
      </c>
      <c r="Y118" s="547">
        <f>IFERROR(Y114/H114,"0")+IFERROR(Y115/H115,"0")+IFERROR(Y116/H116,"0")+IFERROR(Y117/H117,"0")</f>
        <v>342</v>
      </c>
      <c r="Z118" s="547">
        <f>IFERROR(IF(Z114="",0,Z114),"0")+IFERROR(IF(Z115="",0,Z115),"0")+IFERROR(IF(Z116="",0,Z116),"0")+IFERROR(IF(Z117="",0,Z117),"0")</f>
        <v>2.53817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1055</v>
      </c>
      <c r="Y119" s="547">
        <f>IFERROR(SUM(Y114:Y117),"0")</f>
        <v>1058.4000000000001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80</v>
      </c>
      <c r="Y208" s="546">
        <f t="shared" si="21"/>
        <v>81.599999999999994</v>
      </c>
      <c r="Z208" s="36">
        <f t="shared" si="26"/>
        <v>0.22134000000000001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88.40000000000002</v>
      </c>
      <c r="BN208" s="64">
        <f t="shared" si="23"/>
        <v>90.168000000000006</v>
      </c>
      <c r="BO208" s="64">
        <f t="shared" si="24"/>
        <v>0.18315018315018317</v>
      </c>
      <c r="BP208" s="64">
        <f t="shared" si="25"/>
        <v>0.18681318681318682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120</v>
      </c>
      <c r="Y209" s="546">
        <f t="shared" si="21"/>
        <v>120</v>
      </c>
      <c r="Z209" s="36">
        <f t="shared" si="26"/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83.333333333333343</v>
      </c>
      <c r="Y212" s="547">
        <f>IFERROR(Y203/H203,"0")+IFERROR(Y204/H204,"0")+IFERROR(Y205/H205,"0")+IFERROR(Y206/H206,"0")+IFERROR(Y207/H207,"0")+IFERROR(Y208/H208,"0")+IFERROR(Y209/H209,"0")+IFERROR(Y210/H210,"0")+IFERROR(Y211/H211,"0")</f>
        <v>84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0.54683999999999999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200</v>
      </c>
      <c r="Y213" s="547">
        <f>IFERROR(SUM(Y203:Y211),"0")</f>
        <v>201.6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0</v>
      </c>
      <c r="Y297" s="546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0</v>
      </c>
      <c r="Y304" s="547">
        <f>IFERROR(Y297/H297,"0")+IFERROR(Y298/H298,"0")+IFERROR(Y299/H299,"0")+IFERROR(Y300/H300,"0")+IFERROR(Y301/H301,"0")+IFERROR(Y302/H302,"0")+IFERROR(Y303/H303,"0")</f>
        <v>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0</v>
      </c>
      <c r="Y305" s="547">
        <f>IFERROR(SUM(Y297:Y303),"0")</f>
        <v>0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200</v>
      </c>
      <c r="Y307" s="546">
        <f>IFERROR(IF(X307="",0,CEILING((X307/$H307),1)*$H307),"")</f>
        <v>202.79999999999998</v>
      </c>
      <c r="Z307" s="36">
        <f>IFERROR(IF(Y307=0,"",ROUNDUP(Y307/H307,0)*0.01898),"")</f>
        <v>0.49348000000000003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213.15384615384619</v>
      </c>
      <c r="BN307" s="64">
        <f>IFERROR(Y307*I307/H307,"0")</f>
        <v>216.13799999999998</v>
      </c>
      <c r="BO307" s="64">
        <f>IFERROR(1/J307*(X307/H307),"0")</f>
        <v>0.40064102564102566</v>
      </c>
      <c r="BP307" s="64">
        <f>IFERROR(1/J307*(Y307/H307),"0")</f>
        <v>0.40625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25.641025641025642</v>
      </c>
      <c r="Y312" s="547">
        <f>IFERROR(Y307/H307,"0")+IFERROR(Y308/H308,"0")+IFERROR(Y309/H309,"0")+IFERROR(Y310/H310,"0")+IFERROR(Y311/H311,"0")</f>
        <v>26</v>
      </c>
      <c r="Z312" s="547">
        <f>IFERROR(IF(Z307="",0,Z307),"0")+IFERROR(IF(Z308="",0,Z308),"0")+IFERROR(IF(Z309="",0,Z309),"0")+IFERROR(IF(Z310="",0,Z310),"0")+IFERROR(IF(Z311="",0,Z311),"0")</f>
        <v>0.49348000000000003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200</v>
      </c>
      <c r="Y313" s="547">
        <f>IFERROR(SUM(Y307:Y311),"0")</f>
        <v>202.79999999999998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100</v>
      </c>
      <c r="Y316" s="546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12.820512820512821</v>
      </c>
      <c r="Y318" s="547">
        <f>IFERROR(Y315/H315,"0")+IFERROR(Y316/H316,"0")+IFERROR(Y317/H317,"0")</f>
        <v>13</v>
      </c>
      <c r="Z318" s="547">
        <f>IFERROR(IF(Z315="",0,Z315),"0")+IFERROR(IF(Z316="",0,Z316),"0")+IFERROR(IF(Z317="",0,Z317),"0")</f>
        <v>0.24674000000000001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100</v>
      </c>
      <c r="Y319" s="547">
        <f>IFERROR(SUM(Y315:Y317),"0")</f>
        <v>101.39999999999999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168</v>
      </c>
      <c r="Y336" s="546">
        <f>IFERROR(IF(X336="",0,CEILING((X336/$H336),1)*$H336),"")</f>
        <v>168</v>
      </c>
      <c r="Z336" s="36">
        <f>IFERROR(IF(Y336=0,"",ROUNDUP(Y336/H336,0)*0.00651),"")</f>
        <v>0.52080000000000004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188.15999999999997</v>
      </c>
      <c r="BN336" s="64">
        <f>IFERROR(Y336*I336/H336,"0")</f>
        <v>188.15999999999997</v>
      </c>
      <c r="BO336" s="64">
        <f>IFERROR(1/J336*(X336/H336),"0")</f>
        <v>0.43956043956043961</v>
      </c>
      <c r="BP336" s="64">
        <f>IFERROR(1/J336*(Y336/H336),"0")</f>
        <v>0.43956043956043961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42</v>
      </c>
      <c r="Y337" s="546">
        <f>IFERROR(IF(X337="",0,CEILING((X337/$H337),1)*$H337),"")</f>
        <v>42</v>
      </c>
      <c r="Z337" s="36">
        <f>IFERROR(IF(Y337=0,"",ROUNDUP(Y337/H337,0)*0.00651),"")</f>
        <v>0.13020000000000001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46.8</v>
      </c>
      <c r="BN337" s="64">
        <f>IFERROR(Y337*I337/H337,"0")</f>
        <v>46.8</v>
      </c>
      <c r="BO337" s="64">
        <f>IFERROR(1/J337*(X337/H337),"0")</f>
        <v>0.1098901098901099</v>
      </c>
      <c r="BP337" s="64">
        <f>IFERROR(1/J337*(Y337/H337),"0")</f>
        <v>0.1098901098901099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100</v>
      </c>
      <c r="Y338" s="547">
        <f>IFERROR(Y335/H335,"0")+IFERROR(Y336/H336,"0")+IFERROR(Y337/H337,"0")</f>
        <v>100</v>
      </c>
      <c r="Z338" s="547">
        <f>IFERROR(IF(Z335="",0,Z335),"0")+IFERROR(IF(Z336="",0,Z336),"0")+IFERROR(IF(Z337="",0,Z337),"0")</f>
        <v>0.65100000000000002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210</v>
      </c>
      <c r="Y339" s="547">
        <f>IFERROR(SUM(Y335:Y337),"0")</f>
        <v>210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980</v>
      </c>
      <c r="Y343" s="546">
        <f t="shared" ref="Y343:Y349" si="43">IFERROR(IF(X343="",0,CEILING((X343/$H343),1)*$H343),"")</f>
        <v>990</v>
      </c>
      <c r="Z343" s="36">
        <f>IFERROR(IF(Y343=0,"",ROUNDUP(Y343/H343,0)*0.02175),"")</f>
        <v>1.4355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1011.36</v>
      </c>
      <c r="BN343" s="64">
        <f t="shared" ref="BN343:BN349" si="45">IFERROR(Y343*I343/H343,"0")</f>
        <v>1021.6800000000001</v>
      </c>
      <c r="BO343" s="64">
        <f t="shared" ref="BO343:BO349" si="46">IFERROR(1/J343*(X343/H343),"0")</f>
        <v>1.3611111111111109</v>
      </c>
      <c r="BP343" s="64">
        <f t="shared" ref="BP343:BP349" si="47">IFERROR(1/J343*(Y343/H343),"0")</f>
        <v>1.375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400</v>
      </c>
      <c r="Y344" s="546">
        <f t="shared" si="43"/>
        <v>405</v>
      </c>
      <c r="Z344" s="36">
        <f>IFERROR(IF(Y344=0,"",ROUNDUP(Y344/H344,0)*0.02175),"")</f>
        <v>0.58724999999999994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412.8</v>
      </c>
      <c r="BN344" s="64">
        <f t="shared" si="45"/>
        <v>417.96000000000004</v>
      </c>
      <c r="BO344" s="64">
        <f t="shared" si="46"/>
        <v>0.55555555555555558</v>
      </c>
      <c r="BP344" s="64">
        <f t="shared" si="47"/>
        <v>0.5625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980</v>
      </c>
      <c r="Y346" s="546">
        <f t="shared" si="43"/>
        <v>990</v>
      </c>
      <c r="Z346" s="36">
        <f>IFERROR(IF(Y346=0,"",ROUNDUP(Y346/H346,0)*0.02175),"")</f>
        <v>1.4355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1011.36</v>
      </c>
      <c r="BN346" s="64">
        <f t="shared" si="45"/>
        <v>1021.6800000000001</v>
      </c>
      <c r="BO346" s="64">
        <f t="shared" si="46"/>
        <v>1.3611111111111109</v>
      </c>
      <c r="BP346" s="64">
        <f t="shared" si="47"/>
        <v>1.375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157.33333333333331</v>
      </c>
      <c r="Y350" s="547">
        <f>IFERROR(Y343/H343,"0")+IFERROR(Y344/H344,"0")+IFERROR(Y345/H345,"0")+IFERROR(Y346/H346,"0")+IFERROR(Y347/H347,"0")+IFERROR(Y348/H348,"0")+IFERROR(Y349/H349,"0")</f>
        <v>159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3.4582499999999996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2360</v>
      </c>
      <c r="Y351" s="547">
        <f>IFERROR(SUM(Y343:Y349),"0")</f>
        <v>2385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1450</v>
      </c>
      <c r="Y353" s="546">
        <f>IFERROR(IF(X353="",0,CEILING((X353/$H353),1)*$H353),"")</f>
        <v>1455</v>
      </c>
      <c r="Z353" s="36">
        <f>IFERROR(IF(Y353=0,"",ROUNDUP(Y353/H353,0)*0.02175),"")</f>
        <v>2.10975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1496.4</v>
      </c>
      <c r="BN353" s="64">
        <f>IFERROR(Y353*I353/H353,"0")</f>
        <v>1501.5600000000002</v>
      </c>
      <c r="BO353" s="64">
        <f>IFERROR(1/J353*(X353/H353),"0")</f>
        <v>2.0138888888888888</v>
      </c>
      <c r="BP353" s="64">
        <f>IFERROR(1/J353*(Y353/H353),"0")</f>
        <v>2.020833333333333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96.666666666666671</v>
      </c>
      <c r="Y355" s="547">
        <f>IFERROR(Y353/H353,"0")+IFERROR(Y354/H354,"0")</f>
        <v>97</v>
      </c>
      <c r="Z355" s="547">
        <f>IFERROR(IF(Z353="",0,Z353),"0")+IFERROR(IF(Z354="",0,Z354),"0")</f>
        <v>2.10975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1450</v>
      </c>
      <c r="Y356" s="547">
        <f>IFERROR(SUM(Y353:Y354),"0")</f>
        <v>1455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3860</v>
      </c>
      <c r="Y378" s="546">
        <f>IFERROR(IF(X378="",0,CEILING((X378/$H378),1)*$H378),"")</f>
        <v>3861</v>
      </c>
      <c r="Z378" s="36">
        <f>IFERROR(IF(Y378=0,"",ROUNDUP(Y378/H378,0)*0.01898),"")</f>
        <v>8.1424199999999995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4082.5933333333337</v>
      </c>
      <c r="BN378" s="64">
        <f>IFERROR(Y378*I378/H378,"0")</f>
        <v>4083.6510000000003</v>
      </c>
      <c r="BO378" s="64">
        <f>IFERROR(1/J378*(X378/H378),"0")</f>
        <v>6.7013888888888893</v>
      </c>
      <c r="BP378" s="64">
        <f>IFERROR(1/J378*(Y378/H378),"0")</f>
        <v>6.703125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160</v>
      </c>
      <c r="Y379" s="546">
        <f>IFERROR(IF(X379="",0,CEILING((X379/$H379),1)*$H379),"")</f>
        <v>160.79999999999998</v>
      </c>
      <c r="Z379" s="36">
        <f>IFERROR(IF(Y379=0,"",ROUNDUP(Y379/H379,0)*0.00651),"")</f>
        <v>0.43617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177.60000000000002</v>
      </c>
      <c r="BN379" s="64">
        <f>IFERROR(Y379*I379/H379,"0")</f>
        <v>178.488</v>
      </c>
      <c r="BO379" s="64">
        <f>IFERROR(1/J379*(X379/H379),"0")</f>
        <v>0.36630036630036633</v>
      </c>
      <c r="BP379" s="64">
        <f>IFERROR(1/J379*(Y379/H379),"0")</f>
        <v>0.36813186813186816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495.5555555555556</v>
      </c>
      <c r="Y380" s="547">
        <f>IFERROR(Y378/H378,"0")+IFERROR(Y379/H379,"0")</f>
        <v>496</v>
      </c>
      <c r="Z380" s="547">
        <f>IFERROR(IF(Z378="",0,Z378),"0")+IFERROR(IF(Z379="",0,Z379),"0")</f>
        <v>8.5785900000000002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4020</v>
      </c>
      <c r="Y381" s="547">
        <f>IFERROR(SUM(Y378:Y379),"0")</f>
        <v>4021.8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100</v>
      </c>
      <c r="Y431" s="546">
        <f t="shared" ref="Y431:Y441" si="54">IFERROR(IF(X431="",0,CEILING((X431/$H431),1)*$H431),"")</f>
        <v>100.32000000000001</v>
      </c>
      <c r="Z431" s="36">
        <f t="shared" ref="Z431:Z436" si="55">IFERROR(IF(Y431=0,"",ROUNDUP(Y431/H431,0)*0.01196),"")</f>
        <v>0.22724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106.81818181818181</v>
      </c>
      <c r="BN431" s="64">
        <f t="shared" ref="BN431:BN441" si="57">IFERROR(Y431*I431/H431,"0")</f>
        <v>107.16</v>
      </c>
      <c r="BO431" s="64">
        <f t="shared" ref="BO431:BO441" si="58">IFERROR(1/J431*(X431/H431),"0")</f>
        <v>0.18210955710955709</v>
      </c>
      <c r="BP431" s="64">
        <f t="shared" ref="BP431:BP441" si="59">IFERROR(1/J431*(Y431/H431),"0")</f>
        <v>0.18269230769230771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400</v>
      </c>
      <c r="Y432" s="546">
        <f t="shared" si="54"/>
        <v>401.28000000000003</v>
      </c>
      <c r="Z432" s="36">
        <f t="shared" si="55"/>
        <v>0.90895999999999999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427.27272727272725</v>
      </c>
      <c r="BN432" s="64">
        <f t="shared" si="57"/>
        <v>428.64</v>
      </c>
      <c r="BO432" s="64">
        <f t="shared" si="58"/>
        <v>0.72843822843822836</v>
      </c>
      <c r="BP432" s="64">
        <f t="shared" si="59"/>
        <v>0.73076923076923084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1950</v>
      </c>
      <c r="Y434" s="546">
        <f t="shared" si="54"/>
        <v>1953.6000000000001</v>
      </c>
      <c r="Z434" s="36">
        <f t="shared" si="55"/>
        <v>4.4252000000000002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2082.9545454545455</v>
      </c>
      <c r="BN434" s="64">
        <f t="shared" si="57"/>
        <v>2086.7999999999997</v>
      </c>
      <c r="BO434" s="64">
        <f t="shared" si="58"/>
        <v>3.5511363636363638</v>
      </c>
      <c r="BP434" s="64">
        <f t="shared" si="59"/>
        <v>3.5576923076923079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980</v>
      </c>
      <c r="Y436" s="546">
        <f t="shared" si="54"/>
        <v>982.08</v>
      </c>
      <c r="Z436" s="36">
        <f t="shared" si="55"/>
        <v>2.2245599999999999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1046.8181818181818</v>
      </c>
      <c r="BN436" s="64">
        <f t="shared" si="57"/>
        <v>1049.04</v>
      </c>
      <c r="BO436" s="64">
        <f t="shared" si="58"/>
        <v>1.7846736596736597</v>
      </c>
      <c r="BP436" s="64">
        <f t="shared" si="59"/>
        <v>1.7884615384615385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649.62121212121212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651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7.7859600000000011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3430</v>
      </c>
      <c r="Y443" s="547">
        <f>IFERROR(SUM(Y431:Y441),"0")</f>
        <v>3437.28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500</v>
      </c>
      <c r="Y445" s="546">
        <f>IFERROR(IF(X445="",0,CEILING((X445/$H445),1)*$H445),"")</f>
        <v>501.6</v>
      </c>
      <c r="Z445" s="36">
        <f>IFERROR(IF(Y445=0,"",ROUNDUP(Y445/H445,0)*0.01196),"")</f>
        <v>1.1362000000000001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534.09090909090912</v>
      </c>
      <c r="BN445" s="64">
        <f>IFERROR(Y445*I445/H445,"0")</f>
        <v>535.79999999999995</v>
      </c>
      <c r="BO445" s="64">
        <f>IFERROR(1/J445*(X445/H445),"0")</f>
        <v>0.91054778554778548</v>
      </c>
      <c r="BP445" s="64">
        <f>IFERROR(1/J445*(Y445/H445),"0")</f>
        <v>0.91346153846153855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94.696969696969688</v>
      </c>
      <c r="Y448" s="547">
        <f>IFERROR(Y445/H445,"0")+IFERROR(Y446/H446,"0")+IFERROR(Y447/H447,"0")</f>
        <v>95</v>
      </c>
      <c r="Z448" s="547">
        <f>IFERROR(IF(Z445="",0,Z445),"0")+IFERROR(IF(Z446="",0,Z446),"0")+IFERROR(IF(Z447="",0,Z447),"0")</f>
        <v>1.1362000000000001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500</v>
      </c>
      <c r="Y449" s="547">
        <f>IFERROR(SUM(Y445:Y447),"0")</f>
        <v>501.6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300</v>
      </c>
      <c r="Y451" s="546">
        <f t="shared" ref="Y451:Y456" si="60">IFERROR(IF(X451="",0,CEILING((X451/$H451),1)*$H451),"")</f>
        <v>300.96000000000004</v>
      </c>
      <c r="Z451" s="36">
        <f>IFERROR(IF(Y451=0,"",ROUNDUP(Y451/H451,0)*0.01196),"")</f>
        <v>0.68171999999999999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320.45454545454544</v>
      </c>
      <c r="BN451" s="64">
        <f t="shared" ref="BN451:BN456" si="62">IFERROR(Y451*I451/H451,"0")</f>
        <v>321.48</v>
      </c>
      <c r="BO451" s="64">
        <f t="shared" ref="BO451:BO456" si="63">IFERROR(1/J451*(X451/H451),"0")</f>
        <v>0.54632867132867136</v>
      </c>
      <c r="BP451" s="64">
        <f t="shared" ref="BP451:BP456" si="64">IFERROR(1/J451*(Y451/H451),"0")</f>
        <v>0.54807692307692313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300</v>
      </c>
      <c r="Y452" s="546">
        <f t="shared" si="60"/>
        <v>300.96000000000004</v>
      </c>
      <c r="Z452" s="36">
        <f>IFERROR(IF(Y452=0,"",ROUNDUP(Y452/H452,0)*0.01196),"")</f>
        <v>0.68171999999999999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320.45454545454544</v>
      </c>
      <c r="BN452" s="64">
        <f t="shared" si="62"/>
        <v>321.48</v>
      </c>
      <c r="BO452" s="64">
        <f t="shared" si="63"/>
        <v>0.54632867132867136</v>
      </c>
      <c r="BP452" s="64">
        <f t="shared" si="64"/>
        <v>0.54807692307692313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700</v>
      </c>
      <c r="Y453" s="546">
        <f t="shared" si="60"/>
        <v>702.24</v>
      </c>
      <c r="Z453" s="36">
        <f>IFERROR(IF(Y453=0,"",ROUNDUP(Y453/H453,0)*0.01196),"")</f>
        <v>1.5906800000000001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747.72727272727275</v>
      </c>
      <c r="BN453" s="64">
        <f t="shared" si="62"/>
        <v>750.11999999999989</v>
      </c>
      <c r="BO453" s="64">
        <f t="shared" si="63"/>
        <v>1.2747668997668997</v>
      </c>
      <c r="BP453" s="64">
        <f t="shared" si="64"/>
        <v>1.278846153846154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246.21212121212119</v>
      </c>
      <c r="Y457" s="547">
        <f>IFERROR(Y451/H451,"0")+IFERROR(Y452/H452,"0")+IFERROR(Y453/H453,"0")+IFERROR(Y454/H454,"0")+IFERROR(Y455/H455,"0")+IFERROR(Y456/H456,"0")</f>
        <v>247</v>
      </c>
      <c r="Z457" s="547">
        <f>IFERROR(IF(Z451="",0,Z451),"0")+IFERROR(IF(Z452="",0,Z452),"0")+IFERROR(IF(Z453="",0,Z453),"0")+IFERROR(IF(Z454="",0,Z454),"0")+IFERROR(IF(Z455="",0,Z455),"0")+IFERROR(IF(Z456="",0,Z456),"0")</f>
        <v>2.9541200000000001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1300</v>
      </c>
      <c r="Y458" s="547">
        <f>IFERROR(SUM(Y451:Y456),"0")</f>
        <v>1304.1600000000001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200</v>
      </c>
      <c r="Y470" s="546">
        <f>IFERROR(IF(X470="",0,CEILING((X470/$H470),1)*$H470),"")</f>
        <v>204</v>
      </c>
      <c r="Z470" s="36">
        <f>IFERROR(IF(Y470=0,"",ROUNDUP(Y470/H470,0)*0.01898),"")</f>
        <v>0.32266</v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207.25</v>
      </c>
      <c r="BN470" s="64">
        <f>IFERROR(Y470*I470/H470,"0")</f>
        <v>211.39500000000001</v>
      </c>
      <c r="BO470" s="64">
        <f>IFERROR(1/J470*(X470/H470),"0")</f>
        <v>0.26041666666666669</v>
      </c>
      <c r="BP470" s="64">
        <f>IFERROR(1/J470*(Y470/H470),"0")</f>
        <v>0.265625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16.666666666666668</v>
      </c>
      <c r="Y472" s="547">
        <f>IFERROR(Y468/H468,"0")+IFERROR(Y469/H469,"0")+IFERROR(Y470/H470,"0")+IFERROR(Y471/H471,"0")</f>
        <v>17</v>
      </c>
      <c r="Z472" s="547">
        <f>IFERROR(IF(Z468="",0,Z468),"0")+IFERROR(IF(Z469="",0,Z469),"0")+IFERROR(IF(Z470="",0,Z470),"0")+IFERROR(IF(Z471="",0,Z471),"0")</f>
        <v>0.32266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200</v>
      </c>
      <c r="Y473" s="547">
        <f>IFERROR(SUM(Y468:Y471),"0")</f>
        <v>204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500</v>
      </c>
      <c r="Y486" s="546">
        <f>IFERROR(IF(X486="",0,CEILING((X486/$H486),1)*$H486),"")</f>
        <v>504</v>
      </c>
      <c r="Z486" s="36">
        <f>IFERROR(IF(Y486=0,"",ROUNDUP(Y486/H486,0)*0.01898),"")</f>
        <v>1.06288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528.83333333333337</v>
      </c>
      <c r="BN486" s="64">
        <f>IFERROR(Y486*I486/H486,"0")</f>
        <v>533.06399999999996</v>
      </c>
      <c r="BO486" s="64">
        <f>IFERROR(1/J486*(X486/H486),"0")</f>
        <v>0.86805555555555558</v>
      </c>
      <c r="BP486" s="64">
        <f>IFERROR(1/J486*(Y486/H486),"0")</f>
        <v>0.875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55.555555555555557</v>
      </c>
      <c r="Y487" s="547">
        <f>IFERROR(Y486/H486,"0")</f>
        <v>56</v>
      </c>
      <c r="Z487" s="547">
        <f>IFERROR(IF(Z486="",0,Z486),"0")</f>
        <v>1.06288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500</v>
      </c>
      <c r="Y488" s="547">
        <f>IFERROR(SUM(Y486:Y486),"0")</f>
        <v>504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17875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17963.04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18923.207119917119</v>
      </c>
      <c r="Y500" s="547">
        <f>IFERROR(SUM(BN22:BN496),"0")</f>
        <v>19015.511999999995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31</v>
      </c>
      <c r="Y501" s="38">
        <f>ROUNDUP(SUM(BP22:BP496),0)</f>
        <v>31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19698.207119917119</v>
      </c>
      <c r="Y502" s="547">
        <f>GrossWeightTotalR+PalletQtyTotalR*25</f>
        <v>19790.511999999995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2739.6585081585076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2750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36.767810000000004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108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507.6</v>
      </c>
      <c r="E509" s="46">
        <f>IFERROR(Y87*1,"0")+IFERROR(Y88*1,"0")+IFERROR(Y89*1,"0")+IFERROR(Y93*1,"0")+IFERROR(Y94*1,"0")+IFERROR(Y95*1,"0")+IFERROR(Y96*1,"0")</f>
        <v>1458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1360.8000000000002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201.6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304.2</v>
      </c>
      <c r="S509" s="46">
        <f>IFERROR(Y335*1,"0")+IFERROR(Y336*1,"0")+IFERROR(Y337*1,"0")</f>
        <v>210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3840</v>
      </c>
      <c r="U509" s="46">
        <f>IFERROR(Y368*1,"0")+IFERROR(Y369*1,"0")+IFERROR(Y370*1,"0")+IFERROR(Y374*1,"0")+IFERROR(Y378*1,"0")+IFERROR(Y379*1,"0")+IFERROR(Y383*1,"0")</f>
        <v>4021.8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5243.04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708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