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6C2F5553-996E-407B-9B40-6540D28EED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Y194" i="1"/>
  <c r="Y198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Y178" i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8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BP187" i="1"/>
  <c r="BN187" i="1"/>
  <c r="BP189" i="1"/>
  <c r="BN189" i="1"/>
  <c r="BP212" i="1"/>
  <c r="BN212" i="1"/>
  <c r="Y214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BP196" i="1"/>
  <c r="BN196" i="1"/>
  <c r="BP197" i="1"/>
  <c r="BN197" i="1"/>
  <c r="Y215" i="1"/>
  <c r="Y251" i="1"/>
  <c r="Y255" i="1"/>
  <c r="Y256" i="1"/>
  <c r="Y261" i="1"/>
  <c r="BP258" i="1"/>
  <c r="BN258" i="1"/>
  <c r="BP260" i="1"/>
  <c r="BN260" i="1"/>
  <c r="Z276" i="1"/>
  <c r="Z283" i="1" s="1"/>
  <c r="Y279" i="1" l="1"/>
  <c r="Y278" i="1"/>
  <c r="Y280" i="1"/>
  <c r="C291" i="1" l="1"/>
  <c r="Y281" i="1"/>
  <c r="B291" i="1"/>
  <c r="A291" i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<sst xmlns="http://schemas.openxmlformats.org/spreadsheetml/2006/main" count="1252" uniqueCount="409">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</sst>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8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9" t="s">
        <v>0</v>
      </c>
      <c r="E1" s="299"/>
      <c r="F1" s="299"/>
      <c r="G1" s="12" t="s">
        <v>1</v>
      </c>
      <c r="H1" s="329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1" t="s">
        <v>8</v>
      </c>
      <c r="B5" s="322"/>
      <c r="C5" s="323"/>
      <c r="D5" s="331"/>
      <c r="E5" s="332"/>
      <c r="F5" s="444" t="s">
        <v>9</v>
      </c>
      <c r="G5" s="323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45935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4" customFormat="1" ht="24" customHeight="1" x14ac:dyDescent="0.2">
      <c r="A6" s="351" t="s">
        <v>13</v>
      </c>
      <c r="B6" s="322"/>
      <c r="C6" s="32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0.375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0"/>
      <c r="E9" s="28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0"/>
      <c r="E10" s="28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4"/>
      <c r="R12" s="310"/>
      <c r="S12" s="23"/>
      <c r="U12" s="24"/>
      <c r="V12" s="299"/>
      <c r="W12" s="281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4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7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3"/>
      <c r="W17" s="302" t="s">
        <v>52</v>
      </c>
      <c r="X17" s="302" t="s">
        <v>53</v>
      </c>
      <c r="Y17" s="455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2"/>
      <c r="AB18" s="392"/>
      <c r="AC18" s="392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42</v>
      </c>
      <c r="Y28" s="27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42</v>
      </c>
      <c r="Y30" s="272">
        <f>IFERROR(SUM(Y28:Y29),"0")</f>
        <v>42</v>
      </c>
      <c r="Z30" s="272">
        <f>IFERROR(IF(Z28="",0,Z28),"0")+IFERROR(IF(Z29="",0,Z29),"0")</f>
        <v>0.39522000000000002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63</v>
      </c>
      <c r="Y31" s="272">
        <f>IFERROR(SUMPRODUCT(Y28:Y29*H28:H29),"0")</f>
        <v>63</v>
      </c>
      <c r="Z31" s="37"/>
      <c r="AA31" s="273"/>
      <c r="AB31" s="273"/>
      <c r="AC31" s="273"/>
    </row>
    <row r="32" spans="1:68" ht="16.5" customHeight="1" x14ac:dyDescent="0.25">
      <c r="A32" s="29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12</v>
      </c>
      <c r="Y41" s="27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48</v>
      </c>
      <c r="Y42" s="271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36</v>
      </c>
      <c r="Y44" s="27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96</v>
      </c>
      <c r="Y45" s="272">
        <f>IFERROR(SUM(Y41:Y44),"0")</f>
        <v>96</v>
      </c>
      <c r="Z45" s="272">
        <f>IFERROR(IF(Z41="",0,Z41),"0")+IFERROR(IF(Z42="",0,Z42),"0")+IFERROR(IF(Z43="",0,Z43),"0")+IFERROR(IF(Z44="",0,Z44),"0")</f>
        <v>1.488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672</v>
      </c>
      <c r="Y46" s="272">
        <f>IFERROR(SUMPRODUCT(Y41:Y44*H41:H44),"0")</f>
        <v>672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28</v>
      </c>
      <c r="Y69" s="272">
        <f>IFERROR(SUM(Y66:Y68),"0")</f>
        <v>28</v>
      </c>
      <c r="Z69" s="272">
        <f>IFERROR(IF(Z66="",0,Z66),"0")+IFERROR(IF(Z67="",0,Z67),"0")+IFERROR(IF(Z68="",0,Z68),"0")</f>
        <v>0.26347999999999999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33.6</v>
      </c>
      <c r="Y70" s="272">
        <f>IFERROR(SUMPRODUCT(Y66:Y68*H66:H68),"0")</f>
        <v>33.6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144</v>
      </c>
      <c r="Y74" s="271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144</v>
      </c>
      <c r="Y75" s="272">
        <f>IFERROR(SUM(Y73:Y74),"0")</f>
        <v>144</v>
      </c>
      <c r="Z75" s="272">
        <f>IFERROR(IF(Z73="",0,Z73),"0")+IFERROR(IF(Z74="",0,Z74),"0")</f>
        <v>1.2470399999999999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720</v>
      </c>
      <c r="Y76" s="272">
        <f>IFERROR(SUMPRODUCT(Y73:Y74*H73:H74),"0")</f>
        <v>720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14</v>
      </c>
      <c r="Y84" s="271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14</v>
      </c>
      <c r="Y85" s="27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28</v>
      </c>
      <c r="Y86" s="272">
        <f>IFERROR(SUM(Y84:Y85),"0")</f>
        <v>28</v>
      </c>
      <c r="Z86" s="272">
        <f>IFERROR(IF(Z84="",0,Z84),"0")+IFERROR(IF(Z85="",0,Z85),"0")</f>
        <v>0.50063999999999997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100.8</v>
      </c>
      <c r="Y87" s="272">
        <f>IFERROR(SUMPRODUCT(Y84:Y85*H84:H85),"0")</f>
        <v>100.8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28</v>
      </c>
      <c r="Y93" s="271">
        <f t="shared" si="0"/>
        <v>28</v>
      </c>
      <c r="Z93" s="36">
        <f t="shared" si="1"/>
        <v>0.50063999999999997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42</v>
      </c>
      <c r="Y96" s="272">
        <f>IFERROR(SUM(Y90:Y95),"0")</f>
        <v>42</v>
      </c>
      <c r="Z96" s="272">
        <f>IFERROR(IF(Z90="",0,Z90),"0")+IFERROR(IF(Z91="",0,Z91),"0")+IFERROR(IF(Z92="",0,Z92),"0")+IFERROR(IF(Z93="",0,Z93),"0")+IFERROR(IF(Z94="",0,Z94),"0")+IFERROR(IF(Z95="",0,Z95),"0")</f>
        <v>0.75095999999999996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120.96000000000001</v>
      </c>
      <c r="Y97" s="272">
        <f>IFERROR(SUMPRODUCT(Y90:Y95*H90:H95),"0")</f>
        <v>120.96000000000001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48</v>
      </c>
      <c r="Y108" s="271">
        <f t="shared" si="6"/>
        <v>48</v>
      </c>
      <c r="Z108" s="36">
        <f t="shared" si="7"/>
        <v>0.74399999999999999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350.4</v>
      </c>
      <c r="BN108" s="67">
        <f t="shared" si="9"/>
        <v>350.4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12</v>
      </c>
      <c r="Y109" s="271">
        <f t="shared" si="6"/>
        <v>12</v>
      </c>
      <c r="Z109" s="36">
        <f t="shared" si="7"/>
        <v>0.186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24</v>
      </c>
      <c r="Y111" s="27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204</v>
      </c>
      <c r="Y112" s="272">
        <f>IFERROR(SUM(Y106:Y111),"0")</f>
        <v>204</v>
      </c>
      <c r="Z112" s="272">
        <f>IFERROR(IF(Z106="",0,Z106),"0")+IFERROR(IF(Z107="",0,Z107),"0")+IFERROR(IF(Z108="",0,Z108),"0")+IFERROR(IF(Z109="",0,Z109),"0")+IFERROR(IF(Z110="",0,Z110),"0")+IFERROR(IF(Z111="",0,Z111),"0")</f>
        <v>3.1619999999999999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1413.6</v>
      </c>
      <c r="Y113" s="272">
        <f>IFERROR(SUMPRODUCT(Y106:Y111*H106:H111),"0")</f>
        <v>1413.6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14</v>
      </c>
      <c r="Y115" s="27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14</v>
      </c>
      <c r="Y116" s="272">
        <f>IFERROR(SUM(Y115:Y115),"0")</f>
        <v>14</v>
      </c>
      <c r="Z116" s="272">
        <f>IFERROR(IF(Z115="",0,Z115),"0")</f>
        <v>0.25031999999999999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36.96</v>
      </c>
      <c r="Y117" s="272">
        <f>IFERROR(SUMPRODUCT(Y115:Y115*H115:H115),"0")</f>
        <v>36.96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42</v>
      </c>
      <c r="Y124" s="27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70</v>
      </c>
      <c r="Y125" s="271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112</v>
      </c>
      <c r="Y126" s="272">
        <f>IFERROR(SUM(Y124:Y125),"0")</f>
        <v>112</v>
      </c>
      <c r="Z126" s="272">
        <f>IFERROR(IF(Z124="",0,Z124),"0")+IFERROR(IF(Z125="",0,Z125),"0")</f>
        <v>2.0025599999999999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336</v>
      </c>
      <c r="Y127" s="272">
        <f>IFERROR(SUMPRODUCT(Y124:Y125*H124:H125),"0")</f>
        <v>336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28</v>
      </c>
      <c r="Y131" s="27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28</v>
      </c>
      <c r="Y132" s="272">
        <f>IFERROR(SUM(Y130:Y131),"0")</f>
        <v>28</v>
      </c>
      <c r="Z132" s="272">
        <f>IFERROR(IF(Z130="",0,Z130),"0")+IFERROR(IF(Z131="",0,Z131),"0")</f>
        <v>0.50063999999999997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84</v>
      </c>
      <c r="Y133" s="272">
        <f>IFERROR(SUMPRODUCT(Y130:Y131*H130:H131),"0")</f>
        <v>84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14</v>
      </c>
      <c r="Y138" s="272">
        <f>IFERROR(SUM(Y136:Y137),"0")</f>
        <v>14</v>
      </c>
      <c r="Z138" s="272">
        <f>IFERROR(IF(Z136="",0,Z136),"0")+IFERROR(IF(Z137="",0,Z137),"0")</f>
        <v>0.25031999999999999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33.6</v>
      </c>
      <c r="Y139" s="272">
        <f>IFERROR(SUMPRODUCT(Y136:Y137*H136:H137),"0")</f>
        <v>33.6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28</v>
      </c>
      <c r="Y172" s="27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98</v>
      </c>
      <c r="Y173" s="272">
        <f>IFERROR(SUM(Y170:Y172),"0")</f>
        <v>98</v>
      </c>
      <c r="Z173" s="272">
        <f>IFERROR(IF(Z170="",0,Z170),"0")+IFERROR(IF(Z171="",0,Z171),"0")+IFERROR(IF(Z172="",0,Z172),"0")</f>
        <v>1.7522399999999998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294</v>
      </c>
      <c r="Y174" s="272">
        <f>IFERROR(SUMPRODUCT(Y170:Y172*H170:H172),"0")</f>
        <v>294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12</v>
      </c>
      <c r="Y195" s="27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12</v>
      </c>
      <c r="Y198" s="272">
        <f>IFERROR(SUM(Y194:Y197),"0")</f>
        <v>12</v>
      </c>
      <c r="Z198" s="272">
        <f>IFERROR(IF(Z194="",0,Z194),"0")+IFERROR(IF(Z195="",0,Z195),"0")+IFERROR(IF(Z196="",0,Z196),"0")+IFERROR(IF(Z197="",0,Z197),"0")</f>
        <v>0.186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86.4</v>
      </c>
      <c r="Y199" s="272">
        <f>IFERROR(SUMPRODUCT(Y194:Y197*H194:H197),"0")</f>
        <v>86.4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24</v>
      </c>
      <c r="Y202" s="271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125.52000000000001</v>
      </c>
      <c r="BN202" s="67">
        <f>IFERROR(Y202*I202,"0")</f>
        <v>125.52000000000001</v>
      </c>
      <c r="BO202" s="67">
        <f>IFERROR(X202/J202,"0")</f>
        <v>0.2857142857142857</v>
      </c>
      <c r="BP202" s="67">
        <f>IFERROR(Y202/J202,"0")</f>
        <v>0.2857142857142857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24</v>
      </c>
      <c r="Y203" s="272">
        <f>IFERROR(SUM(Y202:Y202),"0")</f>
        <v>24</v>
      </c>
      <c r="Z203" s="272">
        <f>IFERROR(IF(Z202="",0,Z202),"0")</f>
        <v>0.372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120</v>
      </c>
      <c r="Y204" s="272">
        <f>IFERROR(SUMPRODUCT(Y202:Y202*H202:H202),"0")</f>
        <v>120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8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316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36</v>
      </c>
      <c r="Y231" s="271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189.43199999999999</v>
      </c>
      <c r="BN231" s="67">
        <f>IFERROR(Y231*I231,"0")</f>
        <v>189.43199999999999</v>
      </c>
      <c r="BO231" s="67">
        <f>IFERROR(X231/J231,"0")</f>
        <v>0.42857142857142855</v>
      </c>
      <c r="BP231" s="67">
        <f>IFERROR(Y231/J231,"0")</f>
        <v>0.42857142857142855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36</v>
      </c>
      <c r="Y232" s="272">
        <f>IFERROR(SUM(Y231:Y231),"0")</f>
        <v>36</v>
      </c>
      <c r="Z232" s="272">
        <f>IFERROR(IF(Z231="",0,Z231),"0")</f>
        <v>0.55800000000000005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180</v>
      </c>
      <c r="Y233" s="272">
        <f>IFERROR(SUMPRODUCT(Y231:Y231*H231:H231),"0")</f>
        <v>180</v>
      </c>
      <c r="Z233" s="37"/>
      <c r="AA233" s="273"/>
      <c r="AB233" s="273"/>
      <c r="AC233" s="273"/>
    </row>
    <row r="234" spans="1:68" ht="27.75" customHeight="1" x14ac:dyDescent="0.2">
      <c r="A234" s="325" t="s">
        <v>325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333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84</v>
      </c>
      <c r="Y253" s="271">
        <f>IFERROR(IF(X253="","",X253),"")</f>
        <v>84</v>
      </c>
      <c r="Z253" s="36">
        <f>IFERROR(IF(X253="","",X253*0.0155),"")</f>
        <v>1.302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525.84</v>
      </c>
      <c r="BN253" s="67">
        <f>IFERROR(Y253*I253,"0")</f>
        <v>525.84</v>
      </c>
      <c r="BO253" s="67">
        <f>IFERROR(X253/J253,"0")</f>
        <v>1</v>
      </c>
      <c r="BP253" s="67">
        <f>IFERROR(Y253/J253,"0")</f>
        <v>1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84</v>
      </c>
      <c r="Y255" s="272">
        <f>IFERROR(SUM(Y253:Y254),"0")</f>
        <v>84</v>
      </c>
      <c r="Z255" s="272">
        <f>IFERROR(IF(Z253="",0,Z253),"0")+IFERROR(IF(Z254="",0,Z254),"0")</f>
        <v>1.302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504</v>
      </c>
      <c r="Y256" s="272">
        <f>IFERROR(SUMPRODUCT(Y253:Y254*H253:H254),"0")</f>
        <v>504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36</v>
      </c>
      <c r="Y259" s="271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36</v>
      </c>
      <c r="Y261" s="272">
        <f>IFERROR(SUM(Y258:Y260),"0")</f>
        <v>36</v>
      </c>
      <c r="Z261" s="272">
        <f>IFERROR(IF(Z258="",0,Z258),"0")+IFERROR(IF(Z259="",0,Z259),"0")+IFERROR(IF(Z260="",0,Z260),"0")</f>
        <v>0.55800000000000005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180</v>
      </c>
      <c r="Y262" s="272">
        <f>IFERROR(SUMPRODUCT(Y258:Y260*H258:H260),"0")</f>
        <v>180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0</v>
      </c>
      <c r="Y276" s="272">
        <f>IFERROR(SUM(Y264:Y275),"0")</f>
        <v>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0</v>
      </c>
      <c r="Y277" s="272">
        <f>IFERROR(SUMPRODUCT(Y264:Y275*H264:H275),"0")</f>
        <v>0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1" t="s">
        <v>380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5062.92</v>
      </c>
      <c r="Y278" s="272">
        <f>IFERROR(Y24+Y31+Y38+Y46+Y51+Y55+Y59+Y64+Y70+Y76+Y81+Y87+Y97+Y103+Y113+Y117+Y121+Y127+Y133+Y139+Y144+Y149+Y154+Y159+Y166+Y174+Y178+Y184+Y191+Y199+Y204+Y209+Y215+Y221+Y227+Y233+Y239+Y243+Y251+Y256+Y262+Y277,"0")</f>
        <v>5062.92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1" t="s">
        <v>381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5486.5419999999995</v>
      </c>
      <c r="Y279" s="272">
        <f>IFERROR(SUM(BN22:BN275),"0")</f>
        <v>5486.5419999999995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1" t="s">
        <v>382</v>
      </c>
      <c r="Q280" s="322"/>
      <c r="R280" s="322"/>
      <c r="S280" s="322"/>
      <c r="T280" s="322"/>
      <c r="U280" s="322"/>
      <c r="V280" s="323"/>
      <c r="W280" s="37" t="s">
        <v>383</v>
      </c>
      <c r="X280" s="38">
        <f>ROUNDUP(SUM(BO22:BO275),0)</f>
        <v>13</v>
      </c>
      <c r="Y280" s="38">
        <f>ROUNDUP(SUM(BP22:BP275),0)</f>
        <v>13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1" t="s">
        <v>384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5811.5419999999995</v>
      </c>
      <c r="Y281" s="272">
        <f>GrossWeightTotalR+PalletQtyTotalR*25</f>
        <v>5811.5419999999995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1" t="s">
        <v>385</v>
      </c>
      <c r="Q282" s="322"/>
      <c r="R282" s="322"/>
      <c r="S282" s="322"/>
      <c r="T282" s="322"/>
      <c r="U282" s="322"/>
      <c r="V282" s="323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1070</v>
      </c>
      <c r="Y282" s="272">
        <f>IFERROR(Y23+Y30+Y37+Y45+Y50+Y54+Y58+Y63+Y69+Y75+Y80+Y86+Y96+Y102+Y112+Y116+Y120+Y126+Y132+Y138+Y143+Y148+Y153+Y158+Y165+Y173+Y177+Y183+Y190+Y198+Y203+Y208+Y214+Y220+Y226+Y232+Y238+Y242+Y250+Y255+Y261+Y276,"0")</f>
        <v>1070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1" t="s">
        <v>386</v>
      </c>
      <c r="Q283" s="322"/>
      <c r="R283" s="322"/>
      <c r="S283" s="322"/>
      <c r="T283" s="322"/>
      <c r="U283" s="322"/>
      <c r="V283" s="323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16.04006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90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7" t="s">
        <v>234</v>
      </c>
      <c r="V285" s="267" t="s">
        <v>243</v>
      </c>
      <c r="W285" s="290" t="s">
        <v>262</v>
      </c>
      <c r="X285" s="418"/>
      <c r="Y285" s="418"/>
      <c r="Z285" s="418"/>
      <c r="AA285" s="419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290" t="s">
        <v>63</v>
      </c>
      <c r="C286" s="290" t="s">
        <v>76</v>
      </c>
      <c r="D286" s="290" t="s">
        <v>87</v>
      </c>
      <c r="E286" s="290" t="s">
        <v>99</v>
      </c>
      <c r="F286" s="290" t="s">
        <v>110</v>
      </c>
      <c r="G286" s="290" t="s">
        <v>135</v>
      </c>
      <c r="H286" s="290" t="s">
        <v>142</v>
      </c>
      <c r="I286" s="290" t="s">
        <v>146</v>
      </c>
      <c r="J286" s="290" t="s">
        <v>154</v>
      </c>
      <c r="K286" s="290" t="s">
        <v>169</v>
      </c>
      <c r="L286" s="290" t="s">
        <v>175</v>
      </c>
      <c r="M286" s="290" t="s">
        <v>200</v>
      </c>
      <c r="N286" s="268"/>
      <c r="O286" s="290" t="s">
        <v>206</v>
      </c>
      <c r="P286" s="290" t="s">
        <v>213</v>
      </c>
      <c r="Q286" s="290" t="s">
        <v>218</v>
      </c>
      <c r="R286" s="290" t="s">
        <v>222</v>
      </c>
      <c r="S286" s="290" t="s">
        <v>225</v>
      </c>
      <c r="T286" s="290" t="s">
        <v>230</v>
      </c>
      <c r="U286" s="290" t="s">
        <v>235</v>
      </c>
      <c r="V286" s="290" t="s">
        <v>244</v>
      </c>
      <c r="W286" s="290" t="s">
        <v>263</v>
      </c>
      <c r="X286" s="290" t="s">
        <v>279</v>
      </c>
      <c r="Y286" s="290" t="s">
        <v>293</v>
      </c>
      <c r="Z286" s="290" t="s">
        <v>298</v>
      </c>
      <c r="AA286" s="290" t="s">
        <v>309</v>
      </c>
      <c r="AB286" s="290" t="s">
        <v>317</v>
      </c>
      <c r="AC286" s="290" t="s">
        <v>322</v>
      </c>
      <c r="AD286" s="290" t="s">
        <v>326</v>
      </c>
      <c r="AE286" s="290" t="s">
        <v>333</v>
      </c>
      <c r="AF286" s="268"/>
    </row>
    <row r="287" spans="1:68" ht="13.5" customHeight="1" thickBot="1" x14ac:dyDescent="0.25">
      <c r="A287" s="405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68"/>
      <c r="O287" s="291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63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672</v>
      </c>
      <c r="F288" s="46">
        <f>IFERROR(X49*H49,"0")+IFERROR(X53*H53,"0")+IFERROR(X57*H57,"0")+IFERROR(X61*H61,"0")+IFERROR(X62*H62,"0")+IFERROR(X66*H66,"0")+IFERROR(X67*H67,"0")+IFERROR(X68*H68,"0")</f>
        <v>33.6</v>
      </c>
      <c r="G288" s="46">
        <f>IFERROR(X73*H73,"0")+IFERROR(X74*H74,"0")</f>
        <v>720</v>
      </c>
      <c r="H288" s="46">
        <f>IFERROR(X79*H79,"0")</f>
        <v>50.4</v>
      </c>
      <c r="I288" s="46">
        <f>IFERROR(X84*H84,"0")+IFERROR(X85*H85,"0")</f>
        <v>100.8</v>
      </c>
      <c r="J288" s="46">
        <f>IFERROR(X90*H90,"0")+IFERROR(X91*H91,"0")+IFERROR(X92*H92,"0")+IFERROR(X93*H93,"0")+IFERROR(X94*H94,"0")+IFERROR(X95*H95,"0")</f>
        <v>120.96000000000001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1450.56</v>
      </c>
      <c r="M288" s="46">
        <f>IFERROR(X124*H124,"0")+IFERROR(X125*H125,"0")</f>
        <v>336</v>
      </c>
      <c r="N288" s="268"/>
      <c r="O288" s="46">
        <f>IFERROR(X130*H130,"0")+IFERROR(X131*H131,"0")</f>
        <v>84</v>
      </c>
      <c r="P288" s="46">
        <f>IFERROR(X136*H136,"0")+IFERROR(X137*H137,"0")</f>
        <v>33.6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294</v>
      </c>
      <c r="W288" s="46">
        <f>IFERROR(X182*H182,"0")+IFERROR(X186*H186,"0")+IFERROR(X187*H187,"0")+IFERROR(X188*H188,"0")+IFERROR(X189*H189,"0")</f>
        <v>33.6</v>
      </c>
      <c r="X288" s="46">
        <f>IFERROR(X194*H194,"0")+IFERROR(X195*H195,"0")+IFERROR(X196*H196,"0")+IFERROR(X197*H197,"0")</f>
        <v>86.4</v>
      </c>
      <c r="Y288" s="46">
        <f>IFERROR(X202*H202,"0")</f>
        <v>120</v>
      </c>
      <c r="Z288" s="46">
        <f>IFERROR(X207*H207,"0")+IFERROR(X211*H211,"0")+IFERROR(X212*H212,"0")+IFERROR(X213*H213,"0")</f>
        <v>0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180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684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3192</v>
      </c>
      <c r="B291" s="60">
        <f>SUMPRODUCT(--(BB:BB="ПГП"),--(W:W="кор"),H:H,Y:Y)+SUMPRODUCT(--(BB:BB="ПГП"),--(W:W="кг"),Y:Y)</f>
        <v>1870.92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