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2851CE-A1E2-48E1-860E-6692BD8FD4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2" i="1" l="1"/>
  <c r="BN42" i="1"/>
  <c r="Z42" i="1"/>
  <c r="BP73" i="1"/>
  <c r="BN73" i="1"/>
  <c r="Z73" i="1"/>
  <c r="BP93" i="1"/>
  <c r="BN93" i="1"/>
  <c r="Z93" i="1"/>
  <c r="BP116" i="1"/>
  <c r="BN116" i="1"/>
  <c r="Z116" i="1"/>
  <c r="BP171" i="1"/>
  <c r="BN171" i="1"/>
  <c r="Z171" i="1"/>
  <c r="BP206" i="1"/>
  <c r="BN206" i="1"/>
  <c r="Z206" i="1"/>
  <c r="BP226" i="1"/>
  <c r="BN226" i="1"/>
  <c r="Z226" i="1"/>
  <c r="BP252" i="1"/>
  <c r="BN252" i="1"/>
  <c r="Z252" i="1"/>
  <c r="BP301" i="1"/>
  <c r="BN301" i="1"/>
  <c r="Z301" i="1"/>
  <c r="BP329" i="1"/>
  <c r="BN329" i="1"/>
  <c r="Z329" i="1"/>
  <c r="Y376" i="1"/>
  <c r="Y375" i="1"/>
  <c r="BP374" i="1"/>
  <c r="BN374" i="1"/>
  <c r="Z374" i="1"/>
  <c r="Z375" i="1" s="1"/>
  <c r="BP378" i="1"/>
  <c r="BN378" i="1"/>
  <c r="Z378" i="1"/>
  <c r="Z380" i="1" s="1"/>
  <c r="BP415" i="1"/>
  <c r="BN415" i="1"/>
  <c r="Z415" i="1"/>
  <c r="BP452" i="1"/>
  <c r="BN452" i="1"/>
  <c r="Z452" i="1"/>
  <c r="BP61" i="1"/>
  <c r="BN61" i="1"/>
  <c r="Z61" i="1"/>
  <c r="BP88" i="1"/>
  <c r="BN88" i="1"/>
  <c r="Z88" i="1"/>
  <c r="BP108" i="1"/>
  <c r="BN108" i="1"/>
  <c r="Z108" i="1"/>
  <c r="BP161" i="1"/>
  <c r="BN161" i="1"/>
  <c r="Z161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11" i="1"/>
  <c r="BN311" i="1"/>
  <c r="Z311" i="1"/>
  <c r="BP348" i="1"/>
  <c r="BN348" i="1"/>
  <c r="Z348" i="1"/>
  <c r="BP396" i="1"/>
  <c r="BN396" i="1"/>
  <c r="Z396" i="1"/>
  <c r="BP436" i="1"/>
  <c r="BN436" i="1"/>
  <c r="Z436" i="1"/>
  <c r="BP462" i="1"/>
  <c r="BN462" i="1"/>
  <c r="Z462" i="1"/>
  <c r="X499" i="1"/>
  <c r="Y32" i="1"/>
  <c r="D509" i="1"/>
  <c r="BP137" i="1"/>
  <c r="BN137" i="1"/>
  <c r="Z137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BP224" i="1"/>
  <c r="BN224" i="1"/>
  <c r="Z224" i="1"/>
  <c r="BP250" i="1"/>
  <c r="BN250" i="1"/>
  <c r="Z250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Z463" i="1" s="1"/>
  <c r="Y463" i="1"/>
  <c r="Z22" i="1"/>
  <c r="Z23" i="1" s="1"/>
  <c r="BN22" i="1"/>
  <c r="BP22" i="1"/>
  <c r="Z26" i="1"/>
  <c r="BN26" i="1"/>
  <c r="BP26" i="1"/>
  <c r="Z30" i="1"/>
  <c r="BN30" i="1"/>
  <c r="C509" i="1"/>
  <c r="Z53" i="1"/>
  <c r="BN53" i="1"/>
  <c r="Z57" i="1"/>
  <c r="BN57" i="1"/>
  <c r="Y65" i="1"/>
  <c r="Z63" i="1"/>
  <c r="BN63" i="1"/>
  <c r="Z69" i="1"/>
  <c r="BN69" i="1"/>
  <c r="Z75" i="1"/>
  <c r="BN75" i="1"/>
  <c r="Z81" i="1"/>
  <c r="BN81" i="1"/>
  <c r="Y97" i="1"/>
  <c r="Z95" i="1"/>
  <c r="BN95" i="1"/>
  <c r="Z104" i="1"/>
  <c r="BN104" i="1"/>
  <c r="Z110" i="1"/>
  <c r="BN110" i="1"/>
  <c r="Y118" i="1"/>
  <c r="BP114" i="1"/>
  <c r="BN114" i="1"/>
  <c r="BP127" i="1"/>
  <c r="BN127" i="1"/>
  <c r="Z127" i="1"/>
  <c r="BP143" i="1"/>
  <c r="BN143" i="1"/>
  <c r="Z143" i="1"/>
  <c r="BP147" i="1"/>
  <c r="BN147" i="1"/>
  <c r="Z147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477" i="1"/>
  <c r="BN477" i="1"/>
  <c r="Z477" i="1"/>
  <c r="Y133" i="1"/>
  <c r="Y175" i="1"/>
  <c r="Y174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05" i="1"/>
  <c r="Y360" i="1"/>
  <c r="Y380" i="1"/>
  <c r="Y483" i="1"/>
  <c r="F9" i="1"/>
  <c r="J9" i="1"/>
  <c r="F10" i="1"/>
  <c r="Y33" i="1"/>
  <c r="Y37" i="1"/>
  <c r="Y45" i="1"/>
  <c r="Y49" i="1"/>
  <c r="Y58" i="1"/>
  <c r="Y64" i="1"/>
  <c r="BP68" i="1"/>
  <c r="BN68" i="1"/>
  <c r="Y70" i="1"/>
  <c r="BP74" i="1"/>
  <c r="BN74" i="1"/>
  <c r="Z74" i="1"/>
  <c r="Y78" i="1"/>
  <c r="BP82" i="1"/>
  <c r="BN82" i="1"/>
  <c r="Z82" i="1"/>
  <c r="Y84" i="1"/>
  <c r="E509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1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Z371" i="1" s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48" i="1" l="1"/>
  <c r="Z350" i="1"/>
  <c r="Z331" i="1"/>
  <c r="Z325" i="1"/>
  <c r="Z304" i="1"/>
  <c r="Z270" i="1"/>
  <c r="Z168" i="1"/>
  <c r="Z118" i="1"/>
  <c r="Z97" i="1"/>
  <c r="Z70" i="1"/>
  <c r="Z217" i="1"/>
  <c r="Z184" i="1"/>
  <c r="Z128" i="1"/>
  <c r="Z442" i="1"/>
  <c r="Y500" i="1"/>
  <c r="Z492" i="1"/>
  <c r="Z246" i="1"/>
  <c r="Z230" i="1"/>
  <c r="Z200" i="1"/>
  <c r="Z174" i="1"/>
  <c r="Z64" i="1"/>
  <c r="Z58" i="1"/>
  <c r="Y503" i="1"/>
  <c r="Y501" i="1"/>
  <c r="Y502" i="1" s="1"/>
  <c r="Z32" i="1"/>
  <c r="X502" i="1"/>
  <c r="Z263" i="1"/>
  <c r="Z255" i="1"/>
  <c r="Z150" i="1"/>
  <c r="Z83" i="1"/>
  <c r="Z78" i="1"/>
  <c r="Z144" i="1"/>
  <c r="Z416" i="1"/>
  <c r="Z44" i="1"/>
  <c r="Y499" i="1"/>
  <c r="Z399" i="1"/>
  <c r="Z457" i="1"/>
  <c r="Z338" i="1"/>
  <c r="Z294" i="1"/>
  <c r="Z212" i="1"/>
  <c r="Z105" i="1"/>
  <c r="Z90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<sst xmlns="http://schemas.openxmlformats.org/spreadsheetml/2006/main" count="2189" uniqueCount="794">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</sst>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7" t="s">
        <v>0</v>
      </c>
      <c r="E1" s="574"/>
      <c r="F1" s="574"/>
      <c r="G1" s="12" t="s">
        <v>1</v>
      </c>
      <c r="H1" s="617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4" t="s">
        <v>8</v>
      </c>
      <c r="B5" s="587"/>
      <c r="C5" s="588"/>
      <c r="D5" s="624"/>
      <c r="E5" s="625"/>
      <c r="F5" s="829" t="s">
        <v>9</v>
      </c>
      <c r="G5" s="588"/>
      <c r="H5" s="624" t="s">
        <v>793</v>
      </c>
      <c r="I5" s="774"/>
      <c r="J5" s="774"/>
      <c r="K5" s="774"/>
      <c r="L5" s="774"/>
      <c r="M5" s="625"/>
      <c r="N5" s="58"/>
      <c r="P5" s="24" t="s">
        <v>10</v>
      </c>
      <c r="Q5" s="848">
        <v>45936</v>
      </c>
      <c r="R5" s="658"/>
      <c r="T5" s="711" t="s">
        <v>11</v>
      </c>
      <c r="U5" s="660"/>
      <c r="V5" s="713" t="s">
        <v>12</v>
      </c>
      <c r="W5" s="658"/>
      <c r="AB5" s="51"/>
      <c r="AC5" s="51"/>
      <c r="AD5" s="51"/>
      <c r="AE5" s="51"/>
    </row>
    <row r="6" spans="1:32" s="539" customFormat="1" ht="24" customHeight="1" x14ac:dyDescent="0.2">
      <c r="A6" s="664" t="s">
        <v>13</v>
      </c>
      <c r="B6" s="587"/>
      <c r="C6" s="58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05" t="s">
        <v>16</v>
      </c>
      <c r="U6" s="660"/>
      <c r="V6" s="795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58"/>
      <c r="U7" s="660"/>
      <c r="V7" s="796"/>
      <c r="W7" s="797"/>
      <c r="AB7" s="51"/>
      <c r="AC7" s="51"/>
      <c r="AD7" s="51"/>
      <c r="AE7" s="51"/>
    </row>
    <row r="8" spans="1:32" s="539" customFormat="1" ht="25.5" customHeight="1" x14ac:dyDescent="0.2">
      <c r="A8" s="863" t="s">
        <v>18</v>
      </c>
      <c r="B8" s="552"/>
      <c r="C8" s="553"/>
      <c r="D8" s="597"/>
      <c r="E8" s="598"/>
      <c r="F8" s="598"/>
      <c r="G8" s="598"/>
      <c r="H8" s="598"/>
      <c r="I8" s="598"/>
      <c r="J8" s="598"/>
      <c r="K8" s="598"/>
      <c r="L8" s="598"/>
      <c r="M8" s="599"/>
      <c r="N8" s="61"/>
      <c r="P8" s="24" t="s">
        <v>19</v>
      </c>
      <c r="Q8" s="672">
        <v>0.41666666666666669</v>
      </c>
      <c r="R8" s="623"/>
      <c r="T8" s="558"/>
      <c r="U8" s="660"/>
      <c r="V8" s="796"/>
      <c r="W8" s="797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1"/>
      <c r="E9" s="550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54"/>
      <c r="R9" s="655"/>
      <c r="T9" s="558"/>
      <c r="U9" s="66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1"/>
      <c r="E10" s="550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7"/>
      <c r="R11" s="658"/>
      <c r="U11" s="24" t="s">
        <v>26</v>
      </c>
      <c r="V11" s="789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5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72"/>
      <c r="R12" s="623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715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89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5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77" t="s">
        <v>37</v>
      </c>
      <c r="D17" s="569" t="s">
        <v>38</v>
      </c>
      <c r="E17" s="641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0"/>
      <c r="R17" s="640"/>
      <c r="S17" s="640"/>
      <c r="T17" s="641"/>
      <c r="U17" s="870" t="s">
        <v>50</v>
      </c>
      <c r="V17" s="588"/>
      <c r="W17" s="569" t="s">
        <v>51</v>
      </c>
      <c r="X17" s="569" t="s">
        <v>52</v>
      </c>
      <c r="Y17" s="868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4"/>
      <c r="AF17" s="82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42"/>
      <c r="E18" s="644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70"/>
      <c r="X18" s="570"/>
      <c r="Y18" s="869"/>
      <c r="Z18" s="761"/>
      <c r="AA18" s="754"/>
      <c r="AB18" s="754"/>
      <c r="AC18" s="754"/>
      <c r="AD18" s="826"/>
      <c r="AE18" s="827"/>
      <c r="AF18" s="82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89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120</v>
      </c>
      <c r="Y30" s="546">
        <f t="shared" si="0"/>
        <v>120.60000000000001</v>
      </c>
      <c r="Z30" s="36">
        <f t="shared" si="1"/>
        <v>0.43617</v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66.666666666666671</v>
      </c>
      <c r="Y32" s="547">
        <f>IFERROR(Y26/H26,"0")+IFERROR(Y27/H27,"0")+IFERROR(Y28/H28,"0")+IFERROR(Y29/H29,"0")+IFERROR(Y30/H30,"0")+IFERROR(Y31/H31,"0")</f>
        <v>67</v>
      </c>
      <c r="Z32" s="547">
        <f>IFERROR(IF(Z26="",0,Z26),"0")+IFERROR(IF(Z27="",0,Z27),"0")+IFERROR(IF(Z28="",0,Z28),"0")+IFERROR(IF(Z29="",0,Z29),"0")+IFERROR(IF(Z30="",0,Z30),"0")+IFERROR(IF(Z31="",0,Z31),"0")</f>
        <v>0.43617</v>
      </c>
      <c r="AA32" s="548"/>
      <c r="AB32" s="548"/>
      <c r="AC32" s="548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120</v>
      </c>
      <c r="Y33" s="547">
        <f>IFERROR(SUM(Y26:Y31),"0")</f>
        <v>120.60000000000001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89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140</v>
      </c>
      <c r="Y42" s="546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35</v>
      </c>
      <c r="Y44" s="547">
        <f>IFERROR(Y41/H41,"0")+IFERROR(Y42/H42,"0")+IFERROR(Y43/H43,"0")</f>
        <v>35</v>
      </c>
      <c r="Z44" s="547">
        <f>IFERROR(IF(Z41="",0,Z41),"0")+IFERROR(IF(Z42="",0,Z42),"0")+IFERROR(IF(Z43="",0,Z43),"0")</f>
        <v>0.31569999999999998</v>
      </c>
      <c r="AA44" s="548"/>
      <c r="AB44" s="548"/>
      <c r="AC44" s="548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140</v>
      </c>
      <c r="Y45" s="547">
        <f>IFERROR(SUM(Y41:Y43),"0")</f>
        <v>140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105</v>
      </c>
      <c r="Y47" s="546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58.333333333333329</v>
      </c>
      <c r="Y48" s="547">
        <f>IFERROR(Y47/H47,"0")</f>
        <v>59</v>
      </c>
      <c r="Z48" s="547">
        <f>IFERROR(IF(Z47="",0,Z47),"0")</f>
        <v>0.38408999999999999</v>
      </c>
      <c r="AA48" s="548"/>
      <c r="AB48" s="548"/>
      <c r="AC48" s="548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105</v>
      </c>
      <c r="Y49" s="547">
        <f>IFERROR(SUM(Y47:Y47),"0")</f>
        <v>106.2</v>
      </c>
      <c r="Z49" s="37"/>
      <c r="AA49" s="548"/>
      <c r="AB49" s="548"/>
      <c r="AC49" s="548"/>
    </row>
    <row r="50" spans="1:68" ht="16.5" hidden="1" customHeight="1" x14ac:dyDescent="0.25">
      <c r="A50" s="589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hidden="1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157.5</v>
      </c>
      <c r="Y63" s="546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58.333333333333329</v>
      </c>
      <c r="Y64" s="547">
        <f>IFERROR(Y61/H61,"0")+IFERROR(Y62/H62,"0")+IFERROR(Y63/H63,"0")</f>
        <v>59</v>
      </c>
      <c r="Z64" s="547">
        <f>IFERROR(IF(Z61="",0,Z61),"0")+IFERROR(IF(Z62="",0,Z62),"0")+IFERROR(IF(Z63="",0,Z63),"0")</f>
        <v>0.38408999999999999</v>
      </c>
      <c r="AA64" s="548"/>
      <c r="AB64" s="548"/>
      <c r="AC64" s="548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157.5</v>
      </c>
      <c r="Y65" s="547">
        <f>IFERROR(SUM(Y61:Y63),"0")</f>
        <v>159.30000000000001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105</v>
      </c>
      <c r="Y75" s="546">
        <f>IFERROR(IF(X75="",0,CEILING((X75/$H75),1)*$H75),"")</f>
        <v>106.2</v>
      </c>
      <c r="Z75" s="36">
        <f>IFERROR(IF(Y75=0,"",ROUNDUP(Y75/H75,0)*0.00651),"")</f>
        <v>0.38408999999999999</v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119.35</v>
      </c>
      <c r="BN75" s="64">
        <f>IFERROR(Y75*I75/H75,"0")</f>
        <v>120.71399999999998</v>
      </c>
      <c r="BO75" s="64">
        <f>IFERROR(1/J75*(X75/H75),"0")</f>
        <v>0.32051282051282048</v>
      </c>
      <c r="BP75" s="64">
        <f>IFERROR(1/J75*(Y75/H75),"0")</f>
        <v>0.32417582417582419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90</v>
      </c>
      <c r="Y77" s="546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108.33333333333333</v>
      </c>
      <c r="Y78" s="547">
        <f>IFERROR(Y73/H73,"0")+IFERROR(Y74/H74,"0")+IFERROR(Y75/H75,"0")+IFERROR(Y76/H76,"0")+IFERROR(Y77/H77,"0")</f>
        <v>109</v>
      </c>
      <c r="Z78" s="547">
        <f>IFERROR(IF(Z73="",0,Z73),"0")+IFERROR(IF(Z74="",0,Z74),"0")+IFERROR(IF(Z75="",0,Z75),"0")+IFERROR(IF(Z76="",0,Z76),"0")+IFERROR(IF(Z77="",0,Z77),"0")</f>
        <v>0.70958999999999994</v>
      </c>
      <c r="AA78" s="548"/>
      <c r="AB78" s="548"/>
      <c r="AC78" s="548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195</v>
      </c>
      <c r="Y79" s="547">
        <f>IFERROR(SUM(Y73:Y77),"0")</f>
        <v>196.2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120</v>
      </c>
      <c r="Y82" s="546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50</v>
      </c>
      <c r="Y83" s="547">
        <f>IFERROR(Y81/H81,"0")+IFERROR(Y82/H82,"0")</f>
        <v>50</v>
      </c>
      <c r="Z83" s="547">
        <f>IFERROR(IF(Z81="",0,Z81),"0")+IFERROR(IF(Z82="",0,Z82),"0")</f>
        <v>0.45100000000000001</v>
      </c>
      <c r="AA83" s="548"/>
      <c r="AB83" s="548"/>
      <c r="AC83" s="548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120</v>
      </c>
      <c r="Y84" s="547">
        <f>IFERROR(SUM(Y81:Y82),"0")</f>
        <v>120</v>
      </c>
      <c r="Z84" s="37"/>
      <c r="AA84" s="548"/>
      <c r="AB84" s="548"/>
      <c r="AC84" s="548"/>
    </row>
    <row r="85" spans="1:68" ht="16.5" hidden="1" customHeight="1" x14ac:dyDescent="0.25">
      <c r="A85" s="589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0</v>
      </c>
      <c r="Y90" s="547">
        <f>IFERROR(Y87/H87,"0")+IFERROR(Y88/H88,"0")+IFERROR(Y89/H89,"0")</f>
        <v>0</v>
      </c>
      <c r="Z90" s="547">
        <f>IFERROR(IF(Z87="",0,Z87),"0")+IFERROR(IF(Z88="",0,Z88),"0")+IFERROR(IF(Z89="",0,Z89),"0")</f>
        <v>0</v>
      </c>
      <c r="AA90" s="548"/>
      <c r="AB90" s="548"/>
      <c r="AC90" s="548"/>
    </row>
    <row r="91" spans="1:68" hidden="1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0</v>
      </c>
      <c r="Y91" s="547">
        <f>IFERROR(SUM(Y87:Y89),"0")</f>
        <v>0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74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hidden="1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hidden="1" customHeight="1" x14ac:dyDescent="0.25">
      <c r="A99" s="589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hidden="1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105</v>
      </c>
      <c r="Y117" s="546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58.333333333333329</v>
      </c>
      <c r="Y118" s="547">
        <f>IFERROR(Y114/H114,"0")+IFERROR(Y115/H115,"0")+IFERROR(Y116/H116,"0")+IFERROR(Y117/H117,"0")</f>
        <v>59</v>
      </c>
      <c r="Z118" s="547">
        <f>IFERROR(IF(Z114="",0,Z114),"0")+IFERROR(IF(Z115="",0,Z115),"0")+IFERROR(IF(Z116="",0,Z116),"0")+IFERROR(IF(Z117="",0,Z117),"0")</f>
        <v>0.38408999999999999</v>
      </c>
      <c r="AA118" s="548"/>
      <c r="AB118" s="548"/>
      <c r="AC118" s="548"/>
    </row>
    <row r="119" spans="1:68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105</v>
      </c>
      <c r="Y119" s="547">
        <f>IFERROR(SUM(Y114:Y117),"0")</f>
        <v>106.2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125.4</v>
      </c>
      <c r="Y121" s="546">
        <f>IFERROR(IF(X121="",0,CEILING((X121/$H121),1)*$H121),"")</f>
        <v>126.72</v>
      </c>
      <c r="Z121" s="36">
        <f>IFERROR(IF(Y121=0,"",ROUNDUP(Y121/H121,0)*0.00651),"")</f>
        <v>0.41664000000000001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141.74</v>
      </c>
      <c r="BN121" s="64">
        <f>IFERROR(Y121*I121/H121,"0")</f>
        <v>143.232</v>
      </c>
      <c r="BO121" s="64">
        <f>IFERROR(1/J121*(X121/H121),"0")</f>
        <v>0.34798534798534803</v>
      </c>
      <c r="BP121" s="64">
        <f>IFERROR(1/J121*(Y121/H121),"0")</f>
        <v>0.35164835164835168</v>
      </c>
    </row>
    <row r="122" spans="1:68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63.333333333333336</v>
      </c>
      <c r="Y122" s="547">
        <f>IFERROR(Y121/H121,"0")</f>
        <v>64</v>
      </c>
      <c r="Z122" s="547">
        <f>IFERROR(IF(Z121="",0,Z121),"0")</f>
        <v>0.41664000000000001</v>
      </c>
      <c r="AA122" s="548"/>
      <c r="AB122" s="548"/>
      <c r="AC122" s="548"/>
    </row>
    <row r="123" spans="1:68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125.4</v>
      </c>
      <c r="Y123" s="547">
        <f>IFERROR(SUM(Y121:Y121),"0")</f>
        <v>126.72</v>
      </c>
      <c r="Z123" s="37"/>
      <c r="AA123" s="548"/>
      <c r="AB123" s="548"/>
      <c r="AC123" s="548"/>
    </row>
    <row r="124" spans="1:68" ht="16.5" hidden="1" customHeight="1" x14ac:dyDescent="0.25">
      <c r="A124" s="589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89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2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9" t="s">
        <v>249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48"/>
      <c r="AB152" s="48"/>
      <c r="AC152" s="48"/>
    </row>
    <row r="153" spans="1:68" ht="16.5" hidden="1" customHeight="1" x14ac:dyDescent="0.25">
      <c r="A153" s="589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hidden="1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89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7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hidden="1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160</v>
      </c>
      <c r="Y208" s="546">
        <f t="shared" si="21"/>
        <v>160.79999999999998</v>
      </c>
      <c r="Z208" s="36">
        <f t="shared" si="26"/>
        <v>0.43617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176.80000000000004</v>
      </c>
      <c r="BN208" s="64">
        <f t="shared" si="23"/>
        <v>177.684</v>
      </c>
      <c r="BO208" s="64">
        <f t="shared" si="24"/>
        <v>0.36630036630036633</v>
      </c>
      <c r="BP208" s="64">
        <f t="shared" si="25"/>
        <v>0.36813186813186816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140</v>
      </c>
      <c r="Y209" s="546">
        <f t="shared" si="21"/>
        <v>141.6</v>
      </c>
      <c r="Z209" s="36">
        <f t="shared" si="26"/>
        <v>0.38408999999999999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154.70000000000002</v>
      </c>
      <c r="BN209" s="64">
        <f t="shared" si="23"/>
        <v>156.46800000000002</v>
      </c>
      <c r="BO209" s="64">
        <f t="shared" si="24"/>
        <v>0.32051282051282054</v>
      </c>
      <c r="BP209" s="64">
        <f t="shared" si="25"/>
        <v>0.32417582417582419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125</v>
      </c>
      <c r="Y212" s="547">
        <f>IFERROR(Y203/H203,"0")+IFERROR(Y204/H204,"0")+IFERROR(Y205/H205,"0")+IFERROR(Y206/H206,"0")+IFERROR(Y207/H207,"0")+IFERROR(Y208/H208,"0")+IFERROR(Y209/H209,"0")+IFERROR(Y210/H210,"0")+IFERROR(Y211/H211,"0")</f>
        <v>126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0.82025999999999999</v>
      </c>
      <c r="AA212" s="548"/>
      <c r="AB212" s="548"/>
      <c r="AC212" s="548"/>
    </row>
    <row r="213" spans="1:68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300</v>
      </c>
      <c r="Y213" s="547">
        <f>IFERROR(SUM(Y203:Y211),"0")</f>
        <v>302.39999999999998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89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120</v>
      </c>
      <c r="Y225" s="546">
        <f t="shared" si="27"/>
        <v>120</v>
      </c>
      <c r="Z225" s="36">
        <f t="shared" si="32"/>
        <v>0.27060000000000001</v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180</v>
      </c>
      <c r="Y229" s="546">
        <f t="shared" si="27"/>
        <v>180</v>
      </c>
      <c r="Z229" s="36">
        <f t="shared" si="32"/>
        <v>0.40590000000000004</v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75</v>
      </c>
      <c r="Y230" s="547">
        <f>IFERROR(Y221/H221,"0")+IFERROR(Y222/H222,"0")+IFERROR(Y223/H223,"0")+IFERROR(Y224/H224,"0")+IFERROR(Y225/H225,"0")+IFERROR(Y226/H226,"0")+IFERROR(Y227/H227,"0")+IFERROR(Y228/H228,"0")+IFERROR(Y229/H229,"0")</f>
        <v>75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48"/>
      <c r="AB230" s="548"/>
      <c r="AC230" s="548"/>
    </row>
    <row r="231" spans="1:68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300</v>
      </c>
      <c r="Y231" s="547">
        <f>IFERROR(SUM(Y221:Y229),"0")</f>
        <v>300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0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0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9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160</v>
      </c>
      <c r="Y254" s="546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40</v>
      </c>
      <c r="Y255" s="547">
        <f>IFERROR(Y250/H250,"0")+IFERROR(Y251/H251,"0")+IFERROR(Y252/H252,"0")+IFERROR(Y253/H253,"0")+IFERROR(Y254/H254,"0")</f>
        <v>40</v>
      </c>
      <c r="Z255" s="547">
        <f>IFERROR(IF(Z250="",0,Z250),"0")+IFERROR(IF(Z251="",0,Z251),"0")+IFERROR(IF(Z252="",0,Z252),"0")+IFERROR(IF(Z253="",0,Z253),"0")+IFERROR(IF(Z254="",0,Z254),"0")</f>
        <v>0.36080000000000001</v>
      </c>
      <c r="AA255" s="548"/>
      <c r="AB255" s="548"/>
      <c r="AC255" s="548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160</v>
      </c>
      <c r="Y256" s="547">
        <f>IFERROR(SUM(Y250:Y254),"0")</f>
        <v>160</v>
      </c>
      <c r="Z256" s="37"/>
      <c r="AA256" s="548"/>
      <c r="AB256" s="548"/>
      <c r="AC256" s="548"/>
    </row>
    <row r="257" spans="1:68" ht="16.5" hidden="1" customHeight="1" x14ac:dyDescent="0.25">
      <c r="A257" s="589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1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6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9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120</v>
      </c>
      <c r="Y268" s="546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140</v>
      </c>
      <c r="Y269" s="546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108.33333333333334</v>
      </c>
      <c r="Y270" s="547">
        <f>IFERROR(Y267/H267,"0")+IFERROR(Y268/H268,"0")+IFERROR(Y269/H269,"0")</f>
        <v>109</v>
      </c>
      <c r="Z270" s="547">
        <f>IFERROR(IF(Z267="",0,Z267),"0")+IFERROR(IF(Z268="",0,Z268),"0")+IFERROR(IF(Z269="",0,Z269),"0")</f>
        <v>0.70958999999999994</v>
      </c>
      <c r="AA270" s="548"/>
      <c r="AB270" s="548"/>
      <c r="AC270" s="548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260</v>
      </c>
      <c r="Y271" s="547">
        <f>IFERROR(SUM(Y267:Y269),"0")</f>
        <v>261.60000000000002</v>
      </c>
      <c r="Z271" s="37"/>
      <c r="AA271" s="548"/>
      <c r="AB271" s="548"/>
      <c r="AC271" s="548"/>
    </row>
    <row r="272" spans="1:68" ht="16.5" hidden="1" customHeight="1" x14ac:dyDescent="0.25">
      <c r="A272" s="589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240</v>
      </c>
      <c r="Y278" s="546">
        <f>IFERROR(IF(X278="",0,CEILING((X278/$H278),1)*$H278),"")</f>
        <v>241.20000000000002</v>
      </c>
      <c r="Z278" s="36">
        <f>IFERROR(IF(Y278=0,"",ROUNDUP(Y278/H278,0)*0.00902),"")</f>
        <v>0.60433999999999999</v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254</v>
      </c>
      <c r="BN278" s="64">
        <f>IFERROR(Y278*I278/H278,"0")</f>
        <v>255.27</v>
      </c>
      <c r="BO278" s="64">
        <f>IFERROR(1/J278*(X278/H278),"0")</f>
        <v>0.50505050505050508</v>
      </c>
      <c r="BP278" s="64">
        <f>IFERROR(1/J278*(Y278/H278),"0")</f>
        <v>0.50757575757575757</v>
      </c>
    </row>
    <row r="279" spans="1:68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66.666666666666671</v>
      </c>
      <c r="Y279" s="547">
        <f>IFERROR(Y278/H278,"0")</f>
        <v>67</v>
      </c>
      <c r="Z279" s="547">
        <f>IFERROR(IF(Z278="",0,Z278),"0")</f>
        <v>0.60433999999999999</v>
      </c>
      <c r="AA279" s="548"/>
      <c r="AB279" s="548"/>
      <c r="AC279" s="548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240</v>
      </c>
      <c r="Y280" s="547">
        <f>IFERROR(SUM(Y278:Y278),"0")</f>
        <v>241.20000000000002</v>
      </c>
      <c r="Z280" s="37"/>
      <c r="AA280" s="548"/>
      <c r="AB280" s="548"/>
      <c r="AC280" s="548"/>
    </row>
    <row r="281" spans="1:68" ht="16.5" hidden="1" customHeight="1" x14ac:dyDescent="0.25">
      <c r="A281" s="589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89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120</v>
      </c>
      <c r="Y293" s="546">
        <f t="shared" si="33"/>
        <v>120</v>
      </c>
      <c r="Z293" s="36">
        <f>IFERROR(IF(Y293=0,"",ROUNDUP(Y293/H293,0)*0.00902),"")</f>
        <v>0.27060000000000001</v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126.3</v>
      </c>
      <c r="BN293" s="64">
        <f t="shared" si="35"/>
        <v>126.3</v>
      </c>
      <c r="BO293" s="64">
        <f t="shared" si="36"/>
        <v>0.22727272727272729</v>
      </c>
      <c r="BP293" s="64">
        <f t="shared" si="37"/>
        <v>0.22727272727272729</v>
      </c>
    </row>
    <row r="294" spans="1:68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30</v>
      </c>
      <c r="Y294" s="547">
        <f>IFERROR(Y288/H288,"0")+IFERROR(Y289/H289,"0")+IFERROR(Y290/H290,"0")+IFERROR(Y291/H291,"0")+IFERROR(Y292/H292,"0")+IFERROR(Y293/H293,"0")</f>
        <v>30</v>
      </c>
      <c r="Z294" s="547">
        <f>IFERROR(IF(Z288="",0,Z288),"0")+IFERROR(IF(Z289="",0,Z289),"0")+IFERROR(IF(Z290="",0,Z290),"0")+IFERROR(IF(Z291="",0,Z291),"0")+IFERROR(IF(Z292="",0,Z292),"0")+IFERROR(IF(Z293="",0,Z293),"0")</f>
        <v>0.27060000000000001</v>
      </c>
      <c r="AA294" s="548"/>
      <c r="AB294" s="548"/>
      <c r="AC294" s="548"/>
    </row>
    <row r="295" spans="1:68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120</v>
      </c>
      <c r="Y295" s="547">
        <f>IFERROR(SUM(Y288:Y293),"0")</f>
        <v>120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105</v>
      </c>
      <c r="Y301" s="546">
        <f t="shared" si="38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110.00000000000001</v>
      </c>
      <c r="BN301" s="64">
        <f t="shared" si="40"/>
        <v>110.00000000000001</v>
      </c>
      <c r="BO301" s="64">
        <f t="shared" si="41"/>
        <v>0.21367521367521369</v>
      </c>
      <c r="BP301" s="64">
        <f t="shared" si="42"/>
        <v>0.21367521367521369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90</v>
      </c>
      <c r="Y303" s="546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100</v>
      </c>
      <c r="Y304" s="547">
        <f>IFERROR(Y297/H297,"0")+IFERROR(Y298/H298,"0")+IFERROR(Y299/H299,"0")+IFERROR(Y300/H300,"0")+IFERROR(Y301/H301,"0")+IFERROR(Y302/H302,"0")+IFERROR(Y303/H303,"0")</f>
        <v>100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48"/>
      <c r="AB304" s="548"/>
      <c r="AC304" s="548"/>
    </row>
    <row r="305" spans="1:68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195</v>
      </c>
      <c r="Y305" s="547">
        <f>IFERROR(SUM(Y297:Y303),"0")</f>
        <v>195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hidden="1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hidden="1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1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0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hidden="1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38</v>
      </c>
      <c r="Y330" s="546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19</v>
      </c>
      <c r="Y331" s="547">
        <f>IFERROR(Y328/H328,"0")+IFERROR(Y329/H329,"0")+IFERROR(Y330/H330,"0")</f>
        <v>19</v>
      </c>
      <c r="Z331" s="547">
        <f>IFERROR(IF(Z328="",0,Z328),"0")+IFERROR(IF(Z329="",0,Z329),"0")+IFERROR(IF(Z330="",0,Z330),"0")</f>
        <v>9.0060000000000001E-2</v>
      </c>
      <c r="AA331" s="548"/>
      <c r="AB331" s="548"/>
      <c r="AC331" s="548"/>
    </row>
    <row r="332" spans="1:68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38</v>
      </c>
      <c r="Y332" s="547">
        <f>IFERROR(SUM(Y328:Y330),"0")</f>
        <v>38</v>
      </c>
      <c r="Z332" s="37"/>
      <c r="AA332" s="548"/>
      <c r="AB332" s="548"/>
      <c r="AC332" s="548"/>
    </row>
    <row r="333" spans="1:68" ht="16.5" hidden="1" customHeight="1" x14ac:dyDescent="0.25">
      <c r="A333" s="589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140</v>
      </c>
      <c r="Y336" s="546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122.5</v>
      </c>
      <c r="Y337" s="546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124.99999999999999</v>
      </c>
      <c r="Y338" s="547">
        <f>IFERROR(Y335/H335,"0")+IFERROR(Y336/H336,"0")+IFERROR(Y337/H337,"0")</f>
        <v>126</v>
      </c>
      <c r="Z338" s="547">
        <f>IFERROR(IF(Z335="",0,Z335),"0")+IFERROR(IF(Z336="",0,Z336),"0")+IFERROR(IF(Z337="",0,Z337),"0")</f>
        <v>0.82025999999999999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262.5</v>
      </c>
      <c r="Y339" s="547">
        <f>IFERROR(SUM(Y335:Y337),"0")</f>
        <v>264.60000000000002</v>
      </c>
      <c r="Z339" s="37"/>
      <c r="AA339" s="548"/>
      <c r="AB339" s="548"/>
      <c r="AC339" s="548"/>
    </row>
    <row r="340" spans="1:68" ht="27.75" hidden="1" customHeight="1" x14ac:dyDescent="0.2">
      <c r="A340" s="609" t="s">
        <v>539</v>
      </c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48"/>
      <c r="AB340" s="48"/>
      <c r="AC340" s="48"/>
    </row>
    <row r="341" spans="1:68" ht="16.5" hidden="1" customHeight="1" x14ac:dyDescent="0.25">
      <c r="A341" s="589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hidden="1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175</v>
      </c>
      <c r="Y349" s="546">
        <f t="shared" si="43"/>
        <v>175</v>
      </c>
      <c r="Z349" s="36">
        <f>IFERROR(IF(Y349=0,"",ROUNDUP(Y349/H349,0)*0.00902),"")</f>
        <v>0.31569999999999998</v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182.35</v>
      </c>
      <c r="BN349" s="64">
        <f t="shared" si="45"/>
        <v>182.35</v>
      </c>
      <c r="BO349" s="64">
        <f t="shared" si="46"/>
        <v>0.26515151515151514</v>
      </c>
      <c r="BP349" s="64">
        <f t="shared" si="47"/>
        <v>0.26515151515151514</v>
      </c>
    </row>
    <row r="350" spans="1:68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35</v>
      </c>
      <c r="Y350" s="547">
        <f>IFERROR(Y343/H343,"0")+IFERROR(Y344/H344,"0")+IFERROR(Y345/H345,"0")+IFERROR(Y346/H346,"0")+IFERROR(Y347/H347,"0")+IFERROR(Y348/H348,"0")+IFERROR(Y349/H349,"0")</f>
        <v>35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0.31569999999999998</v>
      </c>
      <c r="AA350" s="548"/>
      <c r="AB350" s="548"/>
      <c r="AC350" s="548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175</v>
      </c>
      <c r="Y351" s="547">
        <f>IFERROR(SUM(Y343:Y349),"0")</f>
        <v>175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hidden="1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120</v>
      </c>
      <c r="Y354" s="546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30</v>
      </c>
      <c r="Y355" s="547">
        <f>IFERROR(Y353/H353,"0")+IFERROR(Y354/H354,"0")</f>
        <v>30</v>
      </c>
      <c r="Z355" s="547">
        <f>IFERROR(IF(Z353="",0,Z353),"0")+IFERROR(IF(Z354="",0,Z354),"0")</f>
        <v>0.27060000000000001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120</v>
      </c>
      <c r="Y356" s="547">
        <f>IFERROR(SUM(Y353:Y354),"0")</f>
        <v>120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2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89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9" t="s">
        <v>595</v>
      </c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48"/>
      <c r="AB386" s="48"/>
      <c r="AC386" s="48"/>
    </row>
    <row r="387" spans="1:68" ht="16.5" hidden="1" customHeight="1" x14ac:dyDescent="0.25">
      <c r="A387" s="589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105</v>
      </c>
      <c r="Y394" s="546">
        <f t="shared" si="48"/>
        <v>105</v>
      </c>
      <c r="Z394" s="36">
        <f t="shared" si="53"/>
        <v>0.251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111.5</v>
      </c>
      <c r="BN394" s="64">
        <f t="shared" si="50"/>
        <v>111.5</v>
      </c>
      <c r="BO394" s="64">
        <f t="shared" si="51"/>
        <v>0.21367521367521369</v>
      </c>
      <c r="BP394" s="64">
        <f t="shared" si="52"/>
        <v>0.21367521367521369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105</v>
      </c>
      <c r="Y395" s="546">
        <f t="shared" si="48"/>
        <v>105</v>
      </c>
      <c r="Z395" s="36">
        <f t="shared" si="53"/>
        <v>0.251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111.5</v>
      </c>
      <c r="BN395" s="64">
        <f t="shared" si="50"/>
        <v>111.5</v>
      </c>
      <c r="BO395" s="64">
        <f t="shared" si="51"/>
        <v>0.21367521367521369</v>
      </c>
      <c r="BP395" s="64">
        <f t="shared" si="52"/>
        <v>0.21367521367521369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122.5</v>
      </c>
      <c r="Y397" s="546">
        <f t="shared" si="48"/>
        <v>123.9</v>
      </c>
      <c r="Z397" s="36">
        <f t="shared" si="53"/>
        <v>0.29618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130.08333333333334</v>
      </c>
      <c r="BN397" s="64">
        <f t="shared" si="50"/>
        <v>131.57</v>
      </c>
      <c r="BO397" s="64">
        <f t="shared" si="51"/>
        <v>0.2492877492877493</v>
      </c>
      <c r="BP397" s="64">
        <f t="shared" si="52"/>
        <v>0.25213675213675218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105</v>
      </c>
      <c r="Y398" s="546">
        <f t="shared" si="48"/>
        <v>105</v>
      </c>
      <c r="Z398" s="36">
        <f t="shared" si="53"/>
        <v>0.251</v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208.33333333333331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209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1.04918</v>
      </c>
      <c r="AA399" s="548"/>
      <c r="AB399" s="548"/>
      <c r="AC399" s="548"/>
    </row>
    <row r="400" spans="1:68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437.5</v>
      </c>
      <c r="Y400" s="547">
        <f>IFERROR(SUM(Y389:Y398),"0")</f>
        <v>438.9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180</v>
      </c>
      <c r="Y402" s="546">
        <f>IFERROR(IF(X402="",0,CEILING((X402/$H402),1)*$H402),"")</f>
        <v>180</v>
      </c>
      <c r="Z402" s="36">
        <f>IFERROR(IF(Y402=0,"",ROUNDUP(Y402/H402,0)*0.00902),"")</f>
        <v>0.67649999999999999</v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198.45</v>
      </c>
      <c r="BN402" s="64">
        <f>IFERROR(Y402*I402/H402,"0")</f>
        <v>198.45</v>
      </c>
      <c r="BO402" s="64">
        <f>IFERROR(1/J402*(X402/H402),"0")</f>
        <v>0.56818181818181823</v>
      </c>
      <c r="BP402" s="64">
        <f>IFERROR(1/J402*(Y402/H402),"0")</f>
        <v>0.56818181818181823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99</v>
      </c>
      <c r="Y403" s="546">
        <f>IFERROR(IF(X403="",0,CEILING((X403/$H403),1)*$H403),"")</f>
        <v>99</v>
      </c>
      <c r="Z403" s="36">
        <f>IFERROR(IF(Y403=0,"",ROUNDUP(Y403/H403,0)*0.00651),"")</f>
        <v>0.32550000000000001</v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111.9</v>
      </c>
      <c r="BN403" s="64">
        <f>IFERROR(Y403*I403/H403,"0")</f>
        <v>111.9</v>
      </c>
      <c r="BO403" s="64">
        <f>IFERROR(1/J403*(X403/H403),"0")</f>
        <v>0.27472527472527475</v>
      </c>
      <c r="BP403" s="64">
        <f>IFERROR(1/J403*(Y403/H403),"0")</f>
        <v>0.27472527472527475</v>
      </c>
    </row>
    <row r="404" spans="1:68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125</v>
      </c>
      <c r="Y404" s="547">
        <f>IFERROR(Y402/H402,"0")+IFERROR(Y403/H403,"0")</f>
        <v>125</v>
      </c>
      <c r="Z404" s="547">
        <f>IFERROR(IF(Z402="",0,Z402),"0")+IFERROR(IF(Z403="",0,Z403),"0")</f>
        <v>1.002</v>
      </c>
      <c r="AA404" s="548"/>
      <c r="AB404" s="548"/>
      <c r="AC404" s="548"/>
    </row>
    <row r="405" spans="1:68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279</v>
      </c>
      <c r="Y405" s="547">
        <f>IFERROR(SUM(Y402:Y403),"0")</f>
        <v>279</v>
      </c>
      <c r="Z405" s="37"/>
      <c r="AA405" s="548"/>
      <c r="AB405" s="548"/>
      <c r="AC405" s="548"/>
    </row>
    <row r="406" spans="1:68" ht="16.5" hidden="1" customHeight="1" x14ac:dyDescent="0.25">
      <c r="A406" s="589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89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89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9" t="s">
        <v>651</v>
      </c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48"/>
      <c r="AB428" s="48"/>
      <c r="AC428" s="48"/>
    </row>
    <row r="429" spans="1:68" ht="16.5" hidden="1" customHeight="1" x14ac:dyDescent="0.25">
      <c r="A429" s="589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240</v>
      </c>
      <c r="Y441" s="546">
        <f t="shared" si="54"/>
        <v>240</v>
      </c>
      <c r="Z441" s="36">
        <f>IFERROR(IF(Y441=0,"",ROUNDUP(Y441/H441,0)*0.00937),"")</f>
        <v>0.46849999999999997</v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348.00000000000006</v>
      </c>
      <c r="BN441" s="64">
        <f t="shared" si="57"/>
        <v>348.00000000000006</v>
      </c>
      <c r="BO441" s="64">
        <f t="shared" si="58"/>
        <v>0.41666666666666669</v>
      </c>
      <c r="BP441" s="64">
        <f t="shared" si="59"/>
        <v>0.41666666666666669</v>
      </c>
    </row>
    <row r="442" spans="1:68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50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50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0.46849999999999997</v>
      </c>
      <c r="AA442" s="548"/>
      <c r="AB442" s="548"/>
      <c r="AC442" s="548"/>
    </row>
    <row r="443" spans="1:68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240</v>
      </c>
      <c r="Y443" s="547">
        <f>IFERROR(SUM(Y431:Y441),"0")</f>
        <v>240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hidden="1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hidden="1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hidden="1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0</v>
      </c>
      <c r="Y453" s="546">
        <f t="shared" si="60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0</v>
      </c>
      <c r="BN453" s="64">
        <f t="shared" si="62"/>
        <v>0</v>
      </c>
      <c r="BO453" s="64">
        <f t="shared" si="63"/>
        <v>0</v>
      </c>
      <c r="BP453" s="64">
        <f t="shared" si="64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4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idden="1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0</v>
      </c>
      <c r="Y457" s="547">
        <f>IFERROR(Y451/H451,"0")+IFERROR(Y452/H452,"0")+IFERROR(Y453/H453,"0")+IFERROR(Y454/H454,"0")+IFERROR(Y455/H455,"0")+IFERROR(Y456/H456,"0")</f>
        <v>0</v>
      </c>
      <c r="Z457" s="547">
        <f>IFERROR(IF(Z451="",0,Z451),"0")+IFERROR(IF(Z452="",0,Z452),"0")+IFERROR(IF(Z453="",0,Z453),"0")+IFERROR(IF(Z454="",0,Z454),"0")+IFERROR(IF(Z455="",0,Z455),"0")+IFERROR(IF(Z456="",0,Z456),"0")</f>
        <v>0</v>
      </c>
      <c r="AA457" s="548"/>
      <c r="AB457" s="548"/>
      <c r="AC457" s="548"/>
    </row>
    <row r="458" spans="1:68" hidden="1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0</v>
      </c>
      <c r="Y458" s="547">
        <f>IFERROR(SUM(Y451:Y456),"0")</f>
        <v>0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9" t="s">
        <v>712</v>
      </c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48"/>
      <c r="AB465" s="48"/>
      <c r="AC465" s="48"/>
    </row>
    <row r="466" spans="1:68" ht="16.5" hidden="1" customHeight="1" x14ac:dyDescent="0.25">
      <c r="A466" s="589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hidden="1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89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59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60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4194.8999999999996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4210.92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60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4706.8333333333339</v>
      </c>
      <c r="Y500" s="547">
        <f>IFERROR(SUM(BN22:BN496),"0")</f>
        <v>4724.7819999999992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60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10</v>
      </c>
      <c r="Y501" s="38">
        <f>ROUNDUP(SUM(BP22:BP496),0)</f>
        <v>10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0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4956.8333333333339</v>
      </c>
      <c r="Y502" s="547">
        <f>GrossWeightTotalR+PalletQtyTotalR*25</f>
        <v>4974.7819999999992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0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1635.6666666666665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1643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0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11.516260000000001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32"/>
      <c r="E506" s="632"/>
      <c r="F506" s="632"/>
      <c r="G506" s="632"/>
      <c r="H506" s="633"/>
      <c r="I506" s="578" t="s">
        <v>249</v>
      </c>
      <c r="J506" s="632"/>
      <c r="K506" s="632"/>
      <c r="L506" s="632"/>
      <c r="M506" s="632"/>
      <c r="N506" s="632"/>
      <c r="O506" s="632"/>
      <c r="P506" s="632"/>
      <c r="Q506" s="632"/>
      <c r="R506" s="632"/>
      <c r="S506" s="633"/>
      <c r="T506" s="578" t="s">
        <v>539</v>
      </c>
      <c r="U506" s="633"/>
      <c r="V506" s="578" t="s">
        <v>595</v>
      </c>
      <c r="W506" s="632"/>
      <c r="X506" s="632"/>
      <c r="Y506" s="633"/>
      <c r="Z506" s="542" t="s">
        <v>651</v>
      </c>
      <c r="AA506" s="578" t="s">
        <v>712</v>
      </c>
      <c r="AB506" s="633"/>
      <c r="AC506" s="52"/>
      <c r="AF506" s="543"/>
    </row>
    <row r="507" spans="1:32" ht="14.25" customHeight="1" thickTop="1" x14ac:dyDescent="0.2">
      <c r="A507" s="767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68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120.60000000000001</v>
      </c>
      <c r="C509" s="46">
        <f>IFERROR(Y41*1,"0")+IFERROR(Y42*1,"0")+IFERROR(Y43*1,"0")+IFERROR(Y47*1,"0")</f>
        <v>246.2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475.5</v>
      </c>
      <c r="E509" s="46">
        <f>IFERROR(Y87*1,"0")+IFERROR(Y88*1,"0")+IFERROR(Y89*1,"0")+IFERROR(Y93*1,"0")+IFERROR(Y94*1,"0")+IFERROR(Y95*1,"0")+IFERROR(Y96*1,"0")</f>
        <v>0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232.92000000000002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302.39999999999998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09" s="46">
        <f>IFERROR(Y250*1,"0")+IFERROR(Y251*1,"0")+IFERROR(Y252*1,"0")+IFERROR(Y253*1,"0")+IFERROR(Y254*1,"0")</f>
        <v>160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261.60000000000002</v>
      </c>
      <c r="P509" s="46">
        <f>IFERROR(Y274*1,"0")+IFERROR(Y278*1,"0")</f>
        <v>241.20000000000002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9" s="46">
        <f>IFERROR(Y335*1,"0")+IFERROR(Y336*1,"0")+IFERROR(Y337*1,"0")</f>
        <v>264.60000000000002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295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717.9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240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35,67"/>
        <filter val="10"/>
        <filter val="100,00"/>
        <filter val="105,00"/>
        <filter val="108,33"/>
        <filter val="120,00"/>
        <filter val="122,50"/>
        <filter val="125,00"/>
        <filter val="125,40"/>
        <filter val="140,00"/>
        <filter val="157,50"/>
        <filter val="160,00"/>
        <filter val="175,00"/>
        <filter val="180,00"/>
        <filter val="19,00"/>
        <filter val="195,00"/>
        <filter val="208,33"/>
        <filter val="240,00"/>
        <filter val="260,00"/>
        <filter val="262,50"/>
        <filter val="279,00"/>
        <filter val="30,00"/>
        <filter val="300,00"/>
        <filter val="35,00"/>
        <filter val="38,00"/>
        <filter val="4 194,90"/>
        <filter val="4 706,83"/>
        <filter val="4 956,83"/>
        <filter val="40,00"/>
        <filter val="437,50"/>
        <filter val="50,00"/>
        <filter val="58,33"/>
        <filter val="63,33"/>
        <filter val="66,67"/>
        <filter val="75,00"/>
        <filter val="90,00"/>
        <filter val="99,00"/>
      </filters>
    </filterColumn>
    <filterColumn colId="29" showButton="0"/>
    <filterColumn colId="30" showButton="0"/>
  </autoFilter>
  <mergeCells count="890"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P346:T346"/>
    <mergeCell ref="A178:O179"/>
    <mergeCell ref="A105:O106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P87:T87"/>
    <mergeCell ref="D188:E188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367:Z367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29:E329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