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C8C91A9-26B2-4617-9008-13B2DA1743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08" i="1" s="1"/>
  <c r="P22" i="1"/>
  <c r="H10" i="1"/>
  <c r="A9" i="1"/>
  <c r="F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Y90" i="1"/>
  <c r="BP87" i="1"/>
  <c r="BN87" i="1"/>
  <c r="Z87" i="1"/>
  <c r="BP109" i="1"/>
  <c r="BN109" i="1"/>
  <c r="Z109" i="1"/>
  <c r="BP160" i="1"/>
  <c r="BN160" i="1"/>
  <c r="Z160" i="1"/>
  <c r="BP195" i="1"/>
  <c r="BN195" i="1"/>
  <c r="Z195" i="1"/>
  <c r="BP215" i="1"/>
  <c r="BN215" i="1"/>
  <c r="Z215" i="1"/>
  <c r="BP242" i="1"/>
  <c r="BN242" i="1"/>
  <c r="Z242" i="1"/>
  <c r="BP296" i="1"/>
  <c r="BN296" i="1"/>
  <c r="Z296" i="1"/>
  <c r="BP316" i="1"/>
  <c r="BN316" i="1"/>
  <c r="Z316" i="1"/>
  <c r="BP357" i="1"/>
  <c r="BN357" i="1"/>
  <c r="Z357" i="1"/>
  <c r="BP391" i="1"/>
  <c r="BN391" i="1"/>
  <c r="Z391" i="1"/>
  <c r="BP439" i="1"/>
  <c r="BN439" i="1"/>
  <c r="Z439" i="1"/>
  <c r="X500" i="1"/>
  <c r="BP68" i="1"/>
  <c r="BN68" i="1"/>
  <c r="Z68" i="1"/>
  <c r="BP94" i="1"/>
  <c r="BN94" i="1"/>
  <c r="Z94" i="1"/>
  <c r="BP132" i="1"/>
  <c r="BN132" i="1"/>
  <c r="Z132" i="1"/>
  <c r="BP172" i="1"/>
  <c r="BN172" i="1"/>
  <c r="Z172" i="1"/>
  <c r="BP205" i="1"/>
  <c r="BN205" i="1"/>
  <c r="Z205" i="1"/>
  <c r="Y239" i="1"/>
  <c r="Y238" i="1"/>
  <c r="BP237" i="1"/>
  <c r="BN237" i="1"/>
  <c r="Z237" i="1"/>
  <c r="Z238" i="1" s="1"/>
  <c r="BP241" i="1"/>
  <c r="BN241" i="1"/>
  <c r="Z241" i="1"/>
  <c r="BP267" i="1"/>
  <c r="BN267" i="1"/>
  <c r="Z267" i="1"/>
  <c r="BP306" i="1"/>
  <c r="BN306" i="1"/>
  <c r="Z306" i="1"/>
  <c r="BP343" i="1"/>
  <c r="BN343" i="1"/>
  <c r="Z343" i="1"/>
  <c r="Y364" i="1"/>
  <c r="Y363" i="1"/>
  <c r="BP362" i="1"/>
  <c r="BN362" i="1"/>
  <c r="Z362" i="1"/>
  <c r="Z363" i="1" s="1"/>
  <c r="BP367" i="1"/>
  <c r="BN367" i="1"/>
  <c r="Z367" i="1"/>
  <c r="BP401" i="1"/>
  <c r="BN401" i="1"/>
  <c r="Z401" i="1"/>
  <c r="BP455" i="1"/>
  <c r="BN455" i="1"/>
  <c r="Z455" i="1"/>
  <c r="BP292" i="1"/>
  <c r="BN292" i="1"/>
  <c r="Z292" i="1"/>
  <c r="BP302" i="1"/>
  <c r="BN302" i="1"/>
  <c r="Z302" i="1"/>
  <c r="BP314" i="1"/>
  <c r="BN314" i="1"/>
  <c r="Z314" i="1"/>
  <c r="BP335" i="1"/>
  <c r="BN335" i="1"/>
  <c r="Z335" i="1"/>
  <c r="BP353" i="1"/>
  <c r="BN353" i="1"/>
  <c r="Z353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7" i="1"/>
  <c r="BN437" i="1"/>
  <c r="Z437" i="1"/>
  <c r="BP453" i="1"/>
  <c r="BN453" i="1"/>
  <c r="Z453" i="1"/>
  <c r="BP469" i="1"/>
  <c r="BN469" i="1"/>
  <c r="Z469" i="1"/>
  <c r="BP490" i="1"/>
  <c r="BN490" i="1"/>
  <c r="Z490" i="1"/>
  <c r="X499" i="1"/>
  <c r="X501" i="1" s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6" i="1"/>
  <c r="BN96" i="1"/>
  <c r="Z103" i="1"/>
  <c r="BN103" i="1"/>
  <c r="Z115" i="1"/>
  <c r="BN115" i="1"/>
  <c r="Z121" i="1"/>
  <c r="Z122" i="1" s="1"/>
  <c r="BN121" i="1"/>
  <c r="BP121" i="1"/>
  <c r="Y122" i="1"/>
  <c r="Z126" i="1"/>
  <c r="BN126" i="1"/>
  <c r="Z136" i="1"/>
  <c r="BN136" i="1"/>
  <c r="BP136" i="1"/>
  <c r="Z148" i="1"/>
  <c r="BN148" i="1"/>
  <c r="Z162" i="1"/>
  <c r="BN162" i="1"/>
  <c r="Z166" i="1"/>
  <c r="BN166" i="1"/>
  <c r="Z183" i="1"/>
  <c r="BN183" i="1"/>
  <c r="Y189" i="1"/>
  <c r="Z193" i="1"/>
  <c r="BN193" i="1"/>
  <c r="Z197" i="1"/>
  <c r="BN197" i="1"/>
  <c r="Z203" i="1"/>
  <c r="BN203" i="1"/>
  <c r="Z207" i="1"/>
  <c r="BN207" i="1"/>
  <c r="Z211" i="1"/>
  <c r="BN211" i="1"/>
  <c r="Y217" i="1"/>
  <c r="Z222" i="1"/>
  <c r="BN222" i="1"/>
  <c r="Z227" i="1"/>
  <c r="BN227" i="1"/>
  <c r="Y246" i="1"/>
  <c r="Z244" i="1"/>
  <c r="BN244" i="1"/>
  <c r="Z253" i="1"/>
  <c r="BN253" i="1"/>
  <c r="Z261" i="1"/>
  <c r="BN261" i="1"/>
  <c r="Z262" i="1"/>
  <c r="BN262" i="1"/>
  <c r="Z269" i="1"/>
  <c r="BN269" i="1"/>
  <c r="BP288" i="1"/>
  <c r="BN288" i="1"/>
  <c r="Z288" i="1"/>
  <c r="BP298" i="1"/>
  <c r="BN298" i="1"/>
  <c r="Z298" i="1"/>
  <c r="BP308" i="1"/>
  <c r="BN308" i="1"/>
  <c r="Z308" i="1"/>
  <c r="BP322" i="1"/>
  <c r="BN322" i="1"/>
  <c r="Z322" i="1"/>
  <c r="BP345" i="1"/>
  <c r="BN345" i="1"/>
  <c r="Z345" i="1"/>
  <c r="BP369" i="1"/>
  <c r="BN369" i="1"/>
  <c r="Z369" i="1"/>
  <c r="BP393" i="1"/>
  <c r="BN393" i="1"/>
  <c r="Z393" i="1"/>
  <c r="BP412" i="1"/>
  <c r="BN412" i="1"/>
  <c r="Z412" i="1"/>
  <c r="BP433" i="1"/>
  <c r="BN433" i="1"/>
  <c r="Z433" i="1"/>
  <c r="BP445" i="1"/>
  <c r="BN445" i="1"/>
  <c r="Z445" i="1"/>
  <c r="Y463" i="1"/>
  <c r="BP459" i="1"/>
  <c r="BN459" i="1"/>
  <c r="Z459" i="1"/>
  <c r="BP476" i="1"/>
  <c r="BN476" i="1"/>
  <c r="Z476" i="1"/>
  <c r="Y304" i="1"/>
  <c r="Y359" i="1"/>
  <c r="Y379" i="1"/>
  <c r="Y482" i="1"/>
  <c r="H9" i="1"/>
  <c r="A10" i="1"/>
  <c r="Y24" i="1"/>
  <c r="Y32" i="1"/>
  <c r="Y44" i="1"/>
  <c r="Y59" i="1"/>
  <c r="Y65" i="1"/>
  <c r="Y71" i="1"/>
  <c r="Y78" i="1"/>
  <c r="BP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7" i="1"/>
  <c r="BN127" i="1"/>
  <c r="Z127" i="1"/>
  <c r="Z128" i="1" s="1"/>
  <c r="Y129" i="1"/>
  <c r="Y134" i="1"/>
  <c r="BP131" i="1"/>
  <c r="BN131" i="1"/>
  <c r="Z131" i="1"/>
  <c r="Z133" i="1" s="1"/>
  <c r="BP143" i="1"/>
  <c r="BN143" i="1"/>
  <c r="Z143" i="1"/>
  <c r="Y145" i="1"/>
  <c r="Y150" i="1"/>
  <c r="BP147" i="1"/>
  <c r="BN147" i="1"/>
  <c r="Z147" i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08" i="1"/>
  <c r="Y185" i="1"/>
  <c r="BP182" i="1"/>
  <c r="BN182" i="1"/>
  <c r="Z182" i="1"/>
  <c r="Z184" i="1" s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5" i="1"/>
  <c r="BN75" i="1"/>
  <c r="Z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33" i="1"/>
  <c r="BP137" i="1"/>
  <c r="BN137" i="1"/>
  <c r="Z137" i="1"/>
  <c r="Y139" i="1"/>
  <c r="H508" i="1"/>
  <c r="Y144" i="1"/>
  <c r="BP142" i="1"/>
  <c r="BN142" i="1"/>
  <c r="Z142" i="1"/>
  <c r="BP149" i="1"/>
  <c r="BN149" i="1"/>
  <c r="Z149" i="1"/>
  <c r="Y151" i="1"/>
  <c r="I508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Z174" i="1" s="1"/>
  <c r="Y184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Z270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E508" i="1"/>
  <c r="Y91" i="1"/>
  <c r="G508" i="1"/>
  <c r="Y128" i="1"/>
  <c r="Y213" i="1"/>
  <c r="BP208" i="1"/>
  <c r="BN208" i="1"/>
  <c r="Z208" i="1"/>
  <c r="Y212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8" i="1"/>
  <c r="BN368" i="1"/>
  <c r="Z368" i="1"/>
  <c r="Z370" i="1" s="1"/>
  <c r="Y276" i="1"/>
  <c r="Y285" i="1"/>
  <c r="R508" i="1"/>
  <c r="Y294" i="1"/>
  <c r="U508" i="1"/>
  <c r="Y371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2" i="1"/>
  <c r="BN432" i="1"/>
  <c r="Z432" i="1"/>
  <c r="BP468" i="1"/>
  <c r="BN468" i="1"/>
  <c r="Z468" i="1"/>
  <c r="Y472" i="1"/>
  <c r="BP475" i="1"/>
  <c r="BN475" i="1"/>
  <c r="Z475" i="1"/>
  <c r="AA508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212" i="1" l="1"/>
  <c r="Z462" i="1"/>
  <c r="Z447" i="1"/>
  <c r="Z311" i="1"/>
  <c r="Z246" i="1"/>
  <c r="Z403" i="1"/>
  <c r="Z58" i="1"/>
  <c r="Z44" i="1"/>
  <c r="Z354" i="1"/>
  <c r="Z105" i="1"/>
  <c r="Z441" i="1"/>
  <c r="Z337" i="1"/>
  <c r="Z491" i="1"/>
  <c r="Z477" i="1"/>
  <c r="Z471" i="1"/>
  <c r="Z349" i="1"/>
  <c r="Z330" i="1"/>
  <c r="Z324" i="1"/>
  <c r="Z303" i="1"/>
  <c r="Z200" i="1"/>
  <c r="Z144" i="1"/>
  <c r="Z138" i="1"/>
  <c r="Z64" i="1"/>
  <c r="Z150" i="1"/>
  <c r="Z456" i="1"/>
  <c r="Z263" i="1"/>
  <c r="Z168" i="1"/>
  <c r="Z78" i="1"/>
  <c r="Y500" i="1"/>
  <c r="Y498" i="1"/>
  <c r="Z398" i="1"/>
  <c r="Z230" i="1"/>
  <c r="Z415" i="1"/>
  <c r="Z255" i="1"/>
  <c r="Z111" i="1"/>
  <c r="Z70" i="1"/>
  <c r="Z32" i="1"/>
  <c r="Y502" i="1"/>
  <c r="Y499" i="1"/>
  <c r="Y501" i="1" s="1"/>
  <c r="Z118" i="1"/>
  <c r="Z97" i="1"/>
  <c r="Z503" i="1" l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<sst xmlns="http://schemas.openxmlformats.org/spreadsheetml/2006/main" count="2192" uniqueCount="799">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</sst>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topLeftCell="A358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45936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764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0.45833333333333331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28</v>
      </c>
      <c r="Y41" s="544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29.127777777777773</v>
      </c>
      <c r="BN41" s="64">
        <f>IFERROR(Y41*I41/H41,"0")</f>
        <v>33.705000000000005</v>
      </c>
      <c r="BO41" s="64">
        <f>IFERROR(1/J41*(X41/H41),"0")</f>
        <v>4.0509259259259259E-2</v>
      </c>
      <c r="BP41" s="64">
        <f>IFERROR(1/J41*(Y41/H41),"0")</f>
        <v>4.6875000000000007E-2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16</v>
      </c>
      <c r="Y43" s="544">
        <f>IFERROR(IF(X43="",0,CEILING((X43/$H43),1)*$H43),"")</f>
        <v>18.5</v>
      </c>
      <c r="Z43" s="36">
        <f>IFERROR(IF(Y43=0,"",ROUNDUP(Y43/H43,0)*0.00902),"")</f>
        <v>4.5100000000000001E-2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16.908108108108109</v>
      </c>
      <c r="BN43" s="64">
        <f>IFERROR(Y43*I43/H43,"0")</f>
        <v>19.55</v>
      </c>
      <c r="BO43" s="64">
        <f>IFERROR(1/J43*(X43/H43),"0")</f>
        <v>3.2760032760032753E-2</v>
      </c>
      <c r="BP43" s="64">
        <f>IFERROR(1/J43*(Y43/H43),"0")</f>
        <v>3.787878787878788E-2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6.9169169169169162</v>
      </c>
      <c r="Y44" s="545">
        <f>IFERROR(Y41/H41,"0")+IFERROR(Y42/H42,"0")+IFERROR(Y43/H43,"0")</f>
        <v>8</v>
      </c>
      <c r="Z44" s="545">
        <f>IFERROR(IF(Z41="",0,Z41),"0")+IFERROR(IF(Z42="",0,Z42),"0")+IFERROR(IF(Z43="",0,Z43),"0")</f>
        <v>0.10204000000000001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44</v>
      </c>
      <c r="Y45" s="545">
        <f>IFERROR(SUM(Y41:Y43),"0")</f>
        <v>50.900000000000006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0</v>
      </c>
      <c r="Y58" s="545">
        <f>IFERROR(Y52/H52,"0")+IFERROR(Y53/H53,"0")+IFERROR(Y54/H54,"0")+IFERROR(Y55/H55,"0")+IFERROR(Y56/H56,"0")+IFERROR(Y57/H57,"0")</f>
        <v>0</v>
      </c>
      <c r="Z58" s="545">
        <f>IFERROR(IF(Z52="",0,Z52),"0")+IFERROR(IF(Z53="",0,Z53),"0")+IFERROR(IF(Z54="",0,Z54),"0")+IFERROR(IF(Z55="",0,Z55),"0")+IFERROR(IF(Z56="",0,Z56),"0")+IFERROR(IF(Z57="",0,Z57),"0")</f>
        <v>0</v>
      </c>
      <c r="AA58" s="546"/>
      <c r="AB58" s="546"/>
      <c r="AC58" s="546"/>
    </row>
    <row r="59" spans="1:68" hidden="1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0</v>
      </c>
      <c r="Y59" s="545">
        <f>IFERROR(SUM(Y52:Y57),"0")</f>
        <v>0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111</v>
      </c>
      <c r="Y87" s="544">
        <f>IFERROR(IF(X87="",0,CEILING((X87/$H87),1)*$H87),"")</f>
        <v>118.80000000000001</v>
      </c>
      <c r="Z87" s="36">
        <f>IFERROR(IF(Y87=0,"",ROUNDUP(Y87/H87,0)*0.01898),"")</f>
        <v>0.20877999999999999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115.47083333333333</v>
      </c>
      <c r="BN87" s="64">
        <f>IFERROR(Y87*I87/H87,"0")</f>
        <v>123.58499999999999</v>
      </c>
      <c r="BO87" s="64">
        <f>IFERROR(1/J87*(X87/H87),"0")</f>
        <v>0.16059027777777776</v>
      </c>
      <c r="BP87" s="64">
        <f>IFERROR(1/J87*(Y87/H87),"0")</f>
        <v>0.171875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27</v>
      </c>
      <c r="Y89" s="544">
        <f>IFERROR(IF(X89="",0,CEILING((X89/$H89),1)*$H89),"")</f>
        <v>27</v>
      </c>
      <c r="Z89" s="36">
        <f>IFERROR(IF(Y89=0,"",ROUNDUP(Y89/H89,0)*0.00902),"")</f>
        <v>5.4120000000000001E-2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28.26</v>
      </c>
      <c r="BN89" s="64">
        <f>IFERROR(Y89*I89/H89,"0")</f>
        <v>28.26</v>
      </c>
      <c r="BO89" s="64">
        <f>IFERROR(1/J89*(X89/H89),"0")</f>
        <v>4.5454545454545456E-2</v>
      </c>
      <c r="BP89" s="64">
        <f>IFERROR(1/J89*(Y89/H89),"0")</f>
        <v>4.5454545454545456E-2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16.277777777777779</v>
      </c>
      <c r="Y90" s="545">
        <f>IFERROR(Y87/H87,"0")+IFERROR(Y88/H88,"0")+IFERROR(Y89/H89,"0")</f>
        <v>17</v>
      </c>
      <c r="Z90" s="545">
        <f>IFERROR(IF(Z87="",0,Z87),"0")+IFERROR(IF(Z88="",0,Z88),"0")+IFERROR(IF(Z89="",0,Z89),"0")</f>
        <v>0.26290000000000002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138</v>
      </c>
      <c r="Y91" s="545">
        <f>IFERROR(SUM(Y87:Y89),"0")</f>
        <v>145.80000000000001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hidden="1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73</v>
      </c>
      <c r="Y101" s="544">
        <f>IFERROR(IF(X101="",0,CEILING((X101/$H101),1)*$H101),"")</f>
        <v>75.600000000000009</v>
      </c>
      <c r="Z101" s="36">
        <f>IFERROR(IF(Y101=0,"",ROUNDUP(Y101/H101,0)*0.01898),"")</f>
        <v>0.13286000000000001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75.940277777777766</v>
      </c>
      <c r="BN101" s="64">
        <f>IFERROR(Y101*I101/H101,"0")</f>
        <v>78.64500000000001</v>
      </c>
      <c r="BO101" s="64">
        <f>IFERROR(1/J101*(X101/H101),"0")</f>
        <v>0.10561342592592592</v>
      </c>
      <c r="BP101" s="64">
        <f>IFERROR(1/J101*(Y101/H101),"0")</f>
        <v>0.109375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33</v>
      </c>
      <c r="Y103" s="544">
        <f>IFERROR(IF(X103="",0,CEILING((X103/$H103),1)*$H103),"")</f>
        <v>36</v>
      </c>
      <c r="Z103" s="36">
        <f>IFERROR(IF(Y103=0,"",ROUNDUP(Y103/H103,0)*0.00902),"")</f>
        <v>7.2160000000000002E-2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34.54</v>
      </c>
      <c r="BN103" s="64">
        <f>IFERROR(Y103*I103/H103,"0")</f>
        <v>37.68</v>
      </c>
      <c r="BO103" s="64">
        <f>IFERROR(1/J103*(X103/H103),"0")</f>
        <v>5.5555555555555552E-2</v>
      </c>
      <c r="BP103" s="64">
        <f>IFERROR(1/J103*(Y103/H103),"0")</f>
        <v>6.0606060606060608E-2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14.092592592592592</v>
      </c>
      <c r="Y105" s="545">
        <f>IFERROR(Y101/H101,"0")+IFERROR(Y102/H102,"0")+IFERROR(Y103/H103,"0")+IFERROR(Y104/H104,"0")</f>
        <v>15</v>
      </c>
      <c r="Z105" s="545">
        <f>IFERROR(IF(Z101="",0,Z101),"0")+IFERROR(IF(Z102="",0,Z102),"0")+IFERROR(IF(Z103="",0,Z103),"0")+IFERROR(IF(Z104="",0,Z104),"0")</f>
        <v>0.20502000000000001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106</v>
      </c>
      <c r="Y106" s="545">
        <f>IFERROR(SUM(Y101:Y104),"0")</f>
        <v>111.60000000000001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31</v>
      </c>
      <c r="Y108" s="544">
        <f>IFERROR(IF(X108="",0,CEILING((X108/$H108),1)*$H108),"")</f>
        <v>32.400000000000006</v>
      </c>
      <c r="Z108" s="36">
        <f>IFERROR(IF(Y108=0,"",ROUNDUP(Y108/H108,0)*0.01898),"")</f>
        <v>5.6940000000000004E-2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32.248611111111103</v>
      </c>
      <c r="BN108" s="64">
        <f>IFERROR(Y108*I108/H108,"0")</f>
        <v>33.705000000000005</v>
      </c>
      <c r="BO108" s="64">
        <f>IFERROR(1/J108*(X108/H108),"0")</f>
        <v>4.4849537037037035E-2</v>
      </c>
      <c r="BP108" s="64">
        <f>IFERROR(1/J108*(Y108/H108),"0")</f>
        <v>4.6875000000000007E-2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12</v>
      </c>
      <c r="Y110" s="544">
        <f>IFERROR(IF(X110="",0,CEILING((X110/$H110),1)*$H110),"")</f>
        <v>12</v>
      </c>
      <c r="Z110" s="36">
        <f>IFERROR(IF(Y110=0,"",ROUNDUP(Y110/H110,0)*0.00651),"")</f>
        <v>3.2550000000000003E-2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12.9</v>
      </c>
      <c r="BN110" s="64">
        <f>IFERROR(Y110*I110/H110,"0")</f>
        <v>12.9</v>
      </c>
      <c r="BO110" s="64">
        <f>IFERROR(1/J110*(X110/H110),"0")</f>
        <v>2.7472527472527476E-2</v>
      </c>
      <c r="BP110" s="64">
        <f>IFERROR(1/J110*(Y110/H110),"0")</f>
        <v>2.7472527472527476E-2</v>
      </c>
    </row>
    <row r="111" spans="1:68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7.8703703703703702</v>
      </c>
      <c r="Y111" s="545">
        <f>IFERROR(Y108/H108,"0")+IFERROR(Y109/H109,"0")+IFERROR(Y110/H110,"0")</f>
        <v>8</v>
      </c>
      <c r="Z111" s="545">
        <f>IFERROR(IF(Z108="",0,Z108),"0")+IFERROR(IF(Z109="",0,Z109),"0")+IFERROR(IF(Z110="",0,Z110),"0")</f>
        <v>8.9490000000000014E-2</v>
      </c>
      <c r="AA111" s="546"/>
      <c r="AB111" s="546"/>
      <c r="AC111" s="546"/>
    </row>
    <row r="112" spans="1:68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43</v>
      </c>
      <c r="Y112" s="545">
        <f>IFERROR(SUM(Y108:Y110),"0")</f>
        <v>44.400000000000006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0</v>
      </c>
      <c r="Y118" s="545">
        <f>IFERROR(Y114/H114,"0")+IFERROR(Y115/H115,"0")+IFERROR(Y116/H116,"0")+IFERROR(Y117/H117,"0")</f>
        <v>0</v>
      </c>
      <c r="Z118" s="545">
        <f>IFERROR(IF(Z114="",0,Z114),"0")+IFERROR(IF(Z115="",0,Z115),"0")+IFERROR(IF(Z116="",0,Z116),"0")+IFERROR(IF(Z117="",0,Z117),"0")</f>
        <v>0</v>
      </c>
      <c r="AA118" s="546"/>
      <c r="AB118" s="546"/>
      <c r="AC118" s="546"/>
    </row>
    <row r="119" spans="1:68" hidden="1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0</v>
      </c>
      <c r="Y119" s="545">
        <f>IFERROR(SUM(Y114:Y117),"0")</f>
        <v>0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83</v>
      </c>
      <c r="Y159" s="544">
        <f t="shared" ref="Y159:Y167" si="11">IFERROR(IF(X159="",0,CEILING((X159/$H159),1)*$H159),"")</f>
        <v>84</v>
      </c>
      <c r="Z159" s="36">
        <f>IFERROR(IF(Y159=0,"",ROUNDUP(Y159/H159,0)*0.00902),"")</f>
        <v>0.1804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88.335714285714275</v>
      </c>
      <c r="BN159" s="64">
        <f t="shared" ref="BN159:BN167" si="13">IFERROR(Y159*I159/H159,"0")</f>
        <v>89.399999999999991</v>
      </c>
      <c r="BO159" s="64">
        <f t="shared" ref="BO159:BO167" si="14">IFERROR(1/J159*(X159/H159),"0")</f>
        <v>0.14971139971139971</v>
      </c>
      <c r="BP159" s="64">
        <f t="shared" ref="BP159:BP167" si="15">IFERROR(1/J159*(Y159/H159),"0")</f>
        <v>0.15151515151515152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4</v>
      </c>
      <c r="Y161" s="544">
        <f t="shared" si="11"/>
        <v>4.2</v>
      </c>
      <c r="Z161" s="36">
        <f>IFERROR(IF(Y161=0,"",ROUNDUP(Y161/H161,0)*0.00902),"")</f>
        <v>9.0200000000000002E-3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4.2</v>
      </c>
      <c r="BN161" s="64">
        <f t="shared" si="13"/>
        <v>4.41</v>
      </c>
      <c r="BO161" s="64">
        <f t="shared" si="14"/>
        <v>7.215007215007215E-3</v>
      </c>
      <c r="BP161" s="64">
        <f t="shared" si="15"/>
        <v>7.575757575757576E-3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28</v>
      </c>
      <c r="Y162" s="544">
        <f t="shared" si="11"/>
        <v>29.400000000000002</v>
      </c>
      <c r="Z162" s="36">
        <f>IFERROR(IF(Y162=0,"",ROUNDUP(Y162/H162,0)*0.00502),"")</f>
        <v>7.0280000000000009E-2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29.733333333333331</v>
      </c>
      <c r="BN162" s="64">
        <f t="shared" si="13"/>
        <v>31.22</v>
      </c>
      <c r="BO162" s="64">
        <f t="shared" si="14"/>
        <v>5.6980056980056981E-2</v>
      </c>
      <c r="BP162" s="64">
        <f t="shared" si="15"/>
        <v>5.9829059829059839E-2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30</v>
      </c>
      <c r="Y165" s="544">
        <f t="shared" si="11"/>
        <v>31.5</v>
      </c>
      <c r="Z165" s="36">
        <f>IFERROR(IF(Y165=0,"",ROUNDUP(Y165/H165,0)*0.00502),"")</f>
        <v>7.5300000000000006E-2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31.428571428571427</v>
      </c>
      <c r="BN165" s="64">
        <f t="shared" si="13"/>
        <v>33.000000000000007</v>
      </c>
      <c r="BO165" s="64">
        <f t="shared" si="14"/>
        <v>6.1050061050061055E-2</v>
      </c>
      <c r="BP165" s="64">
        <f t="shared" si="15"/>
        <v>6.4102564102564111E-2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48.333333333333336</v>
      </c>
      <c r="Y168" s="545">
        <f>IFERROR(Y159/H159,"0")+IFERROR(Y160/H160,"0")+IFERROR(Y161/H161,"0")+IFERROR(Y162/H162,"0")+IFERROR(Y163/H163,"0")+IFERROR(Y164/H164,"0")+IFERROR(Y165/H165,"0")+IFERROR(Y166/H166,"0")+IFERROR(Y167/H167,"0")</f>
        <v>50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0.33500000000000008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145</v>
      </c>
      <c r="Y169" s="545">
        <f>IFERROR(SUM(Y159:Y167),"0")</f>
        <v>149.10000000000002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215</v>
      </c>
      <c r="Y193" s="544">
        <f t="shared" si="16"/>
        <v>216</v>
      </c>
      <c r="Z193" s="36">
        <f>IFERROR(IF(Y193=0,"",ROUNDUP(Y193/H193,0)*0.00902),"")</f>
        <v>0.36080000000000001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223.36111111111111</v>
      </c>
      <c r="BN193" s="64">
        <f t="shared" si="18"/>
        <v>224.39999999999998</v>
      </c>
      <c r="BO193" s="64">
        <f t="shared" si="19"/>
        <v>0.30162738496071828</v>
      </c>
      <c r="BP193" s="64">
        <f t="shared" si="20"/>
        <v>0.30303030303030304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94</v>
      </c>
      <c r="Y195" s="544">
        <f t="shared" si="16"/>
        <v>97.2</v>
      </c>
      <c r="Z195" s="36">
        <f>IFERROR(IF(Y195=0,"",ROUNDUP(Y195/H195,0)*0.00902),"")</f>
        <v>0.16236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97.655555555555551</v>
      </c>
      <c r="BN195" s="64">
        <f t="shared" si="18"/>
        <v>100.98</v>
      </c>
      <c r="BO195" s="64">
        <f t="shared" si="19"/>
        <v>0.13187429854096519</v>
      </c>
      <c r="BP195" s="64">
        <f t="shared" si="20"/>
        <v>0.13636363636363635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57.222222222222214</v>
      </c>
      <c r="Y200" s="545">
        <f>IFERROR(Y192/H192,"0")+IFERROR(Y193/H193,"0")+IFERROR(Y194/H194,"0")+IFERROR(Y195/H195,"0")+IFERROR(Y196/H196,"0")+IFERROR(Y197/H197,"0")+IFERROR(Y198/H198,"0")+IFERROR(Y199/H199,"0")</f>
        <v>58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0.52316000000000007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309</v>
      </c>
      <c r="Y201" s="545">
        <f>IFERROR(SUM(Y192:Y199),"0")</f>
        <v>313.2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49</v>
      </c>
      <c r="Y205" s="544">
        <f t="shared" si="21"/>
        <v>52.199999999999996</v>
      </c>
      <c r="Z205" s="36">
        <f>IFERROR(IF(Y205=0,"",ROUNDUP(Y205/H205,0)*0.01898),"")</f>
        <v>0.11388000000000001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51.923103448275867</v>
      </c>
      <c r="BN205" s="64">
        <f t="shared" si="23"/>
        <v>55.313999999999993</v>
      </c>
      <c r="BO205" s="64">
        <f t="shared" si="24"/>
        <v>8.8002873563218398E-2</v>
      </c>
      <c r="BP205" s="64">
        <f t="shared" si="25"/>
        <v>9.375E-2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99</v>
      </c>
      <c r="Y206" s="544">
        <f t="shared" si="21"/>
        <v>100.8</v>
      </c>
      <c r="Z206" s="36">
        <f t="shared" ref="Z206:Z211" si="26">IFERROR(IF(Y206=0,"",ROUNDUP(Y206/H206,0)*0.00651),"")</f>
        <v>0.27342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110.1375</v>
      </c>
      <c r="BN206" s="64">
        <f t="shared" si="23"/>
        <v>112.13999999999999</v>
      </c>
      <c r="BO206" s="64">
        <f t="shared" si="24"/>
        <v>0.22664835164835168</v>
      </c>
      <c r="BP206" s="64">
        <f t="shared" si="25"/>
        <v>0.23076923076923078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145</v>
      </c>
      <c r="Y208" s="544">
        <f t="shared" si="21"/>
        <v>146.4</v>
      </c>
      <c r="Z208" s="36">
        <f t="shared" si="26"/>
        <v>0.39711000000000002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160.22500000000002</v>
      </c>
      <c r="BN208" s="64">
        <f t="shared" si="23"/>
        <v>161.77200000000002</v>
      </c>
      <c r="BO208" s="64">
        <f t="shared" si="24"/>
        <v>0.331959706959707</v>
      </c>
      <c r="BP208" s="64">
        <f t="shared" si="25"/>
        <v>0.33516483516483525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52</v>
      </c>
      <c r="Y211" s="544">
        <f t="shared" si="21"/>
        <v>52.8</v>
      </c>
      <c r="Z211" s="36">
        <f t="shared" si="26"/>
        <v>0.14322000000000001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57.59</v>
      </c>
      <c r="BN211" s="64">
        <f t="shared" si="23"/>
        <v>58.475999999999999</v>
      </c>
      <c r="BO211" s="64">
        <f t="shared" si="24"/>
        <v>0.11904761904761907</v>
      </c>
      <c r="BP211" s="64">
        <f t="shared" si="25"/>
        <v>0.12087912087912089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128.9655172413793</v>
      </c>
      <c r="Y212" s="545">
        <f>IFERROR(Y203/H203,"0")+IFERROR(Y204/H204,"0")+IFERROR(Y205/H205,"0")+IFERROR(Y206/H206,"0")+IFERROR(Y207/H207,"0")+IFERROR(Y208/H208,"0")+IFERROR(Y209/H209,"0")+IFERROR(Y210/H210,"0")+IFERROR(Y211/H211,"0")</f>
        <v>131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0.92763000000000007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345</v>
      </c>
      <c r="Y213" s="545">
        <f>IFERROR(SUM(Y203:Y211),"0")</f>
        <v>352.2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2</v>
      </c>
      <c r="Y237" s="544">
        <f>IFERROR(IF(X237="",0,CEILING((X237/$H237),1)*$H237),"")</f>
        <v>3.6</v>
      </c>
      <c r="Z237" s="36">
        <f>IFERROR(IF(Y237=0,"",ROUNDUP(Y237/H237,0)*0.0059),"")</f>
        <v>1.18E-2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2.1944444444444446</v>
      </c>
      <c r="BN237" s="64">
        <f>IFERROR(Y237*I237/H237,"0")</f>
        <v>3.95</v>
      </c>
      <c r="BO237" s="64">
        <f>IFERROR(1/J237*(X237/H237),"0")</f>
        <v>5.1440329218106996E-3</v>
      </c>
      <c r="BP237" s="64">
        <f>IFERROR(1/J237*(Y237/H237),"0")</f>
        <v>9.2592592592592587E-3</v>
      </c>
    </row>
    <row r="238" spans="1:68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1.1111111111111112</v>
      </c>
      <c r="Y238" s="545">
        <f>IFERROR(Y237/H237,"0")</f>
        <v>2</v>
      </c>
      <c r="Z238" s="545">
        <f>IFERROR(IF(Z237="",0,Z237),"0")</f>
        <v>1.18E-2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2</v>
      </c>
      <c r="Y239" s="545">
        <f>IFERROR(SUM(Y237:Y237),"0")</f>
        <v>3.6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1</v>
      </c>
      <c r="Y244" s="544">
        <f>IFERROR(IF(X244="",0,CEILING((X244/$H244),1)*$H244),"")</f>
        <v>1.98</v>
      </c>
      <c r="Z244" s="36">
        <f>IFERROR(IF(Y244=0,"",ROUNDUP(Y244/H244,0)*0.0059),"")</f>
        <v>1.18E-2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1.1919191919191918</v>
      </c>
      <c r="BN244" s="64">
        <f>IFERROR(Y244*I244/H244,"0")</f>
        <v>2.36</v>
      </c>
      <c r="BO244" s="64">
        <f>IFERROR(1/J244*(X244/H244),"0")</f>
        <v>4.6763935652824546E-3</v>
      </c>
      <c r="BP244" s="64">
        <f>IFERROR(1/J244*(Y244/H244),"0")</f>
        <v>9.2592592592592587E-3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1.0101010101010102</v>
      </c>
      <c r="Y246" s="545">
        <f>IFERROR(Y241/H241,"0")+IFERROR(Y242/H242,"0")+IFERROR(Y243/H243,"0")+IFERROR(Y244/H244,"0")+IFERROR(Y245/H245,"0")</f>
        <v>2</v>
      </c>
      <c r="Z246" s="545">
        <f>IFERROR(IF(Z241="",0,Z241),"0")+IFERROR(IF(Z242="",0,Z242),"0")+IFERROR(IF(Z243="",0,Z243),"0")+IFERROR(IF(Z244="",0,Z244),"0")+IFERROR(IF(Z245="",0,Z245),"0")</f>
        <v>1.18E-2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</v>
      </c>
      <c r="Y247" s="545">
        <f>IFERROR(SUM(Y241:Y245),"0")</f>
        <v>1.98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1</v>
      </c>
      <c r="Y302" s="544">
        <f t="shared" si="33"/>
        <v>1.8</v>
      </c>
      <c r="Z302" s="36">
        <f>IFERROR(IF(Y302=0,"",ROUNDUP(Y302/H302,0)*0.00651),"")</f>
        <v>6.5100000000000002E-3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1.1266666666666667</v>
      </c>
      <c r="BN302" s="64">
        <f t="shared" si="35"/>
        <v>2.028</v>
      </c>
      <c r="BO302" s="64">
        <f t="shared" si="36"/>
        <v>3.0525030525030529E-3</v>
      </c>
      <c r="BP302" s="64">
        <f t="shared" si="37"/>
        <v>5.4945054945054949E-3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0.55555555555555558</v>
      </c>
      <c r="Y303" s="545">
        <f>IFERROR(Y296/H296,"0")+IFERROR(Y297/H297,"0")+IFERROR(Y298/H298,"0")+IFERROR(Y299/H299,"0")+IFERROR(Y300/H300,"0")+IFERROR(Y301/H301,"0")+IFERROR(Y302/H302,"0")</f>
        <v>1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6.5100000000000002E-3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</v>
      </c>
      <c r="Y304" s="545">
        <f>IFERROR(SUM(Y296:Y302),"0")</f>
        <v>1.8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18</v>
      </c>
      <c r="Y315" s="544">
        <f>IFERROR(IF(X315="",0,CEILING((X315/$H315),1)*$H315),"")</f>
        <v>23.4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19.197692307692311</v>
      </c>
      <c r="BN315" s="64">
        <f>IFERROR(Y315*I315/H315,"0")</f>
        <v>24.957000000000001</v>
      </c>
      <c r="BO315" s="64">
        <f>IFERROR(1/J315*(X315/H315),"0")</f>
        <v>3.6057692307692311E-2</v>
      </c>
      <c r="BP315" s="64">
        <f>IFERROR(1/J315*(Y315/H315),"0")</f>
        <v>4.6875E-2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72</v>
      </c>
      <c r="Y316" s="544">
        <f>IFERROR(IF(X316="",0,CEILING((X316/$H316),1)*$H316),"")</f>
        <v>75.600000000000009</v>
      </c>
      <c r="Z316" s="36">
        <f>IFERROR(IF(Y316=0,"",ROUNDUP(Y316/H316,0)*0.01898),"")</f>
        <v>0.17082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76.448571428571427</v>
      </c>
      <c r="BN316" s="64">
        <f>IFERROR(Y316*I316/H316,"0")</f>
        <v>80.271000000000001</v>
      </c>
      <c r="BO316" s="64">
        <f>IFERROR(1/J316*(X316/H316),"0")</f>
        <v>0.13392857142857142</v>
      </c>
      <c r="BP316" s="64">
        <f>IFERROR(1/J316*(Y316/H316),"0")</f>
        <v>0.140625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10.87912087912088</v>
      </c>
      <c r="Y317" s="545">
        <f>IFERROR(Y314/H314,"0")+IFERROR(Y315/H315,"0")+IFERROR(Y316/H316,"0")</f>
        <v>12</v>
      </c>
      <c r="Z317" s="545">
        <f>IFERROR(IF(Z314="",0,Z314),"0")+IFERROR(IF(Z315="",0,Z315),"0")+IFERROR(IF(Z316="",0,Z316),"0")</f>
        <v>0.22776000000000002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90</v>
      </c>
      <c r="Y318" s="545">
        <f>IFERROR(SUM(Y314:Y316),"0")</f>
        <v>99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hidden="1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hidden="1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0</v>
      </c>
      <c r="Y342" s="544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147</v>
      </c>
      <c r="Y343" s="544">
        <f t="shared" si="38"/>
        <v>150</v>
      </c>
      <c r="Z343" s="36">
        <f>IFERROR(IF(Y343=0,"",ROUNDUP(Y343/H343,0)*0.02175),"")</f>
        <v>0.21749999999999997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151.70400000000001</v>
      </c>
      <c r="BN343" s="64">
        <f t="shared" si="40"/>
        <v>154.80000000000001</v>
      </c>
      <c r="BO343" s="64">
        <f t="shared" si="41"/>
        <v>0.20416666666666666</v>
      </c>
      <c r="BP343" s="64">
        <f t="shared" si="42"/>
        <v>0.20833333333333331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307</v>
      </c>
      <c r="Y344" s="544">
        <f t="shared" si="38"/>
        <v>315</v>
      </c>
      <c r="Z344" s="36">
        <f>IFERROR(IF(Y344=0,"",ROUNDUP(Y344/H344,0)*0.02175),"")</f>
        <v>0.45674999999999999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316.82400000000001</v>
      </c>
      <c r="BN344" s="64">
        <f t="shared" si="40"/>
        <v>325.08</v>
      </c>
      <c r="BO344" s="64">
        <f t="shared" si="41"/>
        <v>0.42638888888888882</v>
      </c>
      <c r="BP344" s="64">
        <f t="shared" si="42"/>
        <v>0.4375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4</v>
      </c>
      <c r="Y345" s="544">
        <f t="shared" si="38"/>
        <v>15</v>
      </c>
      <c r="Z345" s="36">
        <f>IFERROR(IF(Y345=0,"",ROUNDUP(Y345/H345,0)*0.02175),"")</f>
        <v>2.1749999999999999E-2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4.1280000000000001</v>
      </c>
      <c r="BN345" s="64">
        <f t="shared" si="40"/>
        <v>15.48</v>
      </c>
      <c r="BO345" s="64">
        <f t="shared" si="41"/>
        <v>5.5555555555555549E-3</v>
      </c>
      <c r="BP345" s="64">
        <f t="shared" si="42"/>
        <v>2.0833333333333332E-2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30.533333333333331</v>
      </c>
      <c r="Y349" s="545">
        <f>IFERROR(Y342/H342,"0")+IFERROR(Y343/H343,"0")+IFERROR(Y344/H344,"0")+IFERROR(Y345/H345,"0")+IFERROR(Y346/H346,"0")+IFERROR(Y347/H347,"0")+IFERROR(Y348/H348,"0")</f>
        <v>32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0.69600000000000006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458</v>
      </c>
      <c r="Y350" s="545">
        <f>IFERROR(SUM(Y342:Y348),"0")</f>
        <v>480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hidden="1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0</v>
      </c>
      <c r="Y354" s="545">
        <f>IFERROR(Y352/H352,"0")+IFERROR(Y353/H353,"0")</f>
        <v>0</v>
      </c>
      <c r="Z354" s="545">
        <f>IFERROR(IF(Z352="",0,Z352),"0")+IFERROR(IF(Z353="",0,Z353),"0")</f>
        <v>0</v>
      </c>
      <c r="AA354" s="546"/>
      <c r="AB354" s="546"/>
      <c r="AC354" s="546"/>
    </row>
    <row r="355" spans="1:68" hidden="1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0</v>
      </c>
      <c r="Y355" s="545">
        <f>IFERROR(SUM(Y352:Y353),"0")</f>
        <v>0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16</v>
      </c>
      <c r="Y358" s="544">
        <f>IFERROR(IF(X358="",0,CEILING((X358/$H358),1)*$H358),"")</f>
        <v>18</v>
      </c>
      <c r="Z358" s="36">
        <f>IFERROR(IF(Y358=0,"",ROUNDUP(Y358/H358,0)*0.01898),"")</f>
        <v>3.7960000000000001E-2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16.922666666666668</v>
      </c>
      <c r="BN358" s="64">
        <f>IFERROR(Y358*I358/H358,"0")</f>
        <v>19.038</v>
      </c>
      <c r="BO358" s="64">
        <f>IFERROR(1/J358*(X358/H358),"0")</f>
        <v>2.7777777777777776E-2</v>
      </c>
      <c r="BP358" s="64">
        <f>IFERROR(1/J358*(Y358/H358),"0")</f>
        <v>3.125E-2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1.7777777777777777</v>
      </c>
      <c r="Y359" s="545">
        <f>IFERROR(Y357/H357,"0")+IFERROR(Y358/H358,"0")</f>
        <v>2</v>
      </c>
      <c r="Z359" s="545">
        <f>IFERROR(IF(Z357="",0,Z357),"0")+IFERROR(IF(Z358="",0,Z358),"0")</f>
        <v>3.7960000000000001E-2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16</v>
      </c>
      <c r="Y360" s="545">
        <f>IFERROR(SUM(Y357:Y358),"0")</f>
        <v>18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37</v>
      </c>
      <c r="Y362" s="544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39.13366666666667</v>
      </c>
      <c r="BN362" s="64">
        <f>IFERROR(Y362*I362/H362,"0")</f>
        <v>47.594999999999999</v>
      </c>
      <c r="BO362" s="64">
        <f>IFERROR(1/J362*(X362/H362),"0")</f>
        <v>6.4236111111111105E-2</v>
      </c>
      <c r="BP362" s="64">
        <f>IFERROR(1/J362*(Y362/H362),"0")</f>
        <v>7.8125E-2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4.1111111111111107</v>
      </c>
      <c r="Y363" s="545">
        <f>IFERROR(Y362/H362,"0")</f>
        <v>5</v>
      </c>
      <c r="Z363" s="545">
        <f>IFERROR(IF(Z362="",0,Z362),"0")</f>
        <v>9.4899999999999998E-2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37</v>
      </c>
      <c r="Y364" s="545">
        <f>IFERROR(SUM(Y362:Y362),"0")</f>
        <v>45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108</v>
      </c>
      <c r="Y377" s="544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114.22799999999999</v>
      </c>
      <c r="BN377" s="64">
        <f>IFERROR(Y377*I377/H377,"0")</f>
        <v>114.22799999999999</v>
      </c>
      <c r="BO377" s="64">
        <f>IFERROR(1/J377*(X377/H377),"0")</f>
        <v>0.1875</v>
      </c>
      <c r="BP377" s="64">
        <f>IFERROR(1/J377*(Y377/H377),"0")</f>
        <v>0.1875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12</v>
      </c>
      <c r="Y379" s="545">
        <f>IFERROR(Y377/H377,"0")+IFERROR(Y378/H378,"0")</f>
        <v>12</v>
      </c>
      <c r="Z379" s="545">
        <f>IFERROR(IF(Z377="",0,Z377),"0")+IFERROR(IF(Z378="",0,Z378),"0")</f>
        <v>0.22776000000000002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108</v>
      </c>
      <c r="Y380" s="545">
        <f>IFERROR(SUM(Y377:Y378),"0")</f>
        <v>108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24</v>
      </c>
      <c r="Y411" s="544">
        <f>IFERROR(IF(X411="",0,CEILING((X411/$H411),1)*$H411),"")</f>
        <v>27</v>
      </c>
      <c r="Z411" s="36">
        <f>IFERROR(IF(Y411=0,"",ROUNDUP(Y411/H411,0)*0.00902),"")</f>
        <v>4.5100000000000001E-2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24.933333333333334</v>
      </c>
      <c r="BN411" s="64">
        <f>IFERROR(Y411*I411/H411,"0")</f>
        <v>28.049999999999997</v>
      </c>
      <c r="BO411" s="64">
        <f>IFERROR(1/J411*(X411/H411),"0")</f>
        <v>3.3670033670033662E-2</v>
      </c>
      <c r="BP411" s="64">
        <f>IFERROR(1/J411*(Y411/H411),"0")</f>
        <v>3.787878787878788E-2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4.4444444444444438</v>
      </c>
      <c r="Y415" s="545">
        <f>IFERROR(Y411/H411,"0")+IFERROR(Y412/H412,"0")+IFERROR(Y413/H413,"0")+IFERROR(Y414/H414,"0")</f>
        <v>5</v>
      </c>
      <c r="Z415" s="545">
        <f>IFERROR(IF(Z411="",0,Z411),"0")+IFERROR(IF(Z412="",0,Z412),"0")+IFERROR(IF(Z413="",0,Z413),"0")+IFERROR(IF(Z414="",0,Z414),"0")</f>
        <v>4.5100000000000001E-2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24</v>
      </c>
      <c r="Y416" s="545">
        <f>IFERROR(SUM(Y411:Y414),"0")</f>
        <v>27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7</v>
      </c>
      <c r="Y430" s="544">
        <f t="shared" ref="Y430:Y440" si="49">IFERROR(IF(X430="",0,CEILING((X430/$H430),1)*$H430),"")</f>
        <v>10.56</v>
      </c>
      <c r="Z430" s="36">
        <f t="shared" ref="Z430:Z435" si="50">IFERROR(IF(Y430=0,"",ROUNDUP(Y430/H430,0)*0.01196),"")</f>
        <v>2.392E-2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7.4772727272727266</v>
      </c>
      <c r="BN430" s="64">
        <f t="shared" ref="BN430:BN440" si="52">IFERROR(Y430*I430/H430,"0")</f>
        <v>11.28</v>
      </c>
      <c r="BO430" s="64">
        <f t="shared" ref="BO430:BO440" si="53">IFERROR(1/J430*(X430/H430),"0")</f>
        <v>1.2747668997668998E-2</v>
      </c>
      <c r="BP430" s="64">
        <f t="shared" ref="BP430:BP440" si="54">IFERROR(1/J430*(Y430/H430),"0")</f>
        <v>1.9230769230769232E-2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1.3257575757575757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2.392E-2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7</v>
      </c>
      <c r="Y442" s="545">
        <f>IFERROR(SUM(Y430:Y440),"0")</f>
        <v>10.56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hidden="1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30</v>
      </c>
      <c r="Y450" s="544">
        <f t="shared" ref="Y450:Y455" si="55">IFERROR(IF(X450="",0,CEILING((X450/$H450),1)*$H450),"")</f>
        <v>31.68</v>
      </c>
      <c r="Z450" s="36">
        <f>IFERROR(IF(Y450=0,"",ROUNDUP(Y450/H450,0)*0.01196),"")</f>
        <v>7.1760000000000004E-2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32.04545454545454</v>
      </c>
      <c r="BN450" s="64">
        <f t="shared" ref="BN450:BN455" si="57">IFERROR(Y450*I450/H450,"0")</f>
        <v>33.839999999999996</v>
      </c>
      <c r="BO450" s="64">
        <f t="shared" ref="BO450:BO455" si="58">IFERROR(1/J450*(X450/H450),"0")</f>
        <v>5.4632867132867136E-2</v>
      </c>
      <c r="BP450" s="64">
        <f t="shared" ref="BP450:BP455" si="59">IFERROR(1/J450*(Y450/H450),"0")</f>
        <v>5.7692307692307696E-2</v>
      </c>
    </row>
    <row r="451" spans="1:68" ht="27" hidden="1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11</v>
      </c>
      <c r="Y452" s="544">
        <f t="shared" si="55"/>
        <v>15.84</v>
      </c>
      <c r="Z452" s="36">
        <f>IFERROR(IF(Y452=0,"",ROUNDUP(Y452/H452,0)*0.01196),"")</f>
        <v>3.5880000000000002E-2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11.75</v>
      </c>
      <c r="BN452" s="64">
        <f t="shared" si="57"/>
        <v>16.919999999999998</v>
      </c>
      <c r="BO452" s="64">
        <f t="shared" si="58"/>
        <v>2.003205128205128E-2</v>
      </c>
      <c r="BP452" s="64">
        <f t="shared" si="59"/>
        <v>2.8846153846153848E-2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7.7651515151515147</v>
      </c>
      <c r="Y456" s="545">
        <f>IFERROR(Y450/H450,"0")+IFERROR(Y451/H451,"0")+IFERROR(Y452/H452,"0")+IFERROR(Y453/H453,"0")+IFERROR(Y454/H454,"0")+IFERROR(Y455/H455,"0")</f>
        <v>9</v>
      </c>
      <c r="Z456" s="545">
        <f>IFERROR(IF(Z450="",0,Z450),"0")+IFERROR(IF(Z451="",0,Z451),"0")+IFERROR(IF(Z452="",0,Z452),"0")+IFERROR(IF(Z453="",0,Z453),"0")+IFERROR(IF(Z454="",0,Z454),"0")+IFERROR(IF(Z455="",0,Z455),"0")</f>
        <v>0.10764000000000001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41</v>
      </c>
      <c r="Y457" s="545">
        <f>IFERROR(SUM(Y450:Y455),"0")</f>
        <v>47.519999999999996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1915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2009.6599999999999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2019.2911852493576</v>
      </c>
      <c r="Y499" s="545">
        <f>IFERROR(SUM(BN22:BN495),"0")</f>
        <v>2119.0190000000002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4</v>
      </c>
      <c r="Y500" s="38">
        <f>ROUNDUP(SUM(BP22:BP495),0)</f>
        <v>4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2119.2911852493576</v>
      </c>
      <c r="Y501" s="545">
        <f>GrossWeightTotalR+PalletQtyTotalR*25</f>
        <v>2219.0190000000002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355.19219476805665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371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3.9363900000000007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50.900000000000006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8" s="46">
        <f>IFERROR(Y87*1,"0")+IFERROR(Y88*1,"0")+IFERROR(Y89*1,"0")+IFERROR(Y93*1,"0")+IFERROR(Y94*1,"0")+IFERROR(Y95*1,"0")+IFERROR(Y96*1,"0")</f>
        <v>145.80000000000001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156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149.10000000000002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665.4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5.58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100.80000000000001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543</v>
      </c>
      <c r="U508" s="46">
        <f>IFERROR(Y367*1,"0")+IFERROR(Y368*1,"0")+IFERROR(Y369*1,"0")+IFERROR(Y373*1,"0")+IFERROR(Y377*1,"0")+IFERROR(Y378*1,"0")+IFERROR(Y382*1,"0")</f>
        <v>108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27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58.08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1 915,00"/>
        <filter val="1,00"/>
        <filter val="1,01"/>
        <filter val="1,11"/>
        <filter val="1,33"/>
        <filter val="1,78"/>
        <filter val="10,88"/>
        <filter val="106,00"/>
        <filter val="108,00"/>
        <filter val="11,00"/>
        <filter val="111,00"/>
        <filter val="12,00"/>
        <filter val="128,97"/>
        <filter val="138,00"/>
        <filter val="14,09"/>
        <filter val="145,00"/>
        <filter val="147,00"/>
        <filter val="16,00"/>
        <filter val="16,28"/>
        <filter val="18,00"/>
        <filter val="2 019,29"/>
        <filter val="2 119,29"/>
        <filter val="2,00"/>
        <filter val="215,00"/>
        <filter val="24,00"/>
        <filter val="27,00"/>
        <filter val="28,00"/>
        <filter val="30,00"/>
        <filter val="30,53"/>
        <filter val="307,00"/>
        <filter val="309,00"/>
        <filter val="31,00"/>
        <filter val="33,00"/>
        <filter val="345,00"/>
        <filter val="355,19"/>
        <filter val="37,00"/>
        <filter val="4"/>
        <filter val="4,00"/>
        <filter val="4,11"/>
        <filter val="4,44"/>
        <filter val="41,00"/>
        <filter val="43,00"/>
        <filter val="44,00"/>
        <filter val="458,00"/>
        <filter val="48,33"/>
        <filter val="49,00"/>
        <filter val="52,00"/>
        <filter val="57,22"/>
        <filter val="6,92"/>
        <filter val="7,00"/>
        <filter val="7,77"/>
        <filter val="7,87"/>
        <filter val="72,00"/>
        <filter val="73,00"/>
        <filter val="83,00"/>
        <filter val="90,00"/>
        <filter val="94,00"/>
        <filter val="99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