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ACABF12-E6C6-4CE3-B06A-3A8FCAA68C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BP431" i="1" s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08" i="1" s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BP396" i="1" s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Y363" i="1" s="1"/>
  <c r="X360" i="1"/>
  <c r="X359" i="1"/>
  <c r="BO358" i="1"/>
  <c r="BM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O352" i="1"/>
  <c r="BM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P321" i="1" s="1"/>
  <c r="BO320" i="1"/>
  <c r="BM320" i="1"/>
  <c r="Y320" i="1"/>
  <c r="BP320" i="1" s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Y280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P260" i="1" s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Y235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BP215" i="1" s="1"/>
  <c r="P215" i="1"/>
  <c r="X213" i="1"/>
  <c r="X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BP182" i="1" s="1"/>
  <c r="P182" i="1"/>
  <c r="X179" i="1"/>
  <c r="X178" i="1"/>
  <c r="BO177" i="1"/>
  <c r="BM177" i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Y175" i="1" s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BP147" i="1" s="1"/>
  <c r="P147" i="1"/>
  <c r="X145" i="1"/>
  <c r="X144" i="1"/>
  <c r="BO143" i="1"/>
  <c r="BM143" i="1"/>
  <c r="Y143" i="1"/>
  <c r="BP143" i="1" s="1"/>
  <c r="BO142" i="1"/>
  <c r="BM142" i="1"/>
  <c r="Y142" i="1"/>
  <c r="Y144" i="1" s="1"/>
  <c r="P142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G508" i="1" s="1"/>
  <c r="P126" i="1"/>
  <c r="X123" i="1"/>
  <c r="X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Y106" i="1" s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Y98" i="1" s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08" i="1" s="1"/>
  <c r="P22" i="1"/>
  <c r="H10" i="1"/>
  <c r="A9" i="1"/>
  <c r="F10" i="1" s="1"/>
  <c r="D7" i="1"/>
  <c r="Q6" i="1"/>
  <c r="P2" i="1"/>
  <c r="Z35" i="1" l="1"/>
  <c r="Z36" i="1" s="1"/>
  <c r="BN35" i="1"/>
  <c r="BP35" i="1"/>
  <c r="Y36" i="1"/>
  <c r="Z41" i="1"/>
  <c r="BN41" i="1"/>
  <c r="Z142" i="1"/>
  <c r="BN142" i="1"/>
  <c r="BP142" i="1"/>
  <c r="Z143" i="1"/>
  <c r="BN143" i="1"/>
  <c r="Z147" i="1"/>
  <c r="BN147" i="1"/>
  <c r="Y150" i="1"/>
  <c r="Z207" i="1"/>
  <c r="BN207" i="1"/>
  <c r="Z315" i="1"/>
  <c r="BN315" i="1"/>
  <c r="Z320" i="1"/>
  <c r="BN320" i="1"/>
  <c r="Z321" i="1"/>
  <c r="BN321" i="1"/>
  <c r="Y324" i="1"/>
  <c r="Z431" i="1"/>
  <c r="BN431" i="1"/>
  <c r="Z434" i="1"/>
  <c r="BN434" i="1"/>
  <c r="Z435" i="1"/>
  <c r="BN435" i="1"/>
  <c r="X500" i="1"/>
  <c r="X501" i="1" s="1"/>
  <c r="Z56" i="1"/>
  <c r="BN56" i="1"/>
  <c r="Z116" i="1"/>
  <c r="BN116" i="1"/>
  <c r="Z163" i="1"/>
  <c r="BN163" i="1"/>
  <c r="Z194" i="1"/>
  <c r="BN194" i="1"/>
  <c r="Z222" i="1"/>
  <c r="BN222" i="1"/>
  <c r="Z227" i="1"/>
  <c r="BN227" i="1"/>
  <c r="Y246" i="1"/>
  <c r="Z244" i="1"/>
  <c r="BN244" i="1"/>
  <c r="Z253" i="1"/>
  <c r="BN253" i="1"/>
  <c r="M508" i="1"/>
  <c r="Z261" i="1"/>
  <c r="BN261" i="1"/>
  <c r="Z262" i="1"/>
  <c r="BN262" i="1"/>
  <c r="Z299" i="1"/>
  <c r="BN299" i="1"/>
  <c r="Z336" i="1"/>
  <c r="BN336" i="1"/>
  <c r="Z396" i="1"/>
  <c r="BN396" i="1"/>
  <c r="Z451" i="1"/>
  <c r="BN451" i="1"/>
  <c r="BP52" i="1"/>
  <c r="BN52" i="1"/>
  <c r="Z52" i="1"/>
  <c r="BP87" i="1"/>
  <c r="BN87" i="1"/>
  <c r="Z87" i="1"/>
  <c r="BP110" i="1"/>
  <c r="BN110" i="1"/>
  <c r="Z110" i="1"/>
  <c r="Y156" i="1"/>
  <c r="BP155" i="1"/>
  <c r="BN155" i="1"/>
  <c r="Z155" i="1"/>
  <c r="Z156" i="1" s="1"/>
  <c r="BP159" i="1"/>
  <c r="BN159" i="1"/>
  <c r="Z159" i="1"/>
  <c r="BP188" i="1"/>
  <c r="BN188" i="1"/>
  <c r="Z188" i="1"/>
  <c r="BP211" i="1"/>
  <c r="BN211" i="1"/>
  <c r="Z211" i="1"/>
  <c r="BP291" i="1"/>
  <c r="BN291" i="1"/>
  <c r="Z291" i="1"/>
  <c r="BP327" i="1"/>
  <c r="BN327" i="1"/>
  <c r="Z327" i="1"/>
  <c r="BP358" i="1"/>
  <c r="BN358" i="1"/>
  <c r="Z358" i="1"/>
  <c r="BP392" i="1"/>
  <c r="BN392" i="1"/>
  <c r="Z392" i="1"/>
  <c r="BP439" i="1"/>
  <c r="BN439" i="1"/>
  <c r="Z439" i="1"/>
  <c r="BP469" i="1"/>
  <c r="BN469" i="1"/>
  <c r="Z469" i="1"/>
  <c r="Z29" i="1"/>
  <c r="BN29" i="1"/>
  <c r="Z47" i="1"/>
  <c r="Z48" i="1" s="1"/>
  <c r="BN47" i="1"/>
  <c r="BP47" i="1"/>
  <c r="Y48" i="1"/>
  <c r="BP68" i="1"/>
  <c r="BN68" i="1"/>
  <c r="Z68" i="1"/>
  <c r="BP96" i="1"/>
  <c r="BN96" i="1"/>
  <c r="Z96" i="1"/>
  <c r="BP131" i="1"/>
  <c r="BN131" i="1"/>
  <c r="Z131" i="1"/>
  <c r="BP167" i="1"/>
  <c r="BN167" i="1"/>
  <c r="Z167" i="1"/>
  <c r="BP198" i="1"/>
  <c r="BN198" i="1"/>
  <c r="Z198" i="1"/>
  <c r="BP269" i="1"/>
  <c r="BN269" i="1"/>
  <c r="Z269" i="1"/>
  <c r="BP307" i="1"/>
  <c r="BN307" i="1"/>
  <c r="Z307" i="1"/>
  <c r="BP344" i="1"/>
  <c r="BN344" i="1"/>
  <c r="Z344" i="1"/>
  <c r="BP368" i="1"/>
  <c r="BN368" i="1"/>
  <c r="Z368" i="1"/>
  <c r="Y408" i="1"/>
  <c r="BP407" i="1"/>
  <c r="BN407" i="1"/>
  <c r="Z407" i="1"/>
  <c r="Z408" i="1" s="1"/>
  <c r="BP411" i="1"/>
  <c r="BN411" i="1"/>
  <c r="Z411" i="1"/>
  <c r="BP455" i="1"/>
  <c r="BN455" i="1"/>
  <c r="Z455" i="1"/>
  <c r="BP476" i="1"/>
  <c r="BN476" i="1"/>
  <c r="Z476" i="1"/>
  <c r="Y78" i="1"/>
  <c r="Y118" i="1"/>
  <c r="Y134" i="1"/>
  <c r="Y201" i="1"/>
  <c r="Y213" i="1"/>
  <c r="BP267" i="1"/>
  <c r="BN267" i="1"/>
  <c r="Z267" i="1"/>
  <c r="BP289" i="1"/>
  <c r="BN289" i="1"/>
  <c r="Z289" i="1"/>
  <c r="BP301" i="1"/>
  <c r="BN301" i="1"/>
  <c r="Z301" i="1"/>
  <c r="BP323" i="1"/>
  <c r="BN323" i="1"/>
  <c r="Z323" i="1"/>
  <c r="BP342" i="1"/>
  <c r="BN342" i="1"/>
  <c r="Z342" i="1"/>
  <c r="Y354" i="1"/>
  <c r="BP352" i="1"/>
  <c r="BN352" i="1"/>
  <c r="Z352" i="1"/>
  <c r="BP390" i="1"/>
  <c r="BN390" i="1"/>
  <c r="Z390" i="1"/>
  <c r="BP402" i="1"/>
  <c r="BN402" i="1"/>
  <c r="Z402" i="1"/>
  <c r="BP437" i="1"/>
  <c r="BN437" i="1"/>
  <c r="Z437" i="1"/>
  <c r="BP453" i="1"/>
  <c r="BN453" i="1"/>
  <c r="Z453" i="1"/>
  <c r="Y471" i="1"/>
  <c r="BP467" i="1"/>
  <c r="BN467" i="1"/>
  <c r="Z467" i="1"/>
  <c r="X499" i="1"/>
  <c r="X502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89" i="1"/>
  <c r="BN89" i="1"/>
  <c r="Z94" i="1"/>
  <c r="BN94" i="1"/>
  <c r="Z101" i="1"/>
  <c r="BN101" i="1"/>
  <c r="BP101" i="1"/>
  <c r="Z108" i="1"/>
  <c r="BN108" i="1"/>
  <c r="BP108" i="1"/>
  <c r="Y111" i="1"/>
  <c r="Z114" i="1"/>
  <c r="BN114" i="1"/>
  <c r="BP114" i="1"/>
  <c r="Y119" i="1"/>
  <c r="Z127" i="1"/>
  <c r="BN127" i="1"/>
  <c r="Y133" i="1"/>
  <c r="Z137" i="1"/>
  <c r="BN137" i="1"/>
  <c r="Y151" i="1"/>
  <c r="Z149" i="1"/>
  <c r="BN149" i="1"/>
  <c r="Y168" i="1"/>
  <c r="Z161" i="1"/>
  <c r="BN161" i="1"/>
  <c r="Z165" i="1"/>
  <c r="BN165" i="1"/>
  <c r="Z171" i="1"/>
  <c r="BN171" i="1"/>
  <c r="BP171" i="1"/>
  <c r="Y174" i="1"/>
  <c r="Z177" i="1"/>
  <c r="Z178" i="1" s="1"/>
  <c r="BN177" i="1"/>
  <c r="BP177" i="1"/>
  <c r="Y178" i="1"/>
  <c r="Z182" i="1"/>
  <c r="BN182" i="1"/>
  <c r="Y185" i="1"/>
  <c r="Z192" i="1"/>
  <c r="BN192" i="1"/>
  <c r="BP192" i="1"/>
  <c r="Z196" i="1"/>
  <c r="BN196" i="1"/>
  <c r="Z204" i="1"/>
  <c r="BN204" i="1"/>
  <c r="Z209" i="1"/>
  <c r="BN209" i="1"/>
  <c r="Z215" i="1"/>
  <c r="BN215" i="1"/>
  <c r="K508" i="1"/>
  <c r="Z224" i="1"/>
  <c r="BN224" i="1"/>
  <c r="Z225" i="1"/>
  <c r="BN225" i="1"/>
  <c r="Z237" i="1"/>
  <c r="Z238" i="1" s="1"/>
  <c r="BN237" i="1"/>
  <c r="BP237" i="1"/>
  <c r="Y238" i="1"/>
  <c r="Z241" i="1"/>
  <c r="BN241" i="1"/>
  <c r="BP241" i="1"/>
  <c r="Z242" i="1"/>
  <c r="BN242" i="1"/>
  <c r="L508" i="1"/>
  <c r="BP251" i="1"/>
  <c r="BN251" i="1"/>
  <c r="Z251" i="1"/>
  <c r="P508" i="1"/>
  <c r="Y275" i="1"/>
  <c r="BP274" i="1"/>
  <c r="BN274" i="1"/>
  <c r="Z274" i="1"/>
  <c r="Z275" i="1" s="1"/>
  <c r="Y279" i="1"/>
  <c r="BP278" i="1"/>
  <c r="BN278" i="1"/>
  <c r="Z278" i="1"/>
  <c r="Z279" i="1" s="1"/>
  <c r="Y304" i="1"/>
  <c r="BP297" i="1"/>
  <c r="BN297" i="1"/>
  <c r="Z297" i="1"/>
  <c r="BP309" i="1"/>
  <c r="BN309" i="1"/>
  <c r="Z309" i="1"/>
  <c r="BP329" i="1"/>
  <c r="BN329" i="1"/>
  <c r="Z329" i="1"/>
  <c r="BP334" i="1"/>
  <c r="BN334" i="1"/>
  <c r="Z334" i="1"/>
  <c r="BP346" i="1"/>
  <c r="BN346" i="1"/>
  <c r="Z346" i="1"/>
  <c r="BP378" i="1"/>
  <c r="BN378" i="1"/>
  <c r="Z378" i="1"/>
  <c r="BP394" i="1"/>
  <c r="BN394" i="1"/>
  <c r="Z394" i="1"/>
  <c r="BP413" i="1"/>
  <c r="BN413" i="1"/>
  <c r="Z413" i="1"/>
  <c r="BP445" i="1"/>
  <c r="BN445" i="1"/>
  <c r="Z445" i="1"/>
  <c r="BP459" i="1"/>
  <c r="BN459" i="1"/>
  <c r="Z459" i="1"/>
  <c r="BP480" i="1"/>
  <c r="BN480" i="1"/>
  <c r="Z480" i="1"/>
  <c r="Y247" i="1"/>
  <c r="Y270" i="1"/>
  <c r="Y331" i="1"/>
  <c r="Y330" i="1"/>
  <c r="Y337" i="1"/>
  <c r="Y370" i="1"/>
  <c r="W508" i="1"/>
  <c r="Y415" i="1"/>
  <c r="H9" i="1"/>
  <c r="A10" i="1"/>
  <c r="Y24" i="1"/>
  <c r="Y32" i="1"/>
  <c r="Y44" i="1"/>
  <c r="Y59" i="1"/>
  <c r="Y65" i="1"/>
  <c r="Y71" i="1"/>
  <c r="Y79" i="1"/>
  <c r="Y83" i="1"/>
  <c r="Y90" i="1"/>
  <c r="Y97" i="1"/>
  <c r="Z103" i="1"/>
  <c r="BN103" i="1"/>
  <c r="Z109" i="1"/>
  <c r="BN109" i="1"/>
  <c r="BP109" i="1"/>
  <c r="Z115" i="1"/>
  <c r="BN115" i="1"/>
  <c r="BP115" i="1"/>
  <c r="Z117" i="1"/>
  <c r="BN117" i="1"/>
  <c r="Z121" i="1"/>
  <c r="Z122" i="1" s="1"/>
  <c r="BN121" i="1"/>
  <c r="BP121" i="1"/>
  <c r="Y122" i="1"/>
  <c r="Z126" i="1"/>
  <c r="BN126" i="1"/>
  <c r="BP126" i="1"/>
  <c r="Y129" i="1"/>
  <c r="Z132" i="1"/>
  <c r="Z133" i="1" s="1"/>
  <c r="BN132" i="1"/>
  <c r="BP132" i="1"/>
  <c r="Z136" i="1"/>
  <c r="BN136" i="1"/>
  <c r="BP136" i="1"/>
  <c r="Y139" i="1"/>
  <c r="H508" i="1"/>
  <c r="Y145" i="1"/>
  <c r="Z148" i="1"/>
  <c r="BN148" i="1"/>
  <c r="BP148" i="1"/>
  <c r="I508" i="1"/>
  <c r="Y157" i="1"/>
  <c r="Z160" i="1"/>
  <c r="BN160" i="1"/>
  <c r="Z162" i="1"/>
  <c r="BN162" i="1"/>
  <c r="Z164" i="1"/>
  <c r="BN164" i="1"/>
  <c r="Z166" i="1"/>
  <c r="BN166" i="1"/>
  <c r="Y169" i="1"/>
  <c r="Z172" i="1"/>
  <c r="BN172" i="1"/>
  <c r="BP172" i="1"/>
  <c r="J508" i="1"/>
  <c r="Z183" i="1"/>
  <c r="BN183" i="1"/>
  <c r="BP183" i="1"/>
  <c r="Y184" i="1"/>
  <c r="Z187" i="1"/>
  <c r="Z189" i="1" s="1"/>
  <c r="BN187" i="1"/>
  <c r="BP187" i="1"/>
  <c r="Y190" i="1"/>
  <c r="Z193" i="1"/>
  <c r="BN193" i="1"/>
  <c r="Z195" i="1"/>
  <c r="BN195" i="1"/>
  <c r="Z197" i="1"/>
  <c r="BN197" i="1"/>
  <c r="Z199" i="1"/>
  <c r="BN199" i="1"/>
  <c r="Y200" i="1"/>
  <c r="Z203" i="1"/>
  <c r="BN203" i="1"/>
  <c r="BP203" i="1"/>
  <c r="Z205" i="1"/>
  <c r="BN205" i="1"/>
  <c r="BP206" i="1"/>
  <c r="BN206" i="1"/>
  <c r="Z206" i="1"/>
  <c r="BP210" i="1"/>
  <c r="BN210" i="1"/>
  <c r="Z210" i="1"/>
  <c r="Y217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BN81" i="1"/>
  <c r="BP81" i="1"/>
  <c r="E508" i="1"/>
  <c r="Z88" i="1"/>
  <c r="BN88" i="1"/>
  <c r="Y91" i="1"/>
  <c r="Z93" i="1"/>
  <c r="BN93" i="1"/>
  <c r="BP93" i="1"/>
  <c r="Z95" i="1"/>
  <c r="BN95" i="1"/>
  <c r="F508" i="1"/>
  <c r="Z102" i="1"/>
  <c r="Z105" i="1" s="1"/>
  <c r="BN102" i="1"/>
  <c r="Y105" i="1"/>
  <c r="Y128" i="1"/>
  <c r="BP208" i="1"/>
  <c r="BN208" i="1"/>
  <c r="Z208" i="1"/>
  <c r="Y212" i="1"/>
  <c r="Y218" i="1"/>
  <c r="BP216" i="1"/>
  <c r="BN216" i="1"/>
  <c r="Z216" i="1"/>
  <c r="Z221" i="1"/>
  <c r="BN221" i="1"/>
  <c r="BP221" i="1"/>
  <c r="Z223" i="1"/>
  <c r="BN223" i="1"/>
  <c r="Z226" i="1"/>
  <c r="BN226" i="1"/>
  <c r="Z228" i="1"/>
  <c r="BN228" i="1"/>
  <c r="Z229" i="1"/>
  <c r="BN229" i="1"/>
  <c r="Y230" i="1"/>
  <c r="Z233" i="1"/>
  <c r="Z234" i="1" s="1"/>
  <c r="BN233" i="1"/>
  <c r="BP233" i="1"/>
  <c r="Y234" i="1"/>
  <c r="Z243" i="1"/>
  <c r="Z246" i="1" s="1"/>
  <c r="BN243" i="1"/>
  <c r="BP243" i="1"/>
  <c r="Z245" i="1"/>
  <c r="BN245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08" i="1"/>
  <c r="Z268" i="1"/>
  <c r="Z270" i="1" s="1"/>
  <c r="BN268" i="1"/>
  <c r="BP268" i="1"/>
  <c r="Y271" i="1"/>
  <c r="Y276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5" i="1"/>
  <c r="BP328" i="1"/>
  <c r="BN328" i="1"/>
  <c r="Z328" i="1"/>
  <c r="S508" i="1"/>
  <c r="BP343" i="1"/>
  <c r="BN343" i="1"/>
  <c r="Z343" i="1"/>
  <c r="BP347" i="1"/>
  <c r="BN347" i="1"/>
  <c r="Z347" i="1"/>
  <c r="Y231" i="1"/>
  <c r="Y256" i="1"/>
  <c r="Y263" i="1"/>
  <c r="Y284" i="1"/>
  <c r="BP283" i="1"/>
  <c r="BN283" i="1"/>
  <c r="Z283" i="1"/>
  <c r="Z284" i="1" s="1"/>
  <c r="Q508" i="1"/>
  <c r="Y285" i="1"/>
  <c r="R508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BP335" i="1"/>
  <c r="BN335" i="1"/>
  <c r="Z335" i="1"/>
  <c r="BP345" i="1"/>
  <c r="BN345" i="1"/>
  <c r="Z345" i="1"/>
  <c r="Y349" i="1"/>
  <c r="Y355" i="1"/>
  <c r="Y359" i="1"/>
  <c r="Y364" i="1"/>
  <c r="Y371" i="1"/>
  <c r="Y375" i="1"/>
  <c r="Y379" i="1"/>
  <c r="Y399" i="1"/>
  <c r="Y403" i="1"/>
  <c r="Y416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Y456" i="1"/>
  <c r="BP460" i="1"/>
  <c r="BN460" i="1"/>
  <c r="Z460" i="1"/>
  <c r="Z462" i="1" s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U508" i="1"/>
  <c r="Y508" i="1"/>
  <c r="Y338" i="1"/>
  <c r="T508" i="1"/>
  <c r="Y350" i="1"/>
  <c r="Z353" i="1"/>
  <c r="BN353" i="1"/>
  <c r="Z357" i="1"/>
  <c r="Z359" i="1" s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BN377" i="1"/>
  <c r="BP377" i="1"/>
  <c r="V508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BP438" i="1"/>
  <c r="BN438" i="1"/>
  <c r="Z438" i="1"/>
  <c r="BP446" i="1"/>
  <c r="BN446" i="1"/>
  <c r="Z446" i="1"/>
  <c r="Y448" i="1"/>
  <c r="Y457" i="1"/>
  <c r="BP450" i="1"/>
  <c r="BN450" i="1"/>
  <c r="Z450" i="1"/>
  <c r="BP454" i="1"/>
  <c r="BN454" i="1"/>
  <c r="Z454" i="1"/>
  <c r="Y463" i="1"/>
  <c r="Y462" i="1"/>
  <c r="BP468" i="1"/>
  <c r="BN468" i="1"/>
  <c r="Z468" i="1"/>
  <c r="Z471" i="1" s="1"/>
  <c r="BP475" i="1"/>
  <c r="BN475" i="1"/>
  <c r="Z475" i="1"/>
  <c r="Y482" i="1"/>
  <c r="Y491" i="1"/>
  <c r="AB508" i="1"/>
  <c r="Y496" i="1"/>
  <c r="BP495" i="1"/>
  <c r="BN495" i="1"/>
  <c r="Z495" i="1"/>
  <c r="Z496" i="1" s="1"/>
  <c r="Y497" i="1"/>
  <c r="AA508" i="1"/>
  <c r="Z150" i="1" l="1"/>
  <c r="Z144" i="1"/>
  <c r="Z398" i="1"/>
  <c r="Z456" i="1"/>
  <c r="Z354" i="1"/>
  <c r="Z482" i="1"/>
  <c r="Z349" i="1"/>
  <c r="Z330" i="1"/>
  <c r="Z217" i="1"/>
  <c r="Z90" i="1"/>
  <c r="Z83" i="1"/>
  <c r="Z184" i="1"/>
  <c r="Z174" i="1"/>
  <c r="Z138" i="1"/>
  <c r="Z118" i="1"/>
  <c r="Z337" i="1"/>
  <c r="Z415" i="1"/>
  <c r="Z58" i="1"/>
  <c r="Z200" i="1"/>
  <c r="Z379" i="1"/>
  <c r="Z311" i="1"/>
  <c r="Z263" i="1"/>
  <c r="Z255" i="1"/>
  <c r="Z97" i="1"/>
  <c r="Z78" i="1"/>
  <c r="Z64" i="1"/>
  <c r="Z168" i="1"/>
  <c r="Z128" i="1"/>
  <c r="Z111" i="1"/>
  <c r="Z317" i="1"/>
  <c r="Y500" i="1"/>
  <c r="Z212" i="1"/>
  <c r="Y498" i="1"/>
  <c r="Z441" i="1"/>
  <c r="Z370" i="1"/>
  <c r="Z477" i="1"/>
  <c r="Z447" i="1"/>
  <c r="Z303" i="1"/>
  <c r="Z293" i="1"/>
  <c r="Z230" i="1"/>
  <c r="Z70" i="1"/>
  <c r="Z32" i="1"/>
  <c r="Y502" i="1"/>
  <c r="Y499" i="1"/>
  <c r="Y501" i="1" s="1"/>
  <c r="Z503" i="1" l="1"/>
</calcChain>
</file>

<file path=xl/sharedStrings.xml><?xml version="1.0" encoding="utf-8"?>
<sst xmlns="http://schemas.openxmlformats.org/spreadsheetml/2006/main" count="2172" uniqueCount="782">
  <si>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</si>
  <si>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</si>
  <si>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</si>
  <si>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</si>
  <si>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</si>
  <si>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</si>
  <si>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</si>
  <si>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</si>
  <si>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</si>
  <si>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</si>
  <si>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</si>
  <si>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</si>
  <si>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</si>
  <si>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</si>
  <si>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</si>
  <si>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</si>
  <si>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</si>
  <si>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</si>
  <si>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</si>
  <si>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</si>
  <si>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</si>
  <si>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</si>
  <si>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</si>
  <si>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</si>
  <si>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</si>
  <si>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</si>
  <si>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</si>
  <si>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</si>
  <si>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</si>
  <si>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</si>
  <si>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</si>
  <si>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</si>
  <si>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</si>
  <si>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</si>
  <si>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</si>
  <si>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</si>
  <si>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</si>
  <si>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</si>
  <si>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</si>
  <si>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</si>
  <si>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</si>
  <si>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</si>
  <si>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</si>
  <si>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</si>
  <si>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</si>
  <si>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</si>
  <si>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</si>
  <si>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</si>
  <si>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</si>
  <si>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</si>
  <si>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</si>
  <si>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</si>
  <si>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</si>
  <si>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</si>
  <si>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</si>
  <si>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</si>
  <si>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</si>
  <si>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</si>
  <si>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</si>
  <si>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</si>
  <si>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</si>
  <si>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</si>
  <si>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</si>
  <si>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</si>
  <si>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</si>
  <si>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</si>
  <si>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</si>
  <si>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</si>
  <si>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</si>
  <si>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</si>
  <si>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</si>
  <si>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</si>
  <si>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</si>
  <si>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</si>
  <si>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</si>
  <si>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</si>
  <si>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</si>
  <si>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</si>
  <si>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</si>
  <si>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</si>
  <si>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</si>
  <si>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</si>
  <si>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</si>
  <si>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</si>
  <si>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</si>
  <si>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</si>
  <si>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</si>
  <si>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</si>
  <si>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</si>
  <si>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</si>
  <si>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</si>
  <si>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</si>
  <si>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</si>
  <si>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</si>
  <si>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</si>
  <si>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</si>
  <si>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</si>
  <si>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</si>
  <si>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</si>
  <si>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</si>
  <si>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</si>
  <si>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</si>
  <si>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</si>
  <si>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</si>
  <si>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</si>
  <si>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</si>
  <si>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</si>
  <si>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</si>
  <si>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</si>
  <si>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</si>
  <si>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</si>
  <si>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</si>
  <si>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</si>
  <si>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</si>
  <si>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</si>
  <si>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</si>
  <si>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</si>
  <si>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</si>
  <si>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</si>
  <si>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</si>
  <si>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</si>
  <si>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</si>
  <si>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</si>
  <si>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</si>
  <si>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</si>
  <si>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</si>
  <si>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</si>
  <si>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</si>
  <si>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</si>
  <si>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</si>
  <si>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</si>
  <si>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</si>
  <si>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</si>
  <si>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</si>
  <si>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</si>
  <si>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</si>
  <si>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</si>
  <si>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</si>
  <si>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</si>
  <si>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</si>
  <si>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</si>
  <si>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</si>
  <si>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</si>
  <si>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</si>
  <si>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</si>
  <si>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</si>
  <si>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</si>
  <si>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</si>
  <si>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</si>
  <si>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</si>
  <si>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</si>
  <si>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</si>
  <si>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</si>
  <si>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</si>
  <si>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</si>
  <si>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</si>
  <si>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</si>
  <si>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</si>
  <si>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</si>
  <si>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</si>
  <si>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</si>
  <si>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</si>
  <si>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</si>
  <si>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</si>
  <si>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</si>
  <si>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</si>
  <si>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</si>
  <si>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</si>
  <si>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</si>
  <si>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</si>
  <si>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</si>
  <si>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</si>
  <si>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</si>
  <si>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</si>
  <si>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</si>
  <si>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</si>
  <si>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</si>
  <si>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</si>
  <si>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</si>
  <si>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</si>
  <si>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</si>
  <si>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</si>
  <si>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</si>
  <si>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</si>
  <si>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</si>
  <si>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</si>
  <si>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</si>
  <si>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</si>
  <si>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</si>
  <si>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</si>
  <si>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</si>
  <si>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</si>
  <si>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</si>
  <si>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</si>
  <si>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</si>
  <si>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</si>
  <si>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</si>
  <si>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</si>
  <si>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</si>
  <si>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</si>
  <si>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</si>
  <si>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</si>
  <si>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</si>
  <si>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</si>
  <si>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</si>
  <si>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</si>
  <si>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</si>
  <si>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</si>
  <si>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</si>
  <si>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</si>
  <si>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</si>
  <si>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</si>
  <si>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</si>
  <si>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</si>
  <si>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</si>
  <si>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</si>
  <si>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</si>
  <si>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</si>
  <si>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</si>
  <si>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</si>
  <si>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</si>
  <si>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</si>
  <si>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</si>
  <si>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</si>
  <si>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</si>
  <si>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</si>
  <si>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</si>
  <si>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</si>
  <si>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</si>
  <si>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</si>
  <si>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</si>
  <si>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</si>
  <si>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</si>
  <si>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</si>
  <si>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</si>
  <si>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</si>
  <si>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</si>
  <si>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</si>
  <si>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</si>
  <si>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</si>
  <si>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</si>
  <si>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</si>
  <si>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</si>
  <si>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</si>
  <si>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</si>
  <si>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</si>
  <si>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</si>
  <si>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</si>
  <si>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</si>
  <si>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</si>
  <si>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</si>
  <si>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</si>
  <si>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</si>
  <si>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</si>
  <si>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</si>
  <si>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</si>
  <si>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</si>
  <si>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</si>
  <si>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</si>
  <si>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</si>
  <si>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</si>
  <si>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</si>
  <si>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</si>
  <si>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</si>
  <si>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</si>
  <si>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</si>
  <si>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</si>
  <si>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</si>
  <si>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</si>
  <si>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</si>
  <si>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</si>
  <si>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</si>
  <si>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</si>
  <si>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</si>
  <si>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</si>
  <si>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</si>
  <si>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</si>
  <si>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</si>
  <si>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</si>
  <si>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</si>
  <si>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</si>
  <si>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</si>
  <si>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</si>
  <si>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</si>
  <si>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</si>
  <si>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</si>
  <si>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</si>
  <si>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</si>
  <si>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</si>
  <si>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</si>
  <si>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</si>
  <si>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</si>
  <si>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</si>
  <si>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</si>
  <si>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</si>
  <si>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</si>
  <si>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</si>
  <si>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</si>
  <si>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</si>
  <si>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</si>
  <si>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</si>
  <si>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</si>
  <si>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</si>
  <si>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</si>
  <si>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</si>
  <si>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</si>
  <si>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</si>
  <si>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</si>
  <si>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</si>
  <si>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</si>
  <si>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</si>
  <si>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</si>
  <si>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</si>
  <si>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</si>
  <si>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</si>
  <si>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</si>
  <si>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</si>
  <si>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</si>
  <si>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</si>
  <si>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</si>
  <si>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</si>
  <si>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</si>
  <si>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</si>
  <si>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</si>
  <si>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</si>
  <si>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</si>
  <si>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</si>
  <si>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</si>
  <si>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</si>
  <si>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</si>
  <si>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</si>
  <si>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</si>
  <si>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</si>
  <si>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</si>
  <si>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</si>
  <si>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</si>
  <si>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</si>
  <si>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</si>
  <si>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</si>
  <si>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</si>
  <si>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</si>
  <si>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</si>
  <si>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</si>
  <si>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</si>
  <si>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</si>
  <si>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</si>
  <si>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</si>
  <si>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</si>
  <si>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</si>
  <si>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</si>
  <si>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</si>
  <si>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</si>
  <si>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</si>
  <si>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</si>
  <si>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</si>
  <si>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</si>
  <si>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</si>
  <si>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</si>
  <si>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</si>
  <si>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</si>
  <si>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</si>
  <si>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</si>
  <si>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</si>
  <si>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</si>
  <si>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</si>
  <si>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</si>
  <si>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</si>
  <si>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</si>
  <si>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</si>
  <si>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</si>
  <si>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</si>
  <si>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</si>
  <si>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</si>
  <si>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</si>
  <si>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</si>
  <si>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</si>
  <si>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</si>
  <si>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</si>
  <si>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</si>
  <si>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</si>
  <si>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</si>
  <si>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</si>
  <si>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</si>
  <si>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</si>
  <si>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</si>
  <si>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</si>
  <si>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</si>
  <si>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</si>
  <si>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</si>
  <si>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</si>
  <si>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</si>
  <si>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</si>
  <si>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</si>
  <si>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</si>
  <si>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</si>
  <si>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</si>
  <si>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</si>
  <si>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</si>
  <si>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</si>
  <si>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</si>
  <si>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</si>
  <si>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</si>
  <si>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</si>
  <si>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</si>
  <si>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</si>
  <si>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</si>
  <si>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</si>
  <si>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</si>
  <si>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</si>
  <si>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</si>
  <si>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</si>
  <si>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</si>
  <si>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</si>
  <si>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</si>
  <si>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</si>
  <si>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</si>
  <si>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</si>
  <si>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</si>
  <si>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</si>
  <si>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</si>
  <si>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</si>
  <si>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</si>
  <si>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</si>
  <si>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</si>
  <si>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</si>
  <si>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</si>
  <si>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</si>
  <si>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</si>
  <si>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</si>
  <si>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</si>
  <si>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</si>
  <si>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</si>
  <si>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</si>
  <si>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</si>
  <si>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</si>
  <si>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</si>
  <si>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</si>
  <si>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</si>
  <si>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</si>
  <si>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</si>
  <si>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</si>
  <si>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</si>
  <si>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</si>
  <si>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</si>
  <si>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</si>
  <si>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</si>
  <si>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</si>
  <si>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</si>
  <si>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</si>
  <si>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</si>
  <si>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</si>
  <si>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</si>
  <si>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</si>
  <si>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</si>
  <si>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</si>
  <si>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</si>
  <si>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</si>
  <si>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</si>
  <si>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</si>
  <si>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</si>
  <si>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</si>
  <si>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</si>
  <si>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</si>
  <si>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</si>
  <si>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</si>
  <si>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</si>
  <si>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</si>
  <si>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</si>
  <si>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</si>
  <si>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</si>
  <si>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</si>
  <si>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</si>
  <si>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</si>
  <si>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</si>
  <si>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</si>
  <si>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</si>
  <si>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</si>
  <si>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</si>
  <si>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</si>
  <si>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</si>
  <si>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</si>
  <si>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</si>
  <si>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</si>
  <si>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</si>
  <si>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</si>
  <si>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</si>
  <si>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</si>
  <si>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</si>
  <si>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</si>
  <si>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</si>
  <si>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</si>
  <si>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</si>
  <si>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</si>
  <si>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</si>
  <si>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</si>
  <si>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</si>
  <si>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</si>
  <si>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</si>
  <si>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</si>
  <si>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</si>
  <si>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</si>
  <si>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</si>
  <si>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</si>
  <si>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</si>
  <si>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</si>
  <si>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</si>
  <si>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</si>
  <si>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</si>
  <si>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</si>
  <si>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</si>
  <si>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</si>
  <si>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</si>
  <si>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</si>
  <si>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</si>
  <si>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</si>
  <si>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</si>
  <si>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</si>
  <si>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</si>
  <si>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</si>
  <si>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</si>
  <si>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</si>
  <si>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</si>
  <si>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</si>
  <si>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</si>
  <si>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</si>
  <si>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</si>
  <si>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</si>
  <si>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</si>
  <si>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</si>
  <si>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</si>
  <si>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</si>
  <si>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</si>
  <si>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</si>
  <si>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</si>
  <si>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</si>
  <si>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</si>
  <si>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</si>
  <si>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</si>
  <si>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</si>
  <si>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</si>
  <si>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</si>
  <si>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</si>
  <si>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</si>
  <si>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</si>
  <si>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</si>
  <si>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</si>
  <si>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</si>
  <si>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</si>
  <si>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</si>
  <si>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</si>
  <si>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</si>
  <si>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</si>
  <si>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</si>
  <si>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</si>
  <si>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</si>
  <si>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</si>
  <si>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</si>
  <si>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</si>
  <si>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</si>
  <si>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</si>
  <si>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</si>
  <si>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</si>
  <si>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</si>
  <si>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</si>
  <si>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</si>
  <si>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</si>
  <si>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</si>
  <si>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</si>
  <si>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</si>
  <si>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</si>
  <si>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</si>
  <si>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</si>
  <si>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</si>
  <si>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</si>
  <si>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</si>
  <si>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</si>
  <si>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</si>
  <si>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</si>
  <si>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</si>
  <si>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</si>
  <si>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</si>
  <si>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</si>
  <si>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</si>
  <si>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</si>
  <si>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</si>
  <si>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</si>
  <si>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</si>
  <si>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</si>
  <si>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</si>
  <si>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</si>
  <si>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</si>
  <si>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</si>
  <si>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</si>
  <si>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</si>
  <si>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</si>
  <si>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</si>
  <si>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</si>
  <si>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</si>
  <si>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</si>
  <si>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</si>
  <si>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</si>
  <si>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</si>
  <si>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</si>
  <si>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</si>
  <si>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</si>
  <si>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</si>
  <si>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</si>
  <si>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</si>
  <si>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</si>
  <si>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</si>
  <si>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</si>
  <si>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</si>
  <si>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</si>
  <si>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</si>
  <si>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</si>
  <si>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</si>
  <si>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</si>
  <si>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</si>
  <si>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</si>
  <si>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</si>
  <si>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</si>
  <si>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</si>
  <si>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</si>
  <si>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</si>
  <si>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</si>
  <si>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</si>
  <si>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</si>
  <si>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</si>
  <si>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</si>
  <si>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</si>
  <si>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</si>
  <si>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</si>
  <si>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</si>
  <si>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</si>
  <si>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</si>
  <si>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</si>
  <si>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</si>
  <si>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</si>
  <si>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</si>
  <si>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</si>
  <si>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</si>
  <si>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</si>
  <si>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</si>
  <si>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</si>
  <si>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</si>
  <si>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</si>
  <si>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</si>
  <si>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</si>
  <si>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</si>
  <si>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</si>
  <si>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</si>
  <si>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</si>
  <si>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</si>
  <si>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</si>
  <si>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</si>
  <si>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</si>
  <si>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</si>
  <si>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</si>
  <si>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</si>
  <si>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</si>
  <si>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</si>
  <si>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</si>
  <si>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</si>
  <si>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</si>
  <si>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</si>
  <si>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</si>
  <si>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</si>
  <si>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</si>
  <si>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</si>
  <si>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</si>
  <si>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</si>
  <si>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</si>
  <si>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</si>
  <si>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</si>
  <si>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</si>
  <si>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</si>
  <si>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</si>
  <si>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</si>
  <si>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</si>
  <si>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</si>
  <si>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</si>
  <si>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</si>
  <si>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</si>
  <si>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</si>
  <si>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</si>
  <si>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</si>
  <si>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</si>
  <si>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</si>
  <si>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</si>
  <si>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</si>
  <si>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</si>
  <si>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</si>
  <si>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</si>
  <si>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</si>
  <si>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</si>
  <si>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</si>
  <si>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</si>
  <si>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</si>
  <si>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</si>
  <si>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</si>
  <si>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</si>
  <si>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</si>
  <si>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</si>
  <si>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</si>
  <si>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</si>
  <si>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</si>
  <si>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</si>
  <si>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</si>
  <si>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</si>
  <si>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</si>
  <si>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</si>
  <si>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</si>
  <si>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</si>
  <si>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</si>
  <si>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</si>
  <si>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</si>
  <si>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</si>
  <si>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</si>
  <si>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</si>
  <si>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</si>
  <si>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</si>
  <si>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</si>
  <si>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</si>
  <si>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</si>
  <si>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</si>
  <si>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</si>
  <si>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</si>
  <si>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</si>
  <si>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</si>
  <si>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</si>
  <si>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</si>
  <si>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</si>
  <si>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</si>
  <si>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</si>
  <si>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</si>
  <si>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</si>
  <si>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</si>
  <si>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</si>
  <si>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</si>
  <si>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</si>
  <si>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</si>
  <si>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</si>
  <si>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</si>
  <si>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</si>
  <si>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</si>
  <si>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</si>
  <si>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</si>
  <si>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</si>
  <si>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</si>
  <si>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</si>
  <si>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</si>
  <si>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</si>
  <si>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</si>
  <si>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</si>
  <si>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</si>
  <si>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</si>
  <si>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</si>
  <si>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</si>
  <si>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</si>
  <si>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</si>
  <si>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</si>
  <si>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</si>
  <si>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</si>
  <si>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</si>
  <si>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</si>
  <si>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</si>
  <si>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</si>
  <si>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</si>
  <si>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</si>
  <si>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</si>
  <si>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</si>
  <si>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</si>
  <si>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</si>
  <si>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</si>
  <si>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</si>
  <si>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</si>
  <si>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</si>
  <si>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</si>
  <si>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</si>
  <si>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</si>
  <si>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</si>
  <si>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20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</si>
</sst>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781</v>
      </c>
      <c r="I5" s="787"/>
      <c r="J5" s="787"/>
      <c r="K5" s="787"/>
      <c r="L5" s="787"/>
      <c r="M5" s="640"/>
      <c r="N5" s="58"/>
      <c r="P5" s="24" t="s">
        <v>10</v>
      </c>
      <c r="Q5" s="850">
        <v>45937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Вторник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0.41666666666666669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50</v>
      </c>
      <c r="Y41" s="544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120</v>
      </c>
      <c r="Y42" s="544">
        <f>IFERROR(IF(X42="",0,CEILING((X42/$H42),1)*$H42),"")</f>
        <v>120</v>
      </c>
      <c r="Z42" s="36">
        <f>IFERROR(IF(Y42=0,"",ROUNDUP(Y42/H42,0)*0.00902),"")</f>
        <v>0.27060000000000001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126.3</v>
      </c>
      <c r="BN42" s="64">
        <f>IFERROR(Y42*I42/H42,"0")</f>
        <v>126.3</v>
      </c>
      <c r="BO42" s="64">
        <f>IFERROR(1/J42*(X42/H42),"0")</f>
        <v>0.22727272727272729</v>
      </c>
      <c r="BP42" s="64">
        <f>IFERROR(1/J42*(Y42/H42),"0")</f>
        <v>0.22727272727272729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34.629629629629633</v>
      </c>
      <c r="Y44" s="545">
        <f>IFERROR(Y41/H41,"0")+IFERROR(Y42/H42,"0")+IFERROR(Y43/H43,"0")</f>
        <v>35</v>
      </c>
      <c r="Z44" s="545">
        <f>IFERROR(IF(Z41="",0,Z41),"0")+IFERROR(IF(Z42="",0,Z42),"0")+IFERROR(IF(Z43="",0,Z43),"0")</f>
        <v>0.36549999999999999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170</v>
      </c>
      <c r="Y45" s="545">
        <f>IFERROR(SUM(Y41:Y43),"0")</f>
        <v>174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100</v>
      </c>
      <c r="Y53" s="54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135</v>
      </c>
      <c r="Y57" s="544">
        <f t="shared" si="6"/>
        <v>135</v>
      </c>
      <c r="Z57" s="36">
        <f>IFERROR(IF(Y57=0,"",ROUNDUP(Y57/H57,0)*0.00902),"")</f>
        <v>0.27060000000000001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141.30000000000001</v>
      </c>
      <c r="BN57" s="64">
        <f t="shared" si="8"/>
        <v>141.30000000000001</v>
      </c>
      <c r="BO57" s="64">
        <f t="shared" si="9"/>
        <v>0.22727272727272729</v>
      </c>
      <c r="BP57" s="64">
        <f t="shared" si="10"/>
        <v>0.22727272727272729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39.25925925925926</v>
      </c>
      <c r="Y58" s="545">
        <f>IFERROR(Y52/H52,"0")+IFERROR(Y53/H53,"0")+IFERROR(Y54/H54,"0")+IFERROR(Y55/H55,"0")+IFERROR(Y56/H56,"0")+IFERROR(Y57/H57,"0")</f>
        <v>40</v>
      </c>
      <c r="Z58" s="545">
        <f>IFERROR(IF(Z52="",0,Z52),"0")+IFERROR(IF(Z53="",0,Z53),"0")+IFERROR(IF(Z54="",0,Z54),"0")+IFERROR(IF(Z55="",0,Z55),"0")+IFERROR(IF(Z56="",0,Z56),"0")+IFERROR(IF(Z57="",0,Z57),"0")</f>
        <v>0.46040000000000003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235</v>
      </c>
      <c r="Y59" s="545">
        <f>IFERROR(SUM(Y52:Y57),"0")</f>
        <v>243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150</v>
      </c>
      <c r="Y61" s="544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180</v>
      </c>
      <c r="Y63" s="544">
        <f>IFERROR(IF(X63="",0,CEILING((X63/$H63),1)*$H63),"")</f>
        <v>180.9</v>
      </c>
      <c r="Z63" s="36">
        <f>IFERROR(IF(Y63=0,"",ROUNDUP(Y63/H63,0)*0.00651),"")</f>
        <v>0.43617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191.99999999999997</v>
      </c>
      <c r="BN63" s="64">
        <f>IFERROR(Y63*I63/H63,"0")</f>
        <v>192.95999999999998</v>
      </c>
      <c r="BO63" s="64">
        <f>IFERROR(1/J63*(X63/H63),"0")</f>
        <v>0.36630036630036628</v>
      </c>
      <c r="BP63" s="64">
        <f>IFERROR(1/J63*(Y63/H63),"0")</f>
        <v>0.36813186813186816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80.555555555555543</v>
      </c>
      <c r="Y64" s="545">
        <f>IFERROR(Y61/H61,"0")+IFERROR(Y62/H62,"0")+IFERROR(Y63/H63,"0")</f>
        <v>81</v>
      </c>
      <c r="Z64" s="545">
        <f>IFERROR(IF(Z61="",0,Z61),"0")+IFERROR(IF(Z62="",0,Z62),"0")+IFERROR(IF(Z63="",0,Z63),"0")</f>
        <v>0.70189000000000001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330</v>
      </c>
      <c r="Y65" s="545">
        <f>IFERROR(SUM(Y61:Y63),"0")</f>
        <v>332.1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20</v>
      </c>
      <c r="Y81" s="544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21.115384615384613</v>
      </c>
      <c r="BN81" s="64">
        <f>IFERROR(Y81*I81/H81,"0")</f>
        <v>24.704999999999998</v>
      </c>
      <c r="BO81" s="64">
        <f>IFERROR(1/J81*(X81/H81),"0")</f>
        <v>4.0064102564102567E-2</v>
      </c>
      <c r="BP81" s="64">
        <f>IFERROR(1/J81*(Y81/H81),"0")</f>
        <v>4.6875E-2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2.5641025641025643</v>
      </c>
      <c r="Y83" s="545">
        <f>IFERROR(Y81/H81,"0")+IFERROR(Y82/H82,"0")</f>
        <v>3</v>
      </c>
      <c r="Z83" s="545">
        <f>IFERROR(IF(Z81="",0,Z81),"0")+IFERROR(IF(Z82="",0,Z82),"0")</f>
        <v>5.6940000000000004E-2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20</v>
      </c>
      <c r="Y84" s="545">
        <f>IFERROR(SUM(Y81:Y82),"0")</f>
        <v>23.4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270</v>
      </c>
      <c r="Y89" s="544">
        <f>IFERROR(IF(X89="",0,CEILING((X89/$H89),1)*$H89),"")</f>
        <v>270</v>
      </c>
      <c r="Z89" s="36">
        <f>IFERROR(IF(Y89=0,"",ROUNDUP(Y89/H89,0)*0.00902),"")</f>
        <v>0.54120000000000001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282.60000000000002</v>
      </c>
      <c r="BN89" s="64">
        <f>IFERROR(Y89*I89/H89,"0")</f>
        <v>282.60000000000002</v>
      </c>
      <c r="BO89" s="64">
        <f>IFERROR(1/J89*(X89/H89),"0")</f>
        <v>0.45454545454545459</v>
      </c>
      <c r="BP89" s="64">
        <f>IFERROR(1/J89*(Y89/H89),"0")</f>
        <v>0.45454545454545459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60</v>
      </c>
      <c r="Y90" s="545">
        <f>IFERROR(Y87/H87,"0")+IFERROR(Y88/H88,"0")+IFERROR(Y89/H89,"0")</f>
        <v>60</v>
      </c>
      <c r="Z90" s="545">
        <f>IFERROR(IF(Z87="",0,Z87),"0")+IFERROR(IF(Z88="",0,Z88),"0")+IFERROR(IF(Z89="",0,Z89),"0")</f>
        <v>0.54120000000000001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270</v>
      </c>
      <c r="Y91" s="545">
        <f>IFERROR(SUM(Y87:Y89),"0")</f>
        <v>270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60</v>
      </c>
      <c r="Y93" s="544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63.844444444444449</v>
      </c>
      <c r="BN93" s="64">
        <f>IFERROR(Y93*I93/H93,"0")</f>
        <v>68.951999999999998</v>
      </c>
      <c r="BO93" s="64">
        <f>IFERROR(1/J93*(X93/H93),"0")</f>
        <v>0.11574074074074074</v>
      </c>
      <c r="BP93" s="64">
        <f>IFERROR(1/J93*(Y93/H93),"0")</f>
        <v>0.125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157.5</v>
      </c>
      <c r="Y95" s="544">
        <f>IFERROR(IF(X95="",0,CEILING((X95/$H95),1)*$H95),"")</f>
        <v>159.30000000000001</v>
      </c>
      <c r="Z95" s="36">
        <f>IFERROR(IF(Y95=0,"",ROUNDUP(Y95/H95,0)*0.00651),"")</f>
        <v>0.38408999999999999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172.2</v>
      </c>
      <c r="BN95" s="64">
        <f>IFERROR(Y95*I95/H95,"0")</f>
        <v>174.16799999999998</v>
      </c>
      <c r="BO95" s="64">
        <f>IFERROR(1/J95*(X95/H95),"0")</f>
        <v>0.32051282051282048</v>
      </c>
      <c r="BP95" s="64">
        <f>IFERROR(1/J95*(Y95/H95),"0")</f>
        <v>0.32417582417582419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65.740740740740733</v>
      </c>
      <c r="Y97" s="545">
        <f>IFERROR(Y93/H93,"0")+IFERROR(Y94/H94,"0")+IFERROR(Y95/H95,"0")+IFERROR(Y96/H96,"0")</f>
        <v>67</v>
      </c>
      <c r="Z97" s="545">
        <f>IFERROR(IF(Z93="",0,Z93),"0")+IFERROR(IF(Z94="",0,Z94),"0")+IFERROR(IF(Z95="",0,Z95),"0")+IFERROR(IF(Z96="",0,Z96),"0")</f>
        <v>0.53593000000000002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217.5</v>
      </c>
      <c r="Y98" s="545">
        <f>IFERROR(SUM(Y93:Y96),"0")</f>
        <v>224.10000000000002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200</v>
      </c>
      <c r="Y101" s="544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180</v>
      </c>
      <c r="Y103" s="544">
        <f>IFERROR(IF(X103="",0,CEILING((X103/$H103),1)*$H103),"")</f>
        <v>180</v>
      </c>
      <c r="Z103" s="36">
        <f>IFERROR(IF(Y103=0,"",ROUNDUP(Y103/H103,0)*0.00902),"")</f>
        <v>0.36080000000000001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188.39999999999998</v>
      </c>
      <c r="BN103" s="64">
        <f>IFERROR(Y103*I103/H103,"0")</f>
        <v>188.39999999999998</v>
      </c>
      <c r="BO103" s="64">
        <f>IFERROR(1/J103*(X103/H103),"0")</f>
        <v>0.30303030303030304</v>
      </c>
      <c r="BP103" s="64">
        <f>IFERROR(1/J103*(Y103/H103),"0")</f>
        <v>0.30303030303030304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58.518518518518519</v>
      </c>
      <c r="Y105" s="545">
        <f>IFERROR(Y101/H101,"0")+IFERROR(Y102/H102,"0")+IFERROR(Y103/H103,"0")+IFERROR(Y104/H104,"0")</f>
        <v>59</v>
      </c>
      <c r="Z105" s="545">
        <f>IFERROR(IF(Z101="",0,Z101),"0")+IFERROR(IF(Z102="",0,Z102),"0")+IFERROR(IF(Z103="",0,Z103),"0")+IFERROR(IF(Z104="",0,Z104),"0")</f>
        <v>0.72141999999999995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380</v>
      </c>
      <c r="Y106" s="545">
        <f>IFERROR(SUM(Y101:Y104),"0")</f>
        <v>385.20000000000005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300</v>
      </c>
      <c r="Y114" s="544">
        <f>IFERROR(IF(X114="",0,CEILING((X114/$H114),1)*$H114),"")</f>
        <v>307.8</v>
      </c>
      <c r="Z114" s="36">
        <f>IFERROR(IF(Y114=0,"",ROUNDUP(Y114/H114,0)*0.01898),"")</f>
        <v>0.72123999999999999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318.99999999999994</v>
      </c>
      <c r="BN114" s="64">
        <f>IFERROR(Y114*I114/H114,"0")</f>
        <v>327.29400000000004</v>
      </c>
      <c r="BO114" s="64">
        <f>IFERROR(1/J114*(X114/H114),"0")</f>
        <v>0.57870370370370372</v>
      </c>
      <c r="BP114" s="64">
        <f>IFERROR(1/J114*(Y114/H114),"0")</f>
        <v>0.59375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202.5</v>
      </c>
      <c r="Y116" s="544">
        <f>IFERROR(IF(X116="",0,CEILING((X116/$H116),1)*$H116),"")</f>
        <v>202.5</v>
      </c>
      <c r="Z116" s="36">
        <f>IFERROR(IF(Y116=0,"",ROUNDUP(Y116/H116,0)*0.00651),"")</f>
        <v>0.48825000000000002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221.39999999999998</v>
      </c>
      <c r="BN116" s="64">
        <f>IFERROR(Y116*I116/H116,"0")</f>
        <v>221.39999999999998</v>
      </c>
      <c r="BO116" s="64">
        <f>IFERROR(1/J116*(X116/H116),"0")</f>
        <v>0.41208791208791212</v>
      </c>
      <c r="BP116" s="64">
        <f>IFERROR(1/J116*(Y116/H116),"0")</f>
        <v>0.41208791208791212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36</v>
      </c>
      <c r="Y117" s="544">
        <f>IFERROR(IF(X117="",0,CEILING((X117/$H117),1)*$H117),"")</f>
        <v>36</v>
      </c>
      <c r="Z117" s="36">
        <f>IFERROR(IF(Y117=0,"",ROUNDUP(Y117/H117,0)*0.00651),"")</f>
        <v>0.13020000000000001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39.6</v>
      </c>
      <c r="BN117" s="64">
        <f>IFERROR(Y117*I117/H117,"0")</f>
        <v>39.6</v>
      </c>
      <c r="BO117" s="64">
        <f>IFERROR(1/J117*(X117/H117),"0")</f>
        <v>0.1098901098901099</v>
      </c>
      <c r="BP117" s="64">
        <f>IFERROR(1/J117*(Y117/H117),"0")</f>
        <v>0.1098901098901099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132.03703703703704</v>
      </c>
      <c r="Y118" s="545">
        <f>IFERROR(Y114/H114,"0")+IFERROR(Y115/H115,"0")+IFERROR(Y116/H116,"0")+IFERROR(Y117/H117,"0")</f>
        <v>133</v>
      </c>
      <c r="Z118" s="545">
        <f>IFERROR(IF(Z114="",0,Z114),"0")+IFERROR(IF(Z115="",0,Z115),"0")+IFERROR(IF(Z116="",0,Z116),"0")+IFERROR(IF(Z117="",0,Z117),"0")</f>
        <v>1.33969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538.5</v>
      </c>
      <c r="Y119" s="545">
        <f>IFERROR(SUM(Y114:Y117),"0")</f>
        <v>546.29999999999995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16.5</v>
      </c>
      <c r="Y121" s="544">
        <f>IFERROR(IF(X121="",0,CEILING((X121/$H121),1)*$H121),"")</f>
        <v>17.82</v>
      </c>
      <c r="Z121" s="36">
        <f>IFERROR(IF(Y121=0,"",ROUNDUP(Y121/H121,0)*0.00651),"")</f>
        <v>5.8590000000000003E-2</v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18.649999999999999</v>
      </c>
      <c r="BN121" s="64">
        <f>IFERROR(Y121*I121/H121,"0")</f>
        <v>20.141999999999999</v>
      </c>
      <c r="BO121" s="64">
        <f>IFERROR(1/J121*(X121/H121),"0")</f>
        <v>4.5787545787545791E-2</v>
      </c>
      <c r="BP121" s="64">
        <f>IFERROR(1/J121*(Y121/H121),"0")</f>
        <v>4.9450549450549455E-2</v>
      </c>
    </row>
    <row r="122" spans="1:68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8.3333333333333339</v>
      </c>
      <c r="Y122" s="545">
        <f>IFERROR(Y121/H121,"0")</f>
        <v>9</v>
      </c>
      <c r="Z122" s="545">
        <f>IFERROR(IF(Z121="",0,Z121),"0")</f>
        <v>5.8590000000000003E-2</v>
      </c>
      <c r="AA122" s="546"/>
      <c r="AB122" s="546"/>
      <c r="AC122" s="546"/>
    </row>
    <row r="123" spans="1:68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16.5</v>
      </c>
      <c r="Y123" s="545">
        <f>IFERROR(SUM(Y121:Y121),"0")</f>
        <v>17.82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48</v>
      </c>
      <c r="Y126" s="544">
        <f>IFERROR(IF(X126="",0,CEILING((X126/$H126),1)*$H126),"")</f>
        <v>48</v>
      </c>
      <c r="Z126" s="36">
        <f>IFERROR(IF(Y126=0,"",ROUNDUP(Y126/H126,0)*0.00651),"")</f>
        <v>9.7650000000000001E-2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50.7</v>
      </c>
      <c r="BN126" s="64">
        <f>IFERROR(Y126*I126/H126,"0")</f>
        <v>50.7</v>
      </c>
      <c r="BO126" s="64">
        <f>IFERROR(1/J126*(X126/H126),"0")</f>
        <v>8.241758241758243E-2</v>
      </c>
      <c r="BP126" s="64">
        <f>IFERROR(1/J126*(Y126/H126),"0")</f>
        <v>8.241758241758243E-2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15</v>
      </c>
      <c r="Y128" s="545">
        <f>IFERROR(Y126/H126,"0")+IFERROR(Y127/H127,"0")</f>
        <v>15</v>
      </c>
      <c r="Z128" s="545">
        <f>IFERROR(IF(Z126="",0,Z126),"0")+IFERROR(IF(Z127="",0,Z127),"0")</f>
        <v>9.7650000000000001E-2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48</v>
      </c>
      <c r="Y129" s="545">
        <f>IFERROR(SUM(Y126:Y127),"0")</f>
        <v>48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35</v>
      </c>
      <c r="Y132" s="544">
        <f>IFERROR(IF(X132="",0,CEILING((X132/$H132),1)*$H132),"")</f>
        <v>36.4</v>
      </c>
      <c r="Z132" s="36">
        <f>IFERROR(IF(Y132=0,"",ROUNDUP(Y132/H132,0)*0.00651),"")</f>
        <v>8.4629999999999997E-2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38.35</v>
      </c>
      <c r="BN132" s="64">
        <f>IFERROR(Y132*I132/H132,"0")</f>
        <v>39.884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12.5</v>
      </c>
      <c r="Y133" s="545">
        <f>IFERROR(Y131/H131,"0")+IFERROR(Y132/H132,"0")</f>
        <v>13</v>
      </c>
      <c r="Z133" s="545">
        <f>IFERROR(IF(Z131="",0,Z131),"0")+IFERROR(IF(Z132="",0,Z132),"0")</f>
        <v>8.4629999999999997E-2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35</v>
      </c>
      <c r="Y134" s="545">
        <f>IFERROR(SUM(Y131:Y132),"0")</f>
        <v>36.4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33</v>
      </c>
      <c r="Y137" s="544">
        <f>IFERROR(IF(X137="",0,CEILING((X137/$H137),1)*$H137),"")</f>
        <v>34.32</v>
      </c>
      <c r="Z137" s="36">
        <f>IFERROR(IF(Y137=0,"",ROUNDUP(Y137/H137,0)*0.00651),"")</f>
        <v>8.4629999999999997E-2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36.349999999999994</v>
      </c>
      <c r="BN137" s="64">
        <f>IFERROR(Y137*I137/H137,"0")</f>
        <v>37.803999999999995</v>
      </c>
      <c r="BO137" s="64">
        <f>IFERROR(1/J137*(X137/H137),"0")</f>
        <v>6.8681318681318687E-2</v>
      </c>
      <c r="BP137" s="64">
        <f>IFERROR(1/J137*(Y137/H137),"0")</f>
        <v>7.1428571428571438E-2</v>
      </c>
    </row>
    <row r="138" spans="1:68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12.5</v>
      </c>
      <c r="Y138" s="545">
        <f>IFERROR(Y136/H136,"0")+IFERROR(Y137/H137,"0")</f>
        <v>13</v>
      </c>
      <c r="Z138" s="545">
        <f>IFERROR(IF(Z136="",0,Z136),"0")+IFERROR(IF(Z137="",0,Z137),"0")</f>
        <v>8.4629999999999997E-2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33</v>
      </c>
      <c r="Y139" s="545">
        <f>IFERROR(SUM(Y136:Y137),"0")</f>
        <v>34.32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30</v>
      </c>
      <c r="Y159" s="544">
        <f t="shared" ref="Y159:Y167" si="11">IFERROR(IF(X159="",0,CEILING((X159/$H159),1)*$H159),"")</f>
        <v>33.6</v>
      </c>
      <c r="Z159" s="36">
        <f>IFERROR(IF(Y159=0,"",ROUNDUP(Y159/H159,0)*0.00902),"")</f>
        <v>7.2160000000000002E-2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31.928571428571427</v>
      </c>
      <c r="BN159" s="64">
        <f t="shared" ref="BN159:BN167" si="13">IFERROR(Y159*I159/H159,"0")</f>
        <v>35.76</v>
      </c>
      <c r="BO159" s="64">
        <f t="shared" ref="BO159:BO167" si="14">IFERROR(1/J159*(X159/H159),"0")</f>
        <v>5.4112554112554112E-2</v>
      </c>
      <c r="BP159" s="64">
        <f t="shared" ref="BP159:BP167" si="15">IFERROR(1/J159*(Y159/H159),"0")</f>
        <v>6.0606060606060608E-2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20</v>
      </c>
      <c r="Y160" s="544">
        <f t="shared" si="11"/>
        <v>21</v>
      </c>
      <c r="Z160" s="36">
        <f>IFERROR(IF(Y160=0,"",ROUNDUP(Y160/H160,0)*0.00902),"")</f>
        <v>4.5100000000000001E-2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21.285714285714281</v>
      </c>
      <c r="BN160" s="64">
        <f t="shared" si="13"/>
        <v>22.349999999999998</v>
      </c>
      <c r="BO160" s="64">
        <f t="shared" si="14"/>
        <v>3.6075036075036072E-2</v>
      </c>
      <c r="BP160" s="64">
        <f t="shared" si="15"/>
        <v>3.787878787878788E-2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130</v>
      </c>
      <c r="Y161" s="544">
        <f t="shared" si="11"/>
        <v>130.20000000000002</v>
      </c>
      <c r="Z161" s="36">
        <f>IFERROR(IF(Y161=0,"",ROUNDUP(Y161/H161,0)*0.00902),"")</f>
        <v>0.27961999999999998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136.5</v>
      </c>
      <c r="BN161" s="64">
        <f t="shared" si="13"/>
        <v>136.71000000000004</v>
      </c>
      <c r="BO161" s="64">
        <f t="shared" si="14"/>
        <v>0.23448773448773449</v>
      </c>
      <c r="BP161" s="64">
        <f t="shared" si="15"/>
        <v>0.23484848484848489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52.5</v>
      </c>
      <c r="Y162" s="544">
        <f t="shared" si="11"/>
        <v>52.5</v>
      </c>
      <c r="Z162" s="36">
        <f>IFERROR(IF(Y162=0,"",ROUNDUP(Y162/H162,0)*0.00502),"")</f>
        <v>0.1255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55.75</v>
      </c>
      <c r="BN162" s="64">
        <f t="shared" si="13"/>
        <v>55.75</v>
      </c>
      <c r="BO162" s="64">
        <f t="shared" si="14"/>
        <v>0.10683760683760685</v>
      </c>
      <c r="BP162" s="64">
        <f t="shared" si="15"/>
        <v>0.10683760683760685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52.5</v>
      </c>
      <c r="Y163" s="544">
        <f t="shared" si="11"/>
        <v>52.5</v>
      </c>
      <c r="Z163" s="36">
        <f>IFERROR(IF(Y163=0,"",ROUNDUP(Y163/H163,0)*0.00502),"")</f>
        <v>0.1255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55.75</v>
      </c>
      <c r="BN163" s="64">
        <f t="shared" si="13"/>
        <v>55.75</v>
      </c>
      <c r="BO163" s="64">
        <f t="shared" si="14"/>
        <v>0.10683760683760685</v>
      </c>
      <c r="BP163" s="64">
        <f t="shared" si="15"/>
        <v>0.10683760683760685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105</v>
      </c>
      <c r="Y165" s="544">
        <f t="shared" si="11"/>
        <v>105</v>
      </c>
      <c r="Z165" s="36">
        <f>IFERROR(IF(Y165=0,"",ROUNDUP(Y165/H165,0)*0.00502),"")</f>
        <v>0.251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110.00000000000001</v>
      </c>
      <c r="BN165" s="64">
        <f t="shared" si="13"/>
        <v>110.00000000000001</v>
      </c>
      <c r="BO165" s="64">
        <f t="shared" si="14"/>
        <v>0.21367521367521369</v>
      </c>
      <c r="BP165" s="64">
        <f t="shared" si="15"/>
        <v>0.21367521367521369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142.85714285714286</v>
      </c>
      <c r="Y168" s="545">
        <f>IFERROR(Y159/H159,"0")+IFERROR(Y160/H160,"0")+IFERROR(Y161/H161,"0")+IFERROR(Y162/H162,"0")+IFERROR(Y163/H163,"0")+IFERROR(Y164/H164,"0")+IFERROR(Y165/H165,"0")+IFERROR(Y166/H166,"0")+IFERROR(Y167/H167,"0")</f>
        <v>144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0.89888000000000001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390</v>
      </c>
      <c r="Y169" s="545">
        <f>IFERROR(SUM(Y159:Y167),"0")</f>
        <v>394.8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10.5</v>
      </c>
      <c r="Y171" s="544">
        <f>IFERROR(IF(X171="",0,CEILING((X171/$H171),1)*$H171),"")</f>
        <v>11.34</v>
      </c>
      <c r="Z171" s="36">
        <f>IFERROR(IF(Y171=0,"",ROUNDUP(Y171/H171,0)*0.0059),"")</f>
        <v>5.3100000000000001E-2</v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12.083333333333332</v>
      </c>
      <c r="BN171" s="64">
        <f>IFERROR(Y171*I171/H171,"0")</f>
        <v>13.049999999999999</v>
      </c>
      <c r="BO171" s="64">
        <f>IFERROR(1/J171*(X171/H171),"0")</f>
        <v>3.8580246913580245E-2</v>
      </c>
      <c r="BP171" s="64">
        <f>IFERROR(1/J171*(Y171/H171),"0")</f>
        <v>4.1666666666666664E-2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10.5</v>
      </c>
      <c r="Y172" s="544">
        <f>IFERROR(IF(X172="",0,CEILING((X172/$H172),1)*$H172),"")</f>
        <v>11.34</v>
      </c>
      <c r="Z172" s="36">
        <f>IFERROR(IF(Y172=0,"",ROUNDUP(Y172/H172,0)*0.0059),"")</f>
        <v>5.3100000000000001E-2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12.083333333333332</v>
      </c>
      <c r="BN172" s="64">
        <f>IFERROR(Y172*I172/H172,"0")</f>
        <v>13.049999999999999</v>
      </c>
      <c r="BO172" s="64">
        <f>IFERROR(1/J172*(X172/H172),"0")</f>
        <v>3.8580246913580245E-2</v>
      </c>
      <c r="BP172" s="64">
        <f>IFERROR(1/J172*(Y172/H172),"0")</f>
        <v>4.1666666666666664E-2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10.5</v>
      </c>
      <c r="Y173" s="544">
        <f>IFERROR(IF(X173="",0,CEILING((X173/$H173),1)*$H173),"")</f>
        <v>11.34</v>
      </c>
      <c r="Z173" s="36">
        <f>IFERROR(IF(Y173=0,"",ROUNDUP(Y173/H173,0)*0.0059),"")</f>
        <v>5.3100000000000001E-2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12.083333333333332</v>
      </c>
      <c r="BN173" s="64">
        <f>IFERROR(Y173*I173/H173,"0")</f>
        <v>13.049999999999999</v>
      </c>
      <c r="BO173" s="64">
        <f>IFERROR(1/J173*(X173/H173),"0")</f>
        <v>3.8580246913580245E-2</v>
      </c>
      <c r="BP173" s="64">
        <f>IFERROR(1/J173*(Y173/H173),"0")</f>
        <v>4.1666666666666664E-2</v>
      </c>
    </row>
    <row r="174" spans="1:68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25</v>
      </c>
      <c r="Y174" s="545">
        <f>IFERROR(Y171/H171,"0")+IFERROR(Y172/H172,"0")+IFERROR(Y173/H173,"0")</f>
        <v>27</v>
      </c>
      <c r="Z174" s="545">
        <f>IFERROR(IF(Z171="",0,Z171),"0")+IFERROR(IF(Z172="",0,Z172),"0")+IFERROR(IF(Z173="",0,Z173),"0")</f>
        <v>0.1593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31.5</v>
      </c>
      <c r="Y175" s="545">
        <f>IFERROR(SUM(Y171:Y173),"0")</f>
        <v>34.019999999999996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5.6000000000000014</v>
      </c>
      <c r="Y177" s="544">
        <f>IFERROR(IF(X177="",0,CEILING((X177/$H177),1)*$H177),"")</f>
        <v>6.3</v>
      </c>
      <c r="Z177" s="36">
        <f>IFERROR(IF(Y177=0,"",ROUNDUP(Y177/H177,0)*0.0059),"")</f>
        <v>2.9499999999999998E-2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6.4444444444444455</v>
      </c>
      <c r="BN177" s="64">
        <f>IFERROR(Y177*I177/H177,"0")</f>
        <v>7.25</v>
      </c>
      <c r="BO177" s="64">
        <f>IFERROR(1/J177*(X177/H177),"0")</f>
        <v>2.0576131687242802E-2</v>
      </c>
      <c r="BP177" s="64">
        <f>IFERROR(1/J177*(Y177/H177),"0")</f>
        <v>2.3148148148148147E-2</v>
      </c>
    </row>
    <row r="178" spans="1:68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4.4444444444444455</v>
      </c>
      <c r="Y178" s="545">
        <f>IFERROR(Y177/H177,"0")</f>
        <v>5</v>
      </c>
      <c r="Z178" s="545">
        <f>IFERROR(IF(Z177="",0,Z177),"0")</f>
        <v>2.9499999999999998E-2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5.6000000000000014</v>
      </c>
      <c r="Y179" s="545">
        <f>IFERROR(SUM(Y177:Y177),"0")</f>
        <v>6.3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70</v>
      </c>
      <c r="Y192" s="544">
        <f t="shared" ref="Y192:Y199" si="16">IFERROR(IF(X192="",0,CEILING((X192/$H192),1)*$H192),"")</f>
        <v>70.2</v>
      </c>
      <c r="Z192" s="36">
        <f>IFERROR(IF(Y192=0,"",ROUNDUP(Y192/H192,0)*0.00902),"")</f>
        <v>0.11726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72.722222222222229</v>
      </c>
      <c r="BN192" s="64">
        <f t="shared" ref="BN192:BN199" si="18">IFERROR(Y192*I192/H192,"0")</f>
        <v>72.930000000000007</v>
      </c>
      <c r="BO192" s="64">
        <f t="shared" ref="BO192:BO199" si="19">IFERROR(1/J192*(X192/H192),"0")</f>
        <v>9.8204264870931535E-2</v>
      </c>
      <c r="BP192" s="64">
        <f t="shared" ref="BP192:BP199" si="20">IFERROR(1/J192*(Y192/H192),"0")</f>
        <v>9.8484848484848481E-2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30</v>
      </c>
      <c r="Y193" s="544">
        <f t="shared" si="16"/>
        <v>32.400000000000006</v>
      </c>
      <c r="Z193" s="36">
        <f>IFERROR(IF(Y193=0,"",ROUNDUP(Y193/H193,0)*0.00902),"")</f>
        <v>5.4120000000000001E-2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31.166666666666668</v>
      </c>
      <c r="BN193" s="64">
        <f t="shared" si="18"/>
        <v>33.660000000000004</v>
      </c>
      <c r="BO193" s="64">
        <f t="shared" si="19"/>
        <v>4.208754208754209E-2</v>
      </c>
      <c r="BP193" s="64">
        <f t="shared" si="20"/>
        <v>4.5454545454545463E-2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300</v>
      </c>
      <c r="Y194" s="544">
        <f t="shared" si="16"/>
        <v>302.40000000000003</v>
      </c>
      <c r="Z194" s="36">
        <f>IFERROR(IF(Y194=0,"",ROUNDUP(Y194/H194,0)*0.00902),"")</f>
        <v>0.50512000000000001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311.66666666666663</v>
      </c>
      <c r="BN194" s="64">
        <f t="shared" si="18"/>
        <v>314.16000000000003</v>
      </c>
      <c r="BO194" s="64">
        <f t="shared" si="19"/>
        <v>0.42087542087542085</v>
      </c>
      <c r="BP194" s="64">
        <f t="shared" si="20"/>
        <v>0.42424242424242425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30</v>
      </c>
      <c r="Y195" s="544">
        <f t="shared" si="16"/>
        <v>32.400000000000006</v>
      </c>
      <c r="Z195" s="36">
        <f>IFERROR(IF(Y195=0,"",ROUNDUP(Y195/H195,0)*0.00902),"")</f>
        <v>5.4120000000000001E-2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31.166666666666668</v>
      </c>
      <c r="BN195" s="64">
        <f t="shared" si="18"/>
        <v>33.660000000000004</v>
      </c>
      <c r="BO195" s="64">
        <f t="shared" si="19"/>
        <v>4.208754208754209E-2</v>
      </c>
      <c r="BP195" s="64">
        <f t="shared" si="20"/>
        <v>4.5454545454545463E-2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90</v>
      </c>
      <c r="Y196" s="544">
        <f t="shared" si="16"/>
        <v>90</v>
      </c>
      <c r="Z196" s="36">
        <f>IFERROR(IF(Y196=0,"",ROUNDUP(Y196/H196,0)*0.00502),"")</f>
        <v>0.251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96.499999999999986</v>
      </c>
      <c r="BN196" s="64">
        <f t="shared" si="18"/>
        <v>96.499999999999986</v>
      </c>
      <c r="BO196" s="64">
        <f t="shared" si="19"/>
        <v>0.21367521367521369</v>
      </c>
      <c r="BP196" s="64">
        <f t="shared" si="20"/>
        <v>0.21367521367521369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15</v>
      </c>
      <c r="Y197" s="544">
        <f t="shared" si="16"/>
        <v>16.2</v>
      </c>
      <c r="Z197" s="36">
        <f>IFERROR(IF(Y197=0,"",ROUNDUP(Y197/H197,0)*0.00502),"")</f>
        <v>4.5179999999999998E-2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15.833333333333332</v>
      </c>
      <c r="BN197" s="64">
        <f t="shared" si="18"/>
        <v>17.099999999999998</v>
      </c>
      <c r="BO197" s="64">
        <f t="shared" si="19"/>
        <v>3.561253561253562E-2</v>
      </c>
      <c r="BP197" s="64">
        <f t="shared" si="20"/>
        <v>3.8461538461538464E-2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30</v>
      </c>
      <c r="Y198" s="544">
        <f t="shared" si="16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31.666666666666664</v>
      </c>
      <c r="BN198" s="64">
        <f t="shared" si="18"/>
        <v>32.299999999999997</v>
      </c>
      <c r="BO198" s="64">
        <f t="shared" si="19"/>
        <v>7.122507122507124E-2</v>
      </c>
      <c r="BP198" s="64">
        <f t="shared" si="20"/>
        <v>7.2649572649572655E-2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15</v>
      </c>
      <c r="Y199" s="544">
        <f t="shared" si="16"/>
        <v>16.2</v>
      </c>
      <c r="Z199" s="36">
        <f>IFERROR(IF(Y199=0,"",ROUNDUP(Y199/H199,0)*0.00502),"")</f>
        <v>4.5179999999999998E-2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15.833333333333332</v>
      </c>
      <c r="BN199" s="64">
        <f t="shared" si="18"/>
        <v>17.099999999999998</v>
      </c>
      <c r="BO199" s="64">
        <f t="shared" si="19"/>
        <v>3.561253561253562E-2</v>
      </c>
      <c r="BP199" s="64">
        <f t="shared" si="20"/>
        <v>3.8461538461538464E-2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162.96296296296296</v>
      </c>
      <c r="Y200" s="545">
        <f>IFERROR(Y192/H192,"0")+IFERROR(Y193/H193,"0")+IFERROR(Y194/H194,"0")+IFERROR(Y195/H195,"0")+IFERROR(Y196/H196,"0")+IFERROR(Y197/H197,"0")+IFERROR(Y198/H198,"0")+IFERROR(Y199/H199,"0")</f>
        <v>166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1.1573200000000001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580</v>
      </c>
      <c r="Y201" s="545">
        <f>IFERROR(SUM(Y192:Y199),"0")</f>
        <v>590.4000000000002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300</v>
      </c>
      <c r="Y205" s="544">
        <f t="shared" si="21"/>
        <v>304.5</v>
      </c>
      <c r="Z205" s="36">
        <f>IFERROR(IF(Y205=0,"",ROUNDUP(Y205/H205,0)*0.01898),"")</f>
        <v>0.6643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317.89655172413796</v>
      </c>
      <c r="BN205" s="64">
        <f t="shared" si="23"/>
        <v>322.66500000000002</v>
      </c>
      <c r="BO205" s="64">
        <f t="shared" si="24"/>
        <v>0.53879310344827591</v>
      </c>
      <c r="BP205" s="64">
        <f t="shared" si="25"/>
        <v>0.546875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280</v>
      </c>
      <c r="Y206" s="544">
        <f t="shared" si="21"/>
        <v>280.8</v>
      </c>
      <c r="Z206" s="36">
        <f t="shared" ref="Z206:Z211" si="26">IFERROR(IF(Y206=0,"",ROUNDUP(Y206/H206,0)*0.00651),"")</f>
        <v>0.76167000000000007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311.5</v>
      </c>
      <c r="BN206" s="64">
        <f t="shared" si="23"/>
        <v>312.39</v>
      </c>
      <c r="BO206" s="64">
        <f t="shared" si="24"/>
        <v>0.64102564102564108</v>
      </c>
      <c r="BP206" s="64">
        <f t="shared" si="25"/>
        <v>0.64285714285714302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120</v>
      </c>
      <c r="Y208" s="544">
        <f t="shared" si="21"/>
        <v>120</v>
      </c>
      <c r="Z208" s="36">
        <f t="shared" si="26"/>
        <v>0.32550000000000001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132.60000000000002</v>
      </c>
      <c r="BN208" s="64">
        <f t="shared" si="23"/>
        <v>132.60000000000002</v>
      </c>
      <c r="BO208" s="64">
        <f t="shared" si="24"/>
        <v>0.27472527472527475</v>
      </c>
      <c r="BP208" s="64">
        <f t="shared" si="25"/>
        <v>0.27472527472527475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52</v>
      </c>
      <c r="Y210" s="544">
        <f t="shared" si="21"/>
        <v>52.8</v>
      </c>
      <c r="Z210" s="36">
        <f t="shared" si="26"/>
        <v>0.14322000000000001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57.46</v>
      </c>
      <c r="BN210" s="64">
        <f t="shared" si="23"/>
        <v>58.344000000000001</v>
      </c>
      <c r="BO210" s="64">
        <f t="shared" si="24"/>
        <v>0.11904761904761907</v>
      </c>
      <c r="BP210" s="64">
        <f t="shared" si="25"/>
        <v>0.12087912087912089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200</v>
      </c>
      <c r="Y211" s="544">
        <f t="shared" si="21"/>
        <v>201.6</v>
      </c>
      <c r="Z211" s="36">
        <f t="shared" si="26"/>
        <v>0.54683999999999999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221.50000000000003</v>
      </c>
      <c r="BN211" s="64">
        <f t="shared" si="23"/>
        <v>223.27200000000002</v>
      </c>
      <c r="BO211" s="64">
        <f t="shared" si="24"/>
        <v>0.45787545787545797</v>
      </c>
      <c r="BP211" s="64">
        <f t="shared" si="25"/>
        <v>0.46153846153846156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306.14942528735634</v>
      </c>
      <c r="Y212" s="545">
        <f>IFERROR(Y203/H203,"0")+IFERROR(Y204/H204,"0")+IFERROR(Y205/H205,"0")+IFERROR(Y206/H206,"0")+IFERROR(Y207/H207,"0")+IFERROR(Y208/H208,"0")+IFERROR(Y209/H209,"0")+IFERROR(Y210/H210,"0")+IFERROR(Y211/H211,"0")</f>
        <v>308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2.4415299999999998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952</v>
      </c>
      <c r="Y213" s="545">
        <f>IFERROR(SUM(Y203:Y211),"0")</f>
        <v>959.69999999999993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16</v>
      </c>
      <c r="Y215" s="544">
        <f>IFERROR(IF(X215="",0,CEILING((X215/$H215),1)*$H215),"")</f>
        <v>16.8</v>
      </c>
      <c r="Z215" s="36">
        <f>IFERROR(IF(Y215=0,"",ROUNDUP(Y215/H215,0)*0.00651),"")</f>
        <v>4.5569999999999999E-2</v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17.680000000000003</v>
      </c>
      <c r="BN215" s="64">
        <f>IFERROR(Y215*I215/H215,"0")</f>
        <v>18.564000000000004</v>
      </c>
      <c r="BO215" s="64">
        <f>IFERROR(1/J215*(X215/H215),"0")</f>
        <v>3.6630036630036632E-2</v>
      </c>
      <c r="BP215" s="64">
        <f>IFERROR(1/J215*(Y215/H215),"0")</f>
        <v>3.8461538461538471E-2</v>
      </c>
    </row>
    <row r="216" spans="1:68" ht="27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16</v>
      </c>
      <c r="Y216" s="544">
        <f>IFERROR(IF(X216="",0,CEILING((X216/$H216),1)*$H216),"")</f>
        <v>16.8</v>
      </c>
      <c r="Z216" s="36">
        <f>IFERROR(IF(Y216=0,"",ROUNDUP(Y216/H216,0)*0.00651),"")</f>
        <v>4.5569999999999999E-2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17.680000000000003</v>
      </c>
      <c r="BN216" s="64">
        <f>IFERROR(Y216*I216/H216,"0")</f>
        <v>18.564000000000004</v>
      </c>
      <c r="BO216" s="64">
        <f>IFERROR(1/J216*(X216/H216),"0")</f>
        <v>3.6630036630036632E-2</v>
      </c>
      <c r="BP216" s="64">
        <f>IFERROR(1/J216*(Y216/H216),"0")</f>
        <v>3.8461538461538471E-2</v>
      </c>
    </row>
    <row r="217" spans="1:68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13.333333333333334</v>
      </c>
      <c r="Y217" s="545">
        <f>IFERROR(Y215/H215,"0")+IFERROR(Y216/H216,"0")</f>
        <v>14.000000000000002</v>
      </c>
      <c r="Z217" s="545">
        <f>IFERROR(IF(Z215="",0,Z215),"0")+IFERROR(IF(Z216="",0,Z216),"0")</f>
        <v>9.1139999999999999E-2</v>
      </c>
      <c r="AA217" s="546"/>
      <c r="AB217" s="546"/>
      <c r="AC217" s="546"/>
    </row>
    <row r="218" spans="1:68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32</v>
      </c>
      <c r="Y218" s="545">
        <f>IFERROR(SUM(Y215:Y216),"0")</f>
        <v>33.6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12</v>
      </c>
      <c r="Y224" s="544">
        <f t="shared" si="27"/>
        <v>12</v>
      </c>
      <c r="Z224" s="36">
        <f t="shared" ref="Z224:Z229" si="32">IFERROR(IF(Y224=0,"",ROUNDUP(Y224/H224,0)*0.00902),"")</f>
        <v>2.7060000000000001E-2</v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12.629999999999999</v>
      </c>
      <c r="BN224" s="64">
        <f t="shared" si="29"/>
        <v>12.629999999999999</v>
      </c>
      <c r="BO224" s="64">
        <f t="shared" si="30"/>
        <v>2.2727272727272728E-2</v>
      </c>
      <c r="BP224" s="64">
        <f t="shared" si="31"/>
        <v>2.2727272727272728E-2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40</v>
      </c>
      <c r="Y228" s="544">
        <f t="shared" si="27"/>
        <v>40</v>
      </c>
      <c r="Z228" s="36">
        <f t="shared" si="32"/>
        <v>9.0200000000000002E-2</v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42.1</v>
      </c>
      <c r="BN228" s="64">
        <f t="shared" si="29"/>
        <v>42.1</v>
      </c>
      <c r="BO228" s="64">
        <f t="shared" si="30"/>
        <v>7.575757575757576E-2</v>
      </c>
      <c r="BP228" s="64">
        <f t="shared" si="31"/>
        <v>7.575757575757576E-2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13</v>
      </c>
      <c r="Y230" s="545">
        <f>IFERROR(Y221/H221,"0")+IFERROR(Y222/H222,"0")+IFERROR(Y223/H223,"0")+IFERROR(Y224/H224,"0")+IFERROR(Y225/H225,"0")+IFERROR(Y226/H226,"0")+IFERROR(Y227/H227,"0")+IFERROR(Y228/H228,"0")+IFERROR(Y229/H229,"0")</f>
        <v>13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0.11726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52</v>
      </c>
      <c r="Y231" s="545">
        <f>IFERROR(SUM(Y221:Y229),"0")</f>
        <v>52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1.65</v>
      </c>
      <c r="Y243" s="544">
        <f>IFERROR(IF(X243="",0,CEILING((X243/$H243),1)*$H243),"")</f>
        <v>1.8</v>
      </c>
      <c r="Z243" s="36">
        <f>IFERROR(IF(Y243=0,"",ROUNDUP(Y243/H243,0)*0.0059),"")</f>
        <v>1.18E-2</v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1.9983333333333333</v>
      </c>
      <c r="BN243" s="64">
        <f>IFERROR(Y243*I243/H243,"0")</f>
        <v>2.1800000000000002</v>
      </c>
      <c r="BO243" s="64">
        <f>IFERROR(1/J243*(X243/H243),"0")</f>
        <v>8.4876543209876538E-3</v>
      </c>
      <c r="BP243" s="64">
        <f>IFERROR(1/J243*(Y243/H243),"0")</f>
        <v>9.2592592592592587E-3</v>
      </c>
    </row>
    <row r="244" spans="1:68" ht="27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20</v>
      </c>
      <c r="Y244" s="544">
        <f>IFERROR(IF(X244="",0,CEILING((X244/$H244),1)*$H244),"")</f>
        <v>20.79</v>
      </c>
      <c r="Z244" s="36">
        <f>IFERROR(IF(Y244=0,"",ROUNDUP(Y244/H244,0)*0.0059),"")</f>
        <v>0.1239</v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23.838383838383837</v>
      </c>
      <c r="BN244" s="64">
        <f>IFERROR(Y244*I244/H244,"0")</f>
        <v>24.779999999999998</v>
      </c>
      <c r="BO244" s="64">
        <f>IFERROR(1/J244*(X244/H244),"0")</f>
        <v>9.3527871305649074E-2</v>
      </c>
      <c r="BP244" s="64">
        <f>IFERROR(1/J244*(Y244/H244),"0")</f>
        <v>9.722222222222221E-2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22.035353535353533</v>
      </c>
      <c r="Y246" s="545">
        <f>IFERROR(Y241/H241,"0")+IFERROR(Y242/H242,"0")+IFERROR(Y243/H243,"0")+IFERROR(Y244/H244,"0")+IFERROR(Y245/H245,"0")</f>
        <v>23</v>
      </c>
      <c r="Z246" s="545">
        <f>IFERROR(IF(Z241="",0,Z241),"0")+IFERROR(IF(Z242="",0,Z242),"0")+IFERROR(IF(Z243="",0,Z243),"0")+IFERROR(IF(Z244="",0,Z244),"0")+IFERROR(IF(Z245="",0,Z245),"0")</f>
        <v>0.13569999999999999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21.65</v>
      </c>
      <c r="Y247" s="545">
        <f>IFERROR(SUM(Y241:Y245),"0")</f>
        <v>22.59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52</v>
      </c>
      <c r="Y268" s="544">
        <f>IFERROR(IF(X268="",0,CEILING((X268/$H268),1)*$H268),"")</f>
        <v>52.8</v>
      </c>
      <c r="Z268" s="36">
        <f>IFERROR(IF(Y268=0,"",ROUNDUP(Y268/H268,0)*0.00651),"")</f>
        <v>0.14322000000000001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57.46</v>
      </c>
      <c r="BN268" s="64">
        <f>IFERROR(Y268*I268/H268,"0")</f>
        <v>58.344000000000001</v>
      </c>
      <c r="BO268" s="64">
        <f>IFERROR(1/J268*(X268/H268),"0")</f>
        <v>0.11904761904761907</v>
      </c>
      <c r="BP268" s="64">
        <f>IFERROR(1/J268*(Y268/H268),"0")</f>
        <v>0.12087912087912089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120</v>
      </c>
      <c r="Y269" s="544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129.00000000000003</v>
      </c>
      <c r="BN269" s="64">
        <f>IFERROR(Y269*I269/H269,"0")</f>
        <v>129.00000000000003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71.666666666666671</v>
      </c>
      <c r="Y270" s="545">
        <f>IFERROR(Y267/H267,"0")+IFERROR(Y268/H268,"0")+IFERROR(Y269/H269,"0")</f>
        <v>72</v>
      </c>
      <c r="Z270" s="545">
        <f>IFERROR(IF(Z267="",0,Z267),"0")+IFERROR(IF(Z268="",0,Z268),"0")+IFERROR(IF(Z269="",0,Z269),"0")</f>
        <v>0.46872000000000003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172</v>
      </c>
      <c r="Y271" s="545">
        <f>IFERROR(SUM(Y267:Y269),"0")</f>
        <v>172.8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35</v>
      </c>
      <c r="Y300" s="544">
        <f t="shared" si="33"/>
        <v>35.700000000000003</v>
      </c>
      <c r="Z300" s="36">
        <f>IFERROR(IF(Y300=0,"",ROUNDUP(Y300/H300,0)*0.00502),"")</f>
        <v>8.5339999999999999E-2</v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36.666666666666664</v>
      </c>
      <c r="BN300" s="64">
        <f t="shared" si="35"/>
        <v>37.4</v>
      </c>
      <c r="BO300" s="64">
        <f t="shared" si="36"/>
        <v>7.1225071225071226E-2</v>
      </c>
      <c r="BP300" s="64">
        <f t="shared" si="37"/>
        <v>7.2649572649572655E-2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27</v>
      </c>
      <c r="Y302" s="544">
        <f t="shared" si="33"/>
        <v>27</v>
      </c>
      <c r="Z302" s="36">
        <f>IFERROR(IF(Y302=0,"",ROUNDUP(Y302/H302,0)*0.00651),"")</f>
        <v>9.7650000000000001E-2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30.419999999999998</v>
      </c>
      <c r="BN302" s="64">
        <f t="shared" si="35"/>
        <v>30.419999999999998</v>
      </c>
      <c r="BO302" s="64">
        <f t="shared" si="36"/>
        <v>8.241758241758243E-2</v>
      </c>
      <c r="BP302" s="64">
        <f t="shared" si="37"/>
        <v>8.241758241758243E-2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31.666666666666664</v>
      </c>
      <c r="Y303" s="545">
        <f>IFERROR(Y296/H296,"0")+IFERROR(Y297/H297,"0")+IFERROR(Y298/H298,"0")+IFERROR(Y299/H299,"0")+IFERROR(Y300/H300,"0")+IFERROR(Y301/H301,"0")+IFERROR(Y302/H302,"0")</f>
        <v>32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0.18298999999999999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62</v>
      </c>
      <c r="Y304" s="545">
        <f>IFERROR(SUM(Y296:Y302),"0")</f>
        <v>62.7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10</v>
      </c>
      <c r="Y314" s="544">
        <f>IFERROR(IF(X314="",0,CEILING((X314/$H314),1)*$H314),"")</f>
        <v>16.8</v>
      </c>
      <c r="Z314" s="36">
        <f>IFERROR(IF(Y314=0,"",ROUNDUP(Y314/H314,0)*0.01898),"")</f>
        <v>3.7960000000000001E-2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10.617857142857142</v>
      </c>
      <c r="BN314" s="64">
        <f>IFERROR(Y314*I314/H314,"0")</f>
        <v>17.838000000000001</v>
      </c>
      <c r="BO314" s="64">
        <f>IFERROR(1/J314*(X314/H314),"0")</f>
        <v>1.8601190476190476E-2</v>
      </c>
      <c r="BP314" s="64">
        <f>IFERROR(1/J314*(Y314/H314),"0")</f>
        <v>3.125E-2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220</v>
      </c>
      <c r="Y315" s="544">
        <f>IFERROR(IF(X315="",0,CEILING((X315/$H315),1)*$H315),"")</f>
        <v>226.2</v>
      </c>
      <c r="Z315" s="36">
        <f>IFERROR(IF(Y315=0,"",ROUNDUP(Y315/H315,0)*0.01898),"")</f>
        <v>0.55042000000000002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234.63846153846157</v>
      </c>
      <c r="BN315" s="64">
        <f>IFERROR(Y315*I315/H315,"0")</f>
        <v>241.251</v>
      </c>
      <c r="BO315" s="64">
        <f>IFERROR(1/J315*(X315/H315),"0")</f>
        <v>0.44070512820512819</v>
      </c>
      <c r="BP315" s="64">
        <f>IFERROR(1/J315*(Y315/H315),"0")</f>
        <v>0.453125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250</v>
      </c>
      <c r="Y316" s="544">
        <f>IFERROR(IF(X316="",0,CEILING((X316/$H316),1)*$H316),"")</f>
        <v>252</v>
      </c>
      <c r="Z316" s="36">
        <f>IFERROR(IF(Y316=0,"",ROUNDUP(Y316/H316,0)*0.01898),"")</f>
        <v>0.56940000000000002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265.44642857142856</v>
      </c>
      <c r="BN316" s="64">
        <f>IFERROR(Y316*I316/H316,"0")</f>
        <v>267.57</v>
      </c>
      <c r="BO316" s="64">
        <f>IFERROR(1/J316*(X316/H316),"0")</f>
        <v>0.46502976190476186</v>
      </c>
      <c r="BP316" s="64">
        <f>IFERROR(1/J316*(Y316/H316),"0")</f>
        <v>0.46875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59.157509157509153</v>
      </c>
      <c r="Y317" s="545">
        <f>IFERROR(Y314/H314,"0")+IFERROR(Y315/H315,"0")+IFERROR(Y316/H316,"0")</f>
        <v>61</v>
      </c>
      <c r="Z317" s="545">
        <f>IFERROR(IF(Z314="",0,Z314),"0")+IFERROR(IF(Z315="",0,Z315),"0")+IFERROR(IF(Z316="",0,Z316),"0")</f>
        <v>1.15778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480</v>
      </c>
      <c r="Y318" s="545">
        <f>IFERROR(SUM(Y314:Y316),"0")</f>
        <v>495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17</v>
      </c>
      <c r="Y322" s="544">
        <f>IFERROR(IF(X322="",0,CEILING((X322/$H322),1)*$H322),"")</f>
        <v>17.849999999999998</v>
      </c>
      <c r="Z322" s="36">
        <f>IFERROR(IF(Y322=0,"",ROUNDUP(Y322/H322,0)*0.00651),"")</f>
        <v>4.5569999999999999E-2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19.700000000000003</v>
      </c>
      <c r="BN322" s="64">
        <f>IFERROR(Y322*I322/H322,"0")</f>
        <v>20.684999999999999</v>
      </c>
      <c r="BO322" s="64">
        <f>IFERROR(1/J322*(X322/H322),"0")</f>
        <v>3.6630036630036632E-2</v>
      </c>
      <c r="BP322" s="64">
        <f>IFERROR(1/J322*(Y322/H322),"0")</f>
        <v>3.8461538461538464E-2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34</v>
      </c>
      <c r="Y323" s="544">
        <f>IFERROR(IF(X323="",0,CEILING((X323/$H323),1)*$H323),"")</f>
        <v>35.699999999999996</v>
      </c>
      <c r="Z323" s="36">
        <f>IFERROR(IF(Y323=0,"",ROUNDUP(Y323/H323,0)*0.00651),"")</f>
        <v>9.1139999999999999E-2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38.400000000000006</v>
      </c>
      <c r="BN323" s="64">
        <f>IFERROR(Y323*I323/H323,"0")</f>
        <v>40.32</v>
      </c>
      <c r="BO323" s="64">
        <f>IFERROR(1/J323*(X323/H323),"0")</f>
        <v>7.3260073260073263E-2</v>
      </c>
      <c r="BP323" s="64">
        <f>IFERROR(1/J323*(Y323/H323),"0")</f>
        <v>7.6923076923076927E-2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20</v>
      </c>
      <c r="Y324" s="545">
        <f>IFERROR(Y320/H320,"0")+IFERROR(Y321/H321,"0")+IFERROR(Y322/H322,"0")+IFERROR(Y323/H323,"0")</f>
        <v>21</v>
      </c>
      <c r="Z324" s="545">
        <f>IFERROR(IF(Z320="",0,Z320),"0")+IFERROR(IF(Z321="",0,Z321),"0")+IFERROR(IF(Z322="",0,Z322),"0")+IFERROR(IF(Z323="",0,Z323),"0")</f>
        <v>0.13671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51</v>
      </c>
      <c r="Y325" s="545">
        <f>IFERROR(SUM(Y320:Y323),"0")</f>
        <v>53.55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700</v>
      </c>
      <c r="Y335" s="544">
        <f>IFERROR(IF(X335="",0,CEILING((X335/$H335),1)*$H335),"")</f>
        <v>701.4</v>
      </c>
      <c r="Z335" s="36">
        <f>IFERROR(IF(Y335=0,"",ROUNDUP(Y335/H335,0)*0.00651),"")</f>
        <v>2.1743399999999999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783.99999999999989</v>
      </c>
      <c r="BN335" s="64">
        <f>IFERROR(Y335*I335/H335,"0")</f>
        <v>785.56799999999987</v>
      </c>
      <c r="BO335" s="64">
        <f>IFERROR(1/J335*(X335/H335),"0")</f>
        <v>1.8315018315018314</v>
      </c>
      <c r="BP335" s="64">
        <f>IFERROR(1/J335*(Y335/H335),"0")</f>
        <v>1.8351648351648353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350</v>
      </c>
      <c r="Y336" s="544">
        <f>IFERROR(IF(X336="",0,CEILING((X336/$H336),1)*$H336),"")</f>
        <v>350.7</v>
      </c>
      <c r="Z336" s="36">
        <f>IFERROR(IF(Y336=0,"",ROUNDUP(Y336/H336,0)*0.00651),"")</f>
        <v>1.08717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390</v>
      </c>
      <c r="BN336" s="64">
        <f>IFERROR(Y336*I336/H336,"0")</f>
        <v>390.78</v>
      </c>
      <c r="BO336" s="64">
        <f>IFERROR(1/J336*(X336/H336),"0")</f>
        <v>0.91575091575091572</v>
      </c>
      <c r="BP336" s="64">
        <f>IFERROR(1/J336*(Y336/H336),"0")</f>
        <v>0.91758241758241765</v>
      </c>
    </row>
    <row r="337" spans="1:68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500</v>
      </c>
      <c r="Y337" s="545">
        <f>IFERROR(Y334/H334,"0")+IFERROR(Y335/H335,"0")+IFERROR(Y336/H336,"0")</f>
        <v>501</v>
      </c>
      <c r="Z337" s="545">
        <f>IFERROR(IF(Z334="",0,Z334),"0")+IFERROR(IF(Z335="",0,Z335),"0")+IFERROR(IF(Z336="",0,Z336),"0")</f>
        <v>3.2615099999999999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1050</v>
      </c>
      <c r="Y338" s="545">
        <f>IFERROR(SUM(Y334:Y336),"0")</f>
        <v>1052.0999999999999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1000</v>
      </c>
      <c r="Y342" s="544">
        <f t="shared" ref="Y342:Y348" si="38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1032</v>
      </c>
      <c r="BN342" s="64">
        <f t="shared" ref="BN342:BN348" si="40">IFERROR(Y342*I342/H342,"0")</f>
        <v>1037.1600000000001</v>
      </c>
      <c r="BO342" s="64">
        <f t="shared" ref="BO342:BO348" si="41">IFERROR(1/J342*(X342/H342),"0")</f>
        <v>1.3888888888888888</v>
      </c>
      <c r="BP342" s="64">
        <f t="shared" ref="BP342:BP348" si="42">IFERROR(1/J342*(Y342/H342),"0")</f>
        <v>1.3958333333333333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400</v>
      </c>
      <c r="Y343" s="544">
        <f t="shared" si="38"/>
        <v>405</v>
      </c>
      <c r="Z343" s="36">
        <f>IFERROR(IF(Y343=0,"",ROUNDUP(Y343/H343,0)*0.02175),"")</f>
        <v>0.58724999999999994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412.8</v>
      </c>
      <c r="BN343" s="64">
        <f t="shared" si="40"/>
        <v>417.96000000000004</v>
      </c>
      <c r="BO343" s="64">
        <f t="shared" si="41"/>
        <v>0.55555555555555558</v>
      </c>
      <c r="BP343" s="64">
        <f t="shared" si="42"/>
        <v>0.5625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1000</v>
      </c>
      <c r="Y344" s="544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250</v>
      </c>
      <c r="Y345" s="544">
        <f t="shared" si="38"/>
        <v>255</v>
      </c>
      <c r="Z345" s="36">
        <f>IFERROR(IF(Y345=0,"",ROUNDUP(Y345/H345,0)*0.02175),"")</f>
        <v>0.36974999999999997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258</v>
      </c>
      <c r="BN345" s="64">
        <f t="shared" si="40"/>
        <v>263.16000000000003</v>
      </c>
      <c r="BO345" s="64">
        <f t="shared" si="41"/>
        <v>0.34722222222222221</v>
      </c>
      <c r="BP345" s="64">
        <f t="shared" si="42"/>
        <v>0.35416666666666663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15</v>
      </c>
      <c r="Y348" s="544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179.66666666666666</v>
      </c>
      <c r="Y349" s="545">
        <f>IFERROR(Y342/H342,"0")+IFERROR(Y343/H343,"0")+IFERROR(Y344/H344,"0")+IFERROR(Y345/H345,"0")+IFERROR(Y346/H346,"0")+IFERROR(Y347/H347,"0")+IFERROR(Y348/H348,"0")</f>
        <v>181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3.8985599999999994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2665</v>
      </c>
      <c r="Y350" s="545">
        <f>IFERROR(SUM(Y342:Y348),"0")</f>
        <v>2685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700</v>
      </c>
      <c r="Y352" s="544">
        <f>IFERROR(IF(X352="",0,CEILING((X352/$H352),1)*$H352),"")</f>
        <v>705</v>
      </c>
      <c r="Z352" s="36">
        <f>IFERROR(IF(Y352=0,"",ROUNDUP(Y352/H352,0)*0.02175),"")</f>
        <v>1.0222499999999999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722.4</v>
      </c>
      <c r="BN352" s="64">
        <f>IFERROR(Y352*I352/H352,"0")</f>
        <v>727.56</v>
      </c>
      <c r="BO352" s="64">
        <f>IFERROR(1/J352*(X352/H352),"0")</f>
        <v>0.9722222222222221</v>
      </c>
      <c r="BP352" s="64">
        <f>IFERROR(1/J352*(Y352/H352),"0")</f>
        <v>0.97916666666666663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46.666666666666664</v>
      </c>
      <c r="Y354" s="545">
        <f>IFERROR(Y352/H352,"0")+IFERROR(Y353/H353,"0")</f>
        <v>47</v>
      </c>
      <c r="Z354" s="545">
        <f>IFERROR(IF(Z352="",0,Z352),"0")+IFERROR(IF(Z353="",0,Z353),"0")</f>
        <v>1.0222499999999999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700</v>
      </c>
      <c r="Y355" s="545">
        <f>IFERROR(SUM(Y352:Y353),"0")</f>
        <v>705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hidden="1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20</v>
      </c>
      <c r="Y362" s="544">
        <f>IFERROR(IF(X362="",0,CEILING((X362/$H362),1)*$H362),"")</f>
        <v>27</v>
      </c>
      <c r="Z362" s="36">
        <f>IFERROR(IF(Y362=0,"",ROUNDUP(Y362/H362,0)*0.01898),"")</f>
        <v>5.6940000000000004E-2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21.153333333333332</v>
      </c>
      <c r="BN362" s="64">
        <f>IFERROR(Y362*I362/H362,"0")</f>
        <v>28.556999999999999</v>
      </c>
      <c r="BO362" s="64">
        <f>IFERROR(1/J362*(X362/H362),"0")</f>
        <v>3.4722222222222224E-2</v>
      </c>
      <c r="BP362" s="64">
        <f>IFERROR(1/J362*(Y362/H362),"0")</f>
        <v>4.6875E-2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2.2222222222222223</v>
      </c>
      <c r="Y363" s="545">
        <f>IFERROR(Y362/H362,"0")</f>
        <v>3</v>
      </c>
      <c r="Z363" s="545">
        <f>IFERROR(IF(Z362="",0,Z362),"0")</f>
        <v>5.6940000000000004E-2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20</v>
      </c>
      <c r="Y364" s="545">
        <f>IFERROR(SUM(Y362:Y362),"0")</f>
        <v>27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30</v>
      </c>
      <c r="Y368" s="544">
        <f>IFERROR(IF(X368="",0,CEILING((X368/$H368),1)*$H368),"")</f>
        <v>36</v>
      </c>
      <c r="Z368" s="36">
        <f>IFERROR(IF(Y368=0,"",ROUNDUP(Y368/H368,0)*0.01898),"")</f>
        <v>5.6940000000000004E-2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31.087500000000002</v>
      </c>
      <c r="BN368" s="64">
        <f>IFERROR(Y368*I368/H368,"0")</f>
        <v>37.305</v>
      </c>
      <c r="BO368" s="64">
        <f>IFERROR(1/J368*(X368/H368),"0")</f>
        <v>3.90625E-2</v>
      </c>
      <c r="BP368" s="64">
        <f>IFERROR(1/J368*(Y368/H368),"0")</f>
        <v>4.6875E-2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2.5</v>
      </c>
      <c r="Y370" s="545">
        <f>IFERROR(Y367/H367,"0")+IFERROR(Y368/H368,"0")+IFERROR(Y369/H369,"0")</f>
        <v>3</v>
      </c>
      <c r="Z370" s="545">
        <f>IFERROR(IF(Z367="",0,Z367),"0")+IFERROR(IF(Z368="",0,Z368),"0")+IFERROR(IF(Z369="",0,Z369),"0")</f>
        <v>5.6940000000000004E-2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30</v>
      </c>
      <c r="Y371" s="545">
        <f>IFERROR(SUM(Y367:Y369),"0")</f>
        <v>36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hidden="1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0</v>
      </c>
      <c r="Y388" s="544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35</v>
      </c>
      <c r="Y393" s="544">
        <f t="shared" si="43"/>
        <v>35.700000000000003</v>
      </c>
      <c r="Z393" s="36">
        <f t="shared" si="48"/>
        <v>8.5339999999999999E-2</v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37.166666666666664</v>
      </c>
      <c r="BN393" s="64">
        <f t="shared" si="45"/>
        <v>37.910000000000004</v>
      </c>
      <c r="BO393" s="64">
        <f t="shared" si="46"/>
        <v>7.1225071225071226E-2</v>
      </c>
      <c r="BP393" s="64">
        <f t="shared" si="47"/>
        <v>7.2649572649572655E-2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7</v>
      </c>
      <c r="Y394" s="544">
        <f t="shared" si="43"/>
        <v>8.4</v>
      </c>
      <c r="Z394" s="36">
        <f t="shared" si="48"/>
        <v>2.0080000000000001E-2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7.4333333333333327</v>
      </c>
      <c r="BN394" s="64">
        <f t="shared" si="45"/>
        <v>8.92</v>
      </c>
      <c r="BO394" s="64">
        <f t="shared" si="46"/>
        <v>1.4245014245014245E-2</v>
      </c>
      <c r="BP394" s="64">
        <f t="shared" si="47"/>
        <v>1.7094017094017096E-2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35</v>
      </c>
      <c r="Y396" s="544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36.666666666666657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38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0.19075999999999999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77</v>
      </c>
      <c r="Y399" s="545">
        <f>IFERROR(SUM(Y388:Y397),"0")</f>
        <v>79.800000000000011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10.5</v>
      </c>
      <c r="Y414" s="54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5</v>
      </c>
      <c r="Y415" s="545">
        <f>IFERROR(Y411/H411,"0")+IFERROR(Y412/H412,"0")+IFERROR(Y413/H413,"0")+IFERROR(Y414/H414,"0")</f>
        <v>5</v>
      </c>
      <c r="Z415" s="545">
        <f>IFERROR(IF(Z411="",0,Z411),"0")+IFERROR(IF(Z412="",0,Z412),"0")+IFERROR(IF(Z413="",0,Z413),"0")+IFERROR(IF(Z414="",0,Z414),"0")</f>
        <v>2.5100000000000001E-2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10.5</v>
      </c>
      <c r="Y416" s="545">
        <f>IFERROR(SUM(Y411:Y414),"0")</f>
        <v>10.5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20</v>
      </c>
      <c r="Y419" s="544">
        <f>IFERROR(IF(X419="",0,CEILING((X419/$H419),1)*$H419),"")</f>
        <v>20.399999999999999</v>
      </c>
      <c r="Z419" s="36">
        <f>IFERROR(IF(Y419=0,"",ROUNDUP(Y419/H419,0)*0.00651),"")</f>
        <v>0.11067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35</v>
      </c>
      <c r="BN419" s="64">
        <f>IFERROR(Y419*I419/H419,"0")</f>
        <v>35.699999999999996</v>
      </c>
      <c r="BO419" s="64">
        <f>IFERROR(1/J419*(X419/H419),"0")</f>
        <v>9.1575091575091583E-2</v>
      </c>
      <c r="BP419" s="64">
        <f>IFERROR(1/J419*(Y419/H419),"0")</f>
        <v>9.3406593406593408E-2</v>
      </c>
    </row>
    <row r="420" spans="1:68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16.666666666666668</v>
      </c>
      <c r="Y420" s="545">
        <f>IFERROR(Y419/H419,"0")</f>
        <v>17</v>
      </c>
      <c r="Z420" s="545">
        <f>IFERROR(IF(Z419="",0,Z419),"0")</f>
        <v>0.11067</v>
      </c>
      <c r="AA420" s="546"/>
      <c r="AB420" s="546"/>
      <c r="AC420" s="546"/>
    </row>
    <row r="421" spans="1:68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20</v>
      </c>
      <c r="Y421" s="545">
        <f>IFERROR(SUM(Y419:Y419),"0")</f>
        <v>20.399999999999999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30</v>
      </c>
      <c r="Y430" s="544">
        <f t="shared" ref="Y430:Y440" si="49">IFERROR(IF(X430="",0,CEILING((X430/$H430),1)*$H430),"")</f>
        <v>31.68</v>
      </c>
      <c r="Z430" s="36">
        <f t="shared" ref="Z430:Z435" si="50">IFERROR(IF(Y430=0,"",ROUNDUP(Y430/H430,0)*0.01196),"")</f>
        <v>7.1760000000000004E-2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32.04545454545454</v>
      </c>
      <c r="BN430" s="64">
        <f t="shared" ref="BN430:BN440" si="52">IFERROR(Y430*I430/H430,"0")</f>
        <v>33.839999999999996</v>
      </c>
      <c r="BO430" s="64">
        <f t="shared" ref="BO430:BO440" si="53">IFERROR(1/J430*(X430/H430),"0")</f>
        <v>5.4632867132867136E-2</v>
      </c>
      <c r="BP430" s="64">
        <f t="shared" ref="BP430:BP440" si="54">IFERROR(1/J430*(Y430/H430),"0")</f>
        <v>5.7692307692307696E-2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40</v>
      </c>
      <c r="Y432" s="544">
        <f t="shared" si="49"/>
        <v>42.24</v>
      </c>
      <c r="Z432" s="36">
        <f t="shared" si="50"/>
        <v>9.5680000000000001E-2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42.727272727272727</v>
      </c>
      <c r="BN432" s="64">
        <f t="shared" si="52"/>
        <v>45.12</v>
      </c>
      <c r="BO432" s="64">
        <f t="shared" si="53"/>
        <v>7.2843822843822847E-2</v>
      </c>
      <c r="BP432" s="64">
        <f t="shared" si="54"/>
        <v>7.6923076923076927E-2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3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70</v>
      </c>
      <c r="Y435" s="544">
        <f t="shared" si="49"/>
        <v>73.92</v>
      </c>
      <c r="Z435" s="36">
        <f t="shared" si="50"/>
        <v>0.16744000000000001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74.772727272727266</v>
      </c>
      <c r="BN435" s="64">
        <f t="shared" si="52"/>
        <v>78.959999999999994</v>
      </c>
      <c r="BO435" s="64">
        <f t="shared" si="53"/>
        <v>0.12747668997668998</v>
      </c>
      <c r="BP435" s="64">
        <f t="shared" si="54"/>
        <v>0.13461538461538464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42</v>
      </c>
      <c r="Y437" s="544">
        <f t="shared" si="49"/>
        <v>43.199999999999996</v>
      </c>
      <c r="Z437" s="36">
        <f>IFERROR(IF(Y437=0,"",ROUNDUP(Y437/H437,0)*0.00902),"")</f>
        <v>8.1180000000000002E-2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60.637500000000003</v>
      </c>
      <c r="BN437" s="64">
        <f t="shared" si="52"/>
        <v>62.37</v>
      </c>
      <c r="BO437" s="64">
        <f t="shared" si="53"/>
        <v>6.6287878787878785E-2</v>
      </c>
      <c r="BP437" s="64">
        <f t="shared" si="54"/>
        <v>6.8181818181818177E-2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48</v>
      </c>
      <c r="Y440" s="544">
        <f t="shared" si="49"/>
        <v>48</v>
      </c>
      <c r="Z440" s="36">
        <f>IFERROR(IF(Y440=0,"",ROUNDUP(Y440/H440,0)*0.00937),"")</f>
        <v>9.3700000000000006E-2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69.599999999999994</v>
      </c>
      <c r="BN440" s="64">
        <f t="shared" si="52"/>
        <v>69.599999999999994</v>
      </c>
      <c r="BO440" s="64">
        <f t="shared" si="53"/>
        <v>8.3333333333333329E-2</v>
      </c>
      <c r="BP440" s="64">
        <f t="shared" si="54"/>
        <v>8.3333333333333329E-2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45.265151515151516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47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0.50975999999999999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230</v>
      </c>
      <c r="Y442" s="545">
        <f>IFERROR(SUM(Y430:Y440),"0")</f>
        <v>239.04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100</v>
      </c>
      <c r="Y444" s="544">
        <f>IFERROR(IF(X444="",0,CEILING((X444/$H444),1)*$H444),"")</f>
        <v>100.32000000000001</v>
      </c>
      <c r="Z444" s="36">
        <f>IFERROR(IF(Y444=0,"",ROUNDUP(Y444/H444,0)*0.01196),"")</f>
        <v>0.22724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106.81818181818181</v>
      </c>
      <c r="BN444" s="64">
        <f>IFERROR(Y444*I444/H444,"0")</f>
        <v>107.16</v>
      </c>
      <c r="BO444" s="64">
        <f>IFERROR(1/J444*(X444/H444),"0")</f>
        <v>0.18210955710955709</v>
      </c>
      <c r="BP444" s="64">
        <f>IFERROR(1/J444*(Y444/H444),"0")</f>
        <v>0.18269230769230771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18.939393939393938</v>
      </c>
      <c r="Y447" s="545">
        <f>IFERROR(Y444/H444,"0")+IFERROR(Y445/H445,"0")+IFERROR(Y446/H446,"0")</f>
        <v>19</v>
      </c>
      <c r="Z447" s="545">
        <f>IFERROR(IF(Z444="",0,Z444),"0")+IFERROR(IF(Z445="",0,Z445),"0")+IFERROR(IF(Z446="",0,Z446),"0")</f>
        <v>0.22724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100</v>
      </c>
      <c r="Y448" s="545">
        <f>IFERROR(SUM(Y444:Y446),"0")</f>
        <v>100.32000000000001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hidden="1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5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0</v>
      </c>
      <c r="BN450" s="64">
        <f t="shared" ref="BN450:BN455" si="57">IFERROR(Y450*I450/H450,"0")</f>
        <v>0</v>
      </c>
      <c r="BO450" s="64">
        <f t="shared" ref="BO450:BO455" si="58">IFERROR(1/J450*(X450/H450),"0")</f>
        <v>0</v>
      </c>
      <c r="BP450" s="64">
        <f t="shared" ref="BP450:BP455" si="59">IFERROR(1/J450*(Y450/H450),"0")</f>
        <v>0</v>
      </c>
    </row>
    <row r="451" spans="1:68" ht="27" hidden="1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50</v>
      </c>
      <c r="Y452" s="544">
        <f t="shared" si="55"/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53.409090909090907</v>
      </c>
      <c r="BN452" s="64">
        <f t="shared" si="57"/>
        <v>56.400000000000006</v>
      </c>
      <c r="BO452" s="64">
        <f t="shared" si="58"/>
        <v>9.1054778554778545E-2</v>
      </c>
      <c r="BP452" s="64">
        <f t="shared" si="59"/>
        <v>9.6153846153846159E-2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42</v>
      </c>
      <c r="Y453" s="544">
        <f t="shared" si="55"/>
        <v>43.199999999999996</v>
      </c>
      <c r="Z453" s="36">
        <f>IFERROR(IF(Y453=0,"",ROUNDUP(Y453/H453,0)*0.00902),"")</f>
        <v>8.1180000000000002E-2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60.637500000000003</v>
      </c>
      <c r="BN453" s="64">
        <f t="shared" si="57"/>
        <v>62.37</v>
      </c>
      <c r="BO453" s="64">
        <f t="shared" si="58"/>
        <v>6.6287878787878785E-2</v>
      </c>
      <c r="BP453" s="64">
        <f t="shared" si="59"/>
        <v>6.8181818181818177E-2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12</v>
      </c>
      <c r="Y454" s="544">
        <f t="shared" si="55"/>
        <v>14.399999999999999</v>
      </c>
      <c r="Z454" s="36">
        <f>IFERROR(IF(Y454=0,"",ROUNDUP(Y454/H454,0)*0.00902),"")</f>
        <v>2.7060000000000001E-2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16.725000000000001</v>
      </c>
      <c r="BN454" s="64">
        <f t="shared" si="57"/>
        <v>20.07</v>
      </c>
      <c r="BO454" s="64">
        <f t="shared" si="58"/>
        <v>1.893939393939394E-2</v>
      </c>
      <c r="BP454" s="64">
        <f t="shared" si="59"/>
        <v>2.2727272727272728E-2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36</v>
      </c>
      <c r="Y455" s="544">
        <f t="shared" si="55"/>
        <v>38.4</v>
      </c>
      <c r="Z455" s="36">
        <f>IFERROR(IF(Y455=0,"",ROUNDUP(Y455/H455,0)*0.00902),"")</f>
        <v>7.2160000000000002E-2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50.175000000000004</v>
      </c>
      <c r="BN455" s="64">
        <f t="shared" si="57"/>
        <v>53.52</v>
      </c>
      <c r="BO455" s="64">
        <f t="shared" si="58"/>
        <v>5.6818181818181823E-2</v>
      </c>
      <c r="BP455" s="64">
        <f t="shared" si="59"/>
        <v>6.0606060606060608E-2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28.219696969696969</v>
      </c>
      <c r="Y456" s="545">
        <f>IFERROR(Y450/H450,"0")+IFERROR(Y451/H451,"0")+IFERROR(Y452/H452,"0")+IFERROR(Y453/H453,"0")+IFERROR(Y454/H454,"0")+IFERROR(Y455/H455,"0")</f>
        <v>30</v>
      </c>
      <c r="Z456" s="545">
        <f>IFERROR(IF(Z450="",0,Z450),"0")+IFERROR(IF(Z451="",0,Z451),"0")+IFERROR(IF(Z452="",0,Z452),"0")+IFERROR(IF(Z453="",0,Z453),"0")+IFERROR(IF(Z454="",0,Z454),"0")+IFERROR(IF(Z455="",0,Z455),"0")</f>
        <v>0.30000000000000004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140</v>
      </c>
      <c r="Y457" s="545">
        <f>IFERROR(SUM(Y450:Y455),"0")</f>
        <v>148.80000000000001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10</v>
      </c>
      <c r="Y469" s="544">
        <f>IFERROR(IF(X469="",0,CEILING((X469/$H469),1)*$H469),"")</f>
        <v>12</v>
      </c>
      <c r="Z469" s="36">
        <f>IFERROR(IF(Y469=0,"",ROUNDUP(Y469/H469,0)*0.01898),"")</f>
        <v>1.898E-2</v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10.362500000000001</v>
      </c>
      <c r="BN469" s="64">
        <f>IFERROR(Y469*I469/H469,"0")</f>
        <v>12.435</v>
      </c>
      <c r="BO469" s="64">
        <f>IFERROR(1/J469*(X469/H469),"0")</f>
        <v>1.3020833333333334E-2</v>
      </c>
      <c r="BP469" s="64">
        <f>IFERROR(1/J469*(Y469/H469),"0")</f>
        <v>1.5625E-2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0.83333333333333337</v>
      </c>
      <c r="Y471" s="545">
        <f>IFERROR(Y467/H467,"0")+IFERROR(Y468/H468,"0")+IFERROR(Y469/H469,"0")+IFERROR(Y470/H470,"0")</f>
        <v>1</v>
      </c>
      <c r="Z471" s="545">
        <f>IFERROR(IF(Z467="",0,Z467),"0")+IFERROR(IF(Z468="",0,Z468),"0")+IFERROR(IF(Z469="",0,Z469),"0")+IFERROR(IF(Z470="",0,Z470),"0")</f>
        <v>1.898E-2</v>
      </c>
      <c r="AA471" s="546"/>
      <c r="AB471" s="546"/>
      <c r="AC471" s="546"/>
    </row>
    <row r="472" spans="1:68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10</v>
      </c>
      <c r="Y472" s="545">
        <f>IFERROR(SUM(Y467:Y470),"0")</f>
        <v>12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600</v>
      </c>
      <c r="Y485" s="544">
        <f>IFERROR(IF(X485="",0,CEILING((X485/$H485),1)*$H485),"")</f>
        <v>603</v>
      </c>
      <c r="Z485" s="36">
        <f>IFERROR(IF(Y485=0,"",ROUNDUP(Y485/H485,0)*0.01898),"")</f>
        <v>1.27166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634.59999999999991</v>
      </c>
      <c r="BN485" s="64">
        <f>IFERROR(Y485*I485/H485,"0")</f>
        <v>637.77300000000002</v>
      </c>
      <c r="BO485" s="64">
        <f>IFERROR(1/J485*(X485/H485),"0")</f>
        <v>1.0416666666666667</v>
      </c>
      <c r="BP485" s="64">
        <f>IFERROR(1/J485*(Y485/H485),"0")</f>
        <v>1.046875</v>
      </c>
    </row>
    <row r="486" spans="1:68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66.666666666666671</v>
      </c>
      <c r="Y486" s="545">
        <f>IFERROR(Y485/H485,"0")</f>
        <v>67</v>
      </c>
      <c r="Z486" s="545">
        <f>IFERROR(IF(Z485="",0,Z485),"0")</f>
        <v>1.27166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600</v>
      </c>
      <c r="Y487" s="545">
        <f>IFERROR(SUM(Y485:Y485),"0")</f>
        <v>603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10775.75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10931.06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11511.143413750997</v>
      </c>
      <c r="Y499" s="545">
        <f>IFERROR(SUM(BN22:BN495),"0")</f>
        <v>11678.584000000001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20</v>
      </c>
      <c r="Y500" s="38">
        <f>ROUNDUP(SUM(BP22:BP495),0)</f>
        <v>20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12011.143413750997</v>
      </c>
      <c r="Y501" s="545">
        <f>GrossWeightTotalR+PalletQtyTotalR*25</f>
        <v>12178.584000000001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2343.2248128627434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2373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22.975669999999997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174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598.5</v>
      </c>
      <c r="E508" s="46">
        <f>IFERROR(Y87*1,"0")+IFERROR(Y88*1,"0")+IFERROR(Y89*1,"0")+IFERROR(Y93*1,"0")+IFERROR(Y94*1,"0")+IFERROR(Y95*1,"0")+IFERROR(Y96*1,"0")</f>
        <v>494.1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949.32</v>
      </c>
      <c r="G508" s="46">
        <f>IFERROR(Y126*1,"0")+IFERROR(Y127*1,"0")+IFERROR(Y131*1,"0")+IFERROR(Y132*1,"0")+IFERROR(Y136*1,"0")+IFERROR(Y137*1,"0")</f>
        <v>118.72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435.11999999999995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1583.7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74.59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172.8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611.25000000000011</v>
      </c>
      <c r="S508" s="46">
        <f>IFERROR(Y334*1,"0")+IFERROR(Y335*1,"0")+IFERROR(Y336*1,"0")</f>
        <v>1052.0999999999999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3417</v>
      </c>
      <c r="U508" s="46">
        <f>IFERROR(Y367*1,"0")+IFERROR(Y368*1,"0")+IFERROR(Y369*1,"0")+IFERROR(Y373*1,"0")+IFERROR(Y377*1,"0")+IFERROR(Y378*1,"0")+IFERROR(Y382*1,"0")</f>
        <v>36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79.800000000000011</v>
      </c>
      <c r="W508" s="46">
        <f>IFERROR(Y407*1,"0")+IFERROR(Y411*1,"0")+IFERROR(Y412*1,"0")+IFERROR(Y413*1,"0")+IFERROR(Y414*1,"0")</f>
        <v>10.5</v>
      </c>
      <c r="X508" s="46">
        <f>IFERROR(Y419*1,"0")</f>
        <v>20.399999999999999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488.15999999999997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615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000,00"/>
        <filter val="1 050,00"/>
        <filter val="1,65"/>
        <filter val="10 775,75"/>
        <filter val="10,00"/>
        <filter val="10,50"/>
        <filter val="100,00"/>
        <filter val="105,00"/>
        <filter val="11 511,14"/>
        <filter val="12 011,14"/>
        <filter val="12,00"/>
        <filter val="12,50"/>
        <filter val="120,00"/>
        <filter val="13,00"/>
        <filter val="13,33"/>
        <filter val="130,00"/>
        <filter val="132,04"/>
        <filter val="135,00"/>
        <filter val="140,00"/>
        <filter val="142,86"/>
        <filter val="15,00"/>
        <filter val="150,00"/>
        <filter val="157,50"/>
        <filter val="16,00"/>
        <filter val="16,50"/>
        <filter val="16,67"/>
        <filter val="162,96"/>
        <filter val="17,00"/>
        <filter val="170,00"/>
        <filter val="172,00"/>
        <filter val="179,67"/>
        <filter val="18,94"/>
        <filter val="180,00"/>
        <filter val="2 343,22"/>
        <filter val="2 665,00"/>
        <filter val="2,22"/>
        <filter val="2,50"/>
        <filter val="2,56"/>
        <filter val="20"/>
        <filter val="20,00"/>
        <filter val="200,00"/>
        <filter val="202,50"/>
        <filter val="21,65"/>
        <filter val="217,50"/>
        <filter val="22,04"/>
        <filter val="220,00"/>
        <filter val="230,00"/>
        <filter val="235,00"/>
        <filter val="25,00"/>
        <filter val="250,00"/>
        <filter val="27,00"/>
        <filter val="270,00"/>
        <filter val="28,22"/>
        <filter val="280,00"/>
        <filter val="30,00"/>
        <filter val="300,00"/>
        <filter val="306,15"/>
        <filter val="31,50"/>
        <filter val="31,67"/>
        <filter val="32,00"/>
        <filter val="33,00"/>
        <filter val="330,00"/>
        <filter val="34,00"/>
        <filter val="34,63"/>
        <filter val="35,00"/>
        <filter val="350,00"/>
        <filter val="36,00"/>
        <filter val="36,67"/>
        <filter val="380,00"/>
        <filter val="39,26"/>
        <filter val="390,00"/>
        <filter val="4,44"/>
        <filter val="40,00"/>
        <filter val="400,00"/>
        <filter val="42,00"/>
        <filter val="45,27"/>
        <filter val="46,67"/>
        <filter val="48,00"/>
        <filter val="480,00"/>
        <filter val="5,00"/>
        <filter val="5,60"/>
        <filter val="50,00"/>
        <filter val="500,00"/>
        <filter val="51,00"/>
        <filter val="52,00"/>
        <filter val="52,50"/>
        <filter val="538,50"/>
        <filter val="58,52"/>
        <filter val="580,00"/>
        <filter val="59,16"/>
        <filter val="60,00"/>
        <filter val="600,00"/>
        <filter val="62,00"/>
        <filter val="65,74"/>
        <filter val="66,67"/>
        <filter val="7,00"/>
        <filter val="70,00"/>
        <filter val="700,00"/>
        <filter val="71,67"/>
        <filter val="77,00"/>
        <filter val="8,33"/>
        <filter val="80,56"/>
        <filter val="90,00"/>
        <filter val="952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