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A52AFD32-190D-4209-AFCC-440BE0D055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6" i="1" l="1"/>
  <c r="R65" i="1"/>
  <c r="AI70" i="1" l="1"/>
  <c r="AI66" i="1"/>
  <c r="AK64" i="1"/>
  <c r="AI56" i="1"/>
  <c r="AI55" i="1"/>
  <c r="AI53" i="1"/>
  <c r="AI49" i="1"/>
  <c r="AK40" i="1"/>
  <c r="AL40" i="1" s="1"/>
  <c r="AI36" i="1"/>
  <c r="AI30" i="1"/>
  <c r="AI19" i="1"/>
  <c r="AK9" i="1"/>
  <c r="AL9" i="1" s="1"/>
  <c r="AK73" i="1"/>
  <c r="AO73" i="1" s="1"/>
  <c r="AI73" i="1"/>
  <c r="S73" i="1"/>
  <c r="P73" i="1"/>
  <c r="W73" i="1" s="1"/>
  <c r="L73" i="1"/>
  <c r="P72" i="1"/>
  <c r="L72" i="1"/>
  <c r="F71" i="1"/>
  <c r="E71" i="1"/>
  <c r="P71" i="1" s="1"/>
  <c r="AK70" i="1"/>
  <c r="AO70" i="1" s="1"/>
  <c r="P70" i="1"/>
  <c r="W70" i="1" s="1"/>
  <c r="L70" i="1"/>
  <c r="P69" i="1"/>
  <c r="R69" i="1" s="1"/>
  <c r="L69" i="1"/>
  <c r="P68" i="1"/>
  <c r="L68" i="1"/>
  <c r="P67" i="1"/>
  <c r="L67" i="1"/>
  <c r="AK66" i="1"/>
  <c r="AO66" i="1" s="1"/>
  <c r="P66" i="1"/>
  <c r="W66" i="1" s="1"/>
  <c r="L66" i="1"/>
  <c r="P65" i="1"/>
  <c r="L65" i="1"/>
  <c r="AI64" i="1"/>
  <c r="P64" i="1"/>
  <c r="W64" i="1" s="1"/>
  <c r="L64" i="1"/>
  <c r="P63" i="1"/>
  <c r="R63" i="1" s="1"/>
  <c r="L63" i="1"/>
  <c r="P62" i="1"/>
  <c r="W62" i="1" s="1"/>
  <c r="L62" i="1"/>
  <c r="P61" i="1"/>
  <c r="L61" i="1"/>
  <c r="P60" i="1"/>
  <c r="V60" i="1" s="1"/>
  <c r="L60" i="1"/>
  <c r="P59" i="1"/>
  <c r="R59" i="1" s="1"/>
  <c r="L59" i="1"/>
  <c r="P58" i="1"/>
  <c r="L58" i="1"/>
  <c r="P57" i="1"/>
  <c r="W57" i="1" s="1"/>
  <c r="L57" i="1"/>
  <c r="AK56" i="1"/>
  <c r="S56" i="1" s="1"/>
  <c r="P56" i="1"/>
  <c r="W56" i="1" s="1"/>
  <c r="L56" i="1"/>
  <c r="AK55" i="1"/>
  <c r="P55" i="1"/>
  <c r="W55" i="1" s="1"/>
  <c r="L55" i="1"/>
  <c r="P54" i="1"/>
  <c r="W54" i="1" s="1"/>
  <c r="L54" i="1"/>
  <c r="AK53" i="1"/>
  <c r="P53" i="1"/>
  <c r="W53" i="1" s="1"/>
  <c r="L53" i="1"/>
  <c r="AK52" i="1"/>
  <c r="AI52" i="1"/>
  <c r="S52" i="1"/>
  <c r="P52" i="1"/>
  <c r="W52" i="1" s="1"/>
  <c r="L52" i="1"/>
  <c r="P51" i="1"/>
  <c r="W51" i="1" s="1"/>
  <c r="L51" i="1"/>
  <c r="P50" i="1"/>
  <c r="L50" i="1"/>
  <c r="AK49" i="1"/>
  <c r="P49" i="1"/>
  <c r="W49" i="1" s="1"/>
  <c r="L49" i="1"/>
  <c r="P48" i="1"/>
  <c r="W48" i="1" s="1"/>
  <c r="L48" i="1"/>
  <c r="P47" i="1"/>
  <c r="W47" i="1" s="1"/>
  <c r="L47" i="1"/>
  <c r="P46" i="1"/>
  <c r="L46" i="1"/>
  <c r="P45" i="1"/>
  <c r="L45" i="1"/>
  <c r="P44" i="1"/>
  <c r="W44" i="1" s="1"/>
  <c r="L44" i="1"/>
  <c r="P43" i="1"/>
  <c r="L43" i="1"/>
  <c r="P42" i="1"/>
  <c r="L42" i="1"/>
  <c r="P41" i="1"/>
  <c r="W41" i="1" s="1"/>
  <c r="L41" i="1"/>
  <c r="AI40" i="1"/>
  <c r="P40" i="1"/>
  <c r="W40" i="1" s="1"/>
  <c r="L40" i="1"/>
  <c r="P39" i="1"/>
  <c r="W39" i="1" s="1"/>
  <c r="L39" i="1"/>
  <c r="P38" i="1"/>
  <c r="W38" i="1" s="1"/>
  <c r="L38" i="1"/>
  <c r="P37" i="1"/>
  <c r="L37" i="1"/>
  <c r="P36" i="1"/>
  <c r="W36" i="1" s="1"/>
  <c r="L36" i="1"/>
  <c r="P35" i="1"/>
  <c r="L35" i="1"/>
  <c r="P34" i="1"/>
  <c r="W34" i="1" s="1"/>
  <c r="L34" i="1"/>
  <c r="P33" i="1"/>
  <c r="L33" i="1"/>
  <c r="P32" i="1"/>
  <c r="W32" i="1" s="1"/>
  <c r="L32" i="1"/>
  <c r="P31" i="1"/>
  <c r="L31" i="1"/>
  <c r="AK30" i="1"/>
  <c r="AL30" i="1" s="1"/>
  <c r="P30" i="1"/>
  <c r="W30" i="1" s="1"/>
  <c r="L30" i="1"/>
  <c r="P29" i="1"/>
  <c r="L29" i="1"/>
  <c r="P28" i="1"/>
  <c r="L28" i="1"/>
  <c r="F27" i="1"/>
  <c r="E27" i="1"/>
  <c r="P27" i="1" s="1"/>
  <c r="P26" i="1"/>
  <c r="R26" i="1" s="1"/>
  <c r="L26" i="1"/>
  <c r="P25" i="1"/>
  <c r="W25" i="1" s="1"/>
  <c r="L25" i="1"/>
  <c r="P24" i="1"/>
  <c r="W24" i="1" s="1"/>
  <c r="L24" i="1"/>
  <c r="P23" i="1"/>
  <c r="L23" i="1"/>
  <c r="P22" i="1"/>
  <c r="W22" i="1" s="1"/>
  <c r="L22" i="1"/>
  <c r="P21" i="1"/>
  <c r="W21" i="1" s="1"/>
  <c r="L21" i="1"/>
  <c r="P20" i="1"/>
  <c r="L20" i="1"/>
  <c r="AK19" i="1"/>
  <c r="AL19" i="1" s="1"/>
  <c r="P19" i="1"/>
  <c r="W19" i="1" s="1"/>
  <c r="L19" i="1"/>
  <c r="P18" i="1"/>
  <c r="W18" i="1" s="1"/>
  <c r="L18" i="1"/>
  <c r="P17" i="1"/>
  <c r="L17" i="1"/>
  <c r="P16" i="1"/>
  <c r="L16" i="1"/>
  <c r="P15" i="1"/>
  <c r="W15" i="1" s="1"/>
  <c r="L15" i="1"/>
  <c r="P14" i="1"/>
  <c r="L14" i="1"/>
  <c r="P13" i="1"/>
  <c r="L13" i="1"/>
  <c r="P12" i="1"/>
  <c r="L12" i="1"/>
  <c r="P11" i="1"/>
  <c r="L11" i="1"/>
  <c r="L10" i="1"/>
  <c r="AI9" i="1"/>
  <c r="P9" i="1"/>
  <c r="W9" i="1" s="1"/>
  <c r="L9" i="1"/>
  <c r="P8" i="1"/>
  <c r="R8" i="1" s="1"/>
  <c r="L8" i="1"/>
  <c r="P7" i="1"/>
  <c r="V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71" i="1" l="1"/>
  <c r="W11" i="1"/>
  <c r="R11" i="1"/>
  <c r="W16" i="1"/>
  <c r="R16" i="1"/>
  <c r="W33" i="1"/>
  <c r="R33" i="1"/>
  <c r="W58" i="1"/>
  <c r="R58" i="1"/>
  <c r="W68" i="1"/>
  <c r="R68" i="1"/>
  <c r="W13" i="1"/>
  <c r="R13" i="1"/>
  <c r="W29" i="1"/>
  <c r="R29" i="1"/>
  <c r="W42" i="1"/>
  <c r="R42" i="1"/>
  <c r="W45" i="1"/>
  <c r="R45" i="1"/>
  <c r="W59" i="1"/>
  <c r="AI45" i="1"/>
  <c r="W7" i="1"/>
  <c r="W27" i="1"/>
  <c r="R24" i="1"/>
  <c r="S66" i="1"/>
  <c r="V66" i="1" s="1"/>
  <c r="F5" i="1"/>
  <c r="R25" i="1"/>
  <c r="AI25" i="1" s="1"/>
  <c r="R22" i="1"/>
  <c r="R38" i="1"/>
  <c r="AI38" i="1" s="1"/>
  <c r="W8" i="1"/>
  <c r="W10" i="1"/>
  <c r="W12" i="1"/>
  <c r="W14" i="1"/>
  <c r="W17" i="1"/>
  <c r="W20" i="1"/>
  <c r="R20" i="1"/>
  <c r="V23" i="1"/>
  <c r="W23" i="1"/>
  <c r="W31" i="1"/>
  <c r="W35" i="1"/>
  <c r="V35" i="1"/>
  <c r="W50" i="1"/>
  <c r="R50" i="1"/>
  <c r="W63" i="1"/>
  <c r="W69" i="1"/>
  <c r="AO64" i="1"/>
  <c r="S64" i="1"/>
  <c r="V64" i="1" s="1"/>
  <c r="W26" i="1"/>
  <c r="V28" i="1"/>
  <c r="W28" i="1"/>
  <c r="AK36" i="1"/>
  <c r="AL36" i="1" s="1"/>
  <c r="W37" i="1"/>
  <c r="W46" i="1"/>
  <c r="AO52" i="1"/>
  <c r="AL52" i="1"/>
  <c r="AO56" i="1"/>
  <c r="AL56" i="1"/>
  <c r="AI59" i="1"/>
  <c r="AK59" i="1"/>
  <c r="AO59" i="1" s="1"/>
  <c r="AL64" i="1"/>
  <c r="W65" i="1"/>
  <c r="W67" i="1"/>
  <c r="S70" i="1"/>
  <c r="V70" i="1" s="1"/>
  <c r="AI32" i="1"/>
  <c r="AK32" i="1"/>
  <c r="AO32" i="1" s="1"/>
  <c r="AI47" i="1"/>
  <c r="AK47" i="1"/>
  <c r="AL47" i="1" s="1"/>
  <c r="AI51" i="1"/>
  <c r="AK51" i="1"/>
  <c r="AO51" i="1" s="1"/>
  <c r="W71" i="1"/>
  <c r="R41" i="1"/>
  <c r="R57" i="1"/>
  <c r="V15" i="1"/>
  <c r="V18" i="1"/>
  <c r="V21" i="1"/>
  <c r="P5" i="1"/>
  <c r="S9" i="1"/>
  <c r="V9" i="1" s="1"/>
  <c r="AO9" i="1"/>
  <c r="S19" i="1"/>
  <c r="V19" i="1" s="1"/>
  <c r="AO19" i="1"/>
  <c r="S30" i="1"/>
  <c r="V30" i="1" s="1"/>
  <c r="AO30" i="1"/>
  <c r="V34" i="1"/>
  <c r="S40" i="1"/>
  <c r="V40" i="1" s="1"/>
  <c r="AO40" i="1"/>
  <c r="W60" i="1"/>
  <c r="AL66" i="1"/>
  <c r="AL70" i="1"/>
  <c r="AL73" i="1"/>
  <c r="L27" i="1"/>
  <c r="V43" i="1"/>
  <c r="W43" i="1"/>
  <c r="S51" i="1"/>
  <c r="V51" i="1" s="1"/>
  <c r="AL55" i="1"/>
  <c r="AO55" i="1"/>
  <c r="S55" i="1"/>
  <c r="V55" i="1" s="1"/>
  <c r="E5" i="1"/>
  <c r="AL49" i="1"/>
  <c r="AO49" i="1"/>
  <c r="S49" i="1"/>
  <c r="V49" i="1" s="1"/>
  <c r="AL53" i="1"/>
  <c r="AO53" i="1"/>
  <c r="S53" i="1"/>
  <c r="V53" i="1" s="1"/>
  <c r="V61" i="1"/>
  <c r="W61" i="1"/>
  <c r="V72" i="1"/>
  <c r="W72" i="1"/>
  <c r="V52" i="1"/>
  <c r="V56" i="1"/>
  <c r="L71" i="1"/>
  <c r="V73" i="1"/>
  <c r="AI13" i="1" l="1"/>
  <c r="AK13" i="1"/>
  <c r="AI11" i="1"/>
  <c r="AK11" i="1"/>
  <c r="AL59" i="1"/>
  <c r="AO47" i="1"/>
  <c r="R5" i="1"/>
  <c r="S59" i="1"/>
  <c r="V59" i="1" s="1"/>
  <c r="AL51" i="1"/>
  <c r="AK45" i="1"/>
  <c r="S45" i="1" s="1"/>
  <c r="V45" i="1" s="1"/>
  <c r="S47" i="1"/>
  <c r="V47" i="1" s="1"/>
  <c r="AO36" i="1"/>
  <c r="AK38" i="1"/>
  <c r="AO38" i="1" s="1"/>
  <c r="AK25" i="1"/>
  <c r="AK16" i="1"/>
  <c r="AI16" i="1"/>
  <c r="AK22" i="1"/>
  <c r="AI22" i="1"/>
  <c r="AI62" i="1"/>
  <c r="AK62" i="1"/>
  <c r="AI71" i="1"/>
  <c r="AK71" i="1"/>
  <c r="AI48" i="1"/>
  <c r="AK48" i="1"/>
  <c r="AI41" i="1"/>
  <c r="AK41" i="1"/>
  <c r="AI33" i="1"/>
  <c r="AK33" i="1"/>
  <c r="AI24" i="1"/>
  <c r="AK24" i="1"/>
  <c r="AK54" i="1"/>
  <c r="AI54" i="1"/>
  <c r="AL38" i="1"/>
  <c r="AL32" i="1"/>
  <c r="S32" i="1"/>
  <c r="V32" i="1" s="1"/>
  <c r="AK27" i="1"/>
  <c r="AI27" i="1"/>
  <c r="AI67" i="1"/>
  <c r="AK67" i="1"/>
  <c r="AK37" i="1"/>
  <c r="AI37" i="1"/>
  <c r="AK68" i="1"/>
  <c r="AI68" i="1"/>
  <c r="AI69" i="1"/>
  <c r="AK69" i="1"/>
  <c r="AK50" i="1"/>
  <c r="AI50" i="1"/>
  <c r="AK31" i="1"/>
  <c r="AI31" i="1"/>
  <c r="AK20" i="1"/>
  <c r="AI20" i="1"/>
  <c r="AK17" i="1"/>
  <c r="AI17" i="1"/>
  <c r="AK14" i="1"/>
  <c r="AI14" i="1"/>
  <c r="AK12" i="1"/>
  <c r="AI12" i="1"/>
  <c r="AK10" i="1"/>
  <c r="AI10" i="1"/>
  <c r="AK8" i="1"/>
  <c r="AI8" i="1"/>
  <c r="S36" i="1"/>
  <c r="V36" i="1" s="1"/>
  <c r="AI57" i="1"/>
  <c r="AK57" i="1"/>
  <c r="AI44" i="1"/>
  <c r="AK44" i="1"/>
  <c r="AI39" i="1"/>
  <c r="AK39" i="1"/>
  <c r="AI29" i="1"/>
  <c r="AK29" i="1"/>
  <c r="AK42" i="1"/>
  <c r="AI42" i="1"/>
  <c r="AI6" i="1"/>
  <c r="AK6" i="1"/>
  <c r="AI65" i="1"/>
  <c r="AK65" i="1"/>
  <c r="AK46" i="1"/>
  <c r="AI46" i="1"/>
  <c r="AK26" i="1"/>
  <c r="AI26" i="1"/>
  <c r="AK58" i="1"/>
  <c r="AI58" i="1"/>
  <c r="AI63" i="1"/>
  <c r="AK63" i="1"/>
  <c r="L5" i="1"/>
  <c r="AL11" i="1" l="1"/>
  <c r="AO11" i="1"/>
  <c r="S11" i="1"/>
  <c r="V11" i="1" s="1"/>
  <c r="AL13" i="1"/>
  <c r="AO13" i="1"/>
  <c r="S13" i="1"/>
  <c r="V13" i="1" s="1"/>
  <c r="S38" i="1"/>
  <c r="V38" i="1" s="1"/>
  <c r="AL45" i="1"/>
  <c r="AO45" i="1"/>
  <c r="AL25" i="1"/>
  <c r="AO25" i="1"/>
  <c r="S25" i="1"/>
  <c r="V25" i="1" s="1"/>
  <c r="AO62" i="1"/>
  <c r="S62" i="1"/>
  <c r="V62" i="1" s="1"/>
  <c r="AL62" i="1"/>
  <c r="AL16" i="1"/>
  <c r="AO16" i="1"/>
  <c r="S16" i="1"/>
  <c r="V16" i="1" s="1"/>
  <c r="AL22" i="1"/>
  <c r="AO22" i="1"/>
  <c r="S22" i="1"/>
  <c r="V22" i="1" s="1"/>
  <c r="AO58" i="1"/>
  <c r="S58" i="1"/>
  <c r="V58" i="1" s="1"/>
  <c r="AL58" i="1"/>
  <c r="AO26" i="1"/>
  <c r="S26" i="1"/>
  <c r="V26" i="1" s="1"/>
  <c r="AL26" i="1"/>
  <c r="AO46" i="1"/>
  <c r="S46" i="1"/>
  <c r="V46" i="1" s="1"/>
  <c r="AL46" i="1"/>
  <c r="AI5" i="1"/>
  <c r="AL42" i="1"/>
  <c r="AO42" i="1"/>
  <c r="S42" i="1"/>
  <c r="V42" i="1" s="1"/>
  <c r="AL69" i="1"/>
  <c r="S69" i="1"/>
  <c r="V69" i="1" s="1"/>
  <c r="AO69" i="1"/>
  <c r="AO67" i="1"/>
  <c r="AL67" i="1"/>
  <c r="S67" i="1"/>
  <c r="V67" i="1" s="1"/>
  <c r="AO24" i="1"/>
  <c r="AL24" i="1"/>
  <c r="S24" i="1"/>
  <c r="V24" i="1" s="1"/>
  <c r="AO33" i="1"/>
  <c r="S33" i="1"/>
  <c r="V33" i="1" s="1"/>
  <c r="AL33" i="1"/>
  <c r="AO41" i="1"/>
  <c r="S41" i="1"/>
  <c r="V41" i="1" s="1"/>
  <c r="AL41" i="1"/>
  <c r="AO48" i="1"/>
  <c r="AL48" i="1"/>
  <c r="S48" i="1"/>
  <c r="V48" i="1" s="1"/>
  <c r="AL71" i="1"/>
  <c r="S71" i="1"/>
  <c r="V71" i="1" s="1"/>
  <c r="AO71" i="1"/>
  <c r="AL63" i="1"/>
  <c r="S63" i="1"/>
  <c r="V63" i="1" s="1"/>
  <c r="AO63" i="1"/>
  <c r="AO65" i="1"/>
  <c r="AL65" i="1"/>
  <c r="S65" i="1"/>
  <c r="V65" i="1" s="1"/>
  <c r="AL6" i="1"/>
  <c r="S6" i="1"/>
  <c r="AK5" i="1"/>
  <c r="AO6" i="1"/>
  <c r="AO29" i="1"/>
  <c r="AL29" i="1"/>
  <c r="S29" i="1"/>
  <c r="V29" i="1" s="1"/>
  <c r="AO39" i="1"/>
  <c r="S39" i="1"/>
  <c r="V39" i="1" s="1"/>
  <c r="AL39" i="1"/>
  <c r="AO44" i="1"/>
  <c r="AL44" i="1"/>
  <c r="S44" i="1"/>
  <c r="V44" i="1" s="1"/>
  <c r="AL57" i="1"/>
  <c r="S57" i="1"/>
  <c r="V57" i="1" s="1"/>
  <c r="AO57" i="1"/>
  <c r="AO8" i="1"/>
  <c r="S8" i="1"/>
  <c r="V8" i="1" s="1"/>
  <c r="AL8" i="1"/>
  <c r="AO10" i="1"/>
  <c r="S10" i="1"/>
  <c r="V10" i="1" s="1"/>
  <c r="AL10" i="1"/>
  <c r="AO12" i="1"/>
  <c r="S12" i="1"/>
  <c r="V12" i="1" s="1"/>
  <c r="AL12" i="1"/>
  <c r="AO14" i="1"/>
  <c r="S14" i="1"/>
  <c r="V14" i="1" s="1"/>
  <c r="AL14" i="1"/>
  <c r="AO17" i="1"/>
  <c r="S17" i="1"/>
  <c r="V17" i="1" s="1"/>
  <c r="AL17" i="1"/>
  <c r="AO20" i="1"/>
  <c r="S20" i="1"/>
  <c r="V20" i="1" s="1"/>
  <c r="AL20" i="1"/>
  <c r="AO31" i="1"/>
  <c r="S31" i="1"/>
  <c r="V31" i="1" s="1"/>
  <c r="AL31" i="1"/>
  <c r="AO50" i="1"/>
  <c r="S50" i="1"/>
  <c r="V50" i="1" s="1"/>
  <c r="AL50" i="1"/>
  <c r="AO68" i="1"/>
  <c r="S68" i="1"/>
  <c r="V68" i="1" s="1"/>
  <c r="AL68" i="1"/>
  <c r="AO37" i="1"/>
  <c r="S37" i="1"/>
  <c r="V37" i="1" s="1"/>
  <c r="AL37" i="1"/>
  <c r="AL27" i="1"/>
  <c r="AO27" i="1"/>
  <c r="S27" i="1"/>
  <c r="V27" i="1" s="1"/>
  <c r="AO54" i="1"/>
  <c r="S54" i="1"/>
  <c r="V54" i="1" s="1"/>
  <c r="AL54" i="1"/>
  <c r="AL5" i="1" l="1"/>
  <c r="AO5" i="1"/>
  <c r="V6" i="1"/>
  <c r="S5" i="1"/>
</calcChain>
</file>

<file path=xl/sharedStrings.xml><?xml version="1.0" encoding="utf-8"?>
<sst xmlns="http://schemas.openxmlformats.org/spreadsheetml/2006/main" count="300" uniqueCount="135">
  <si>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</si>
  <si>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</si>
  <si>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</si>
  <si>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</si>
  <si>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</si>
  <si>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</si>
  <si>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</si>
  <si>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</si>
  <si>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</si>
  <si>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</si>
  <si>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</si>
  <si>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</si>
  <si>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</si>
  <si>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</si>
  <si>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</si>
  <si>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</si>
  <si>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</si>
  <si>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</si>
  <si>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</si>
  <si>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</si>
  <si>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</si>
  <si>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</si>
  <si>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</si>
  <si>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</si>
  <si>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</si>
  <si>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</si>
  <si>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</si>
  <si>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</si>
  <si>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</si>
  <si>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</si>
  <si>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</si>
  <si>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29,09,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</si>
  <si>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</si>
  <si>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</si>
  <si>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</si>
  <si>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</si>
  <si>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</si>
  <si>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</si>
  <si>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</si>
  <si>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</si>
  <si>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</si>
  <si>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</si>
  <si>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</si>
  <si>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</si>
  <si>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</si>
  <si>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</si>
  <si>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</si>
  <si>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</si>
  <si>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</si>
  <si>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</si>
  <si>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</si>
  <si>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</si>
  <si>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</si>
  <si>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</si>
  <si>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</si>
  <si>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</si>
  <si>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</si>
  <si>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</si>
  <si>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</si>
  <si>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</si>
  <si>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</si>
  <si>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</si>
  <si>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</si>
  <si>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</si>
  <si>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</si>
  <si>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</si>
  <si>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</si>
  <si>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</si>
  <si>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</si>
  <si>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</si>
  <si>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</si>
  <si>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</si>
  <si>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</si>
  <si>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</si>
  <si>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</si>
  <si>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</si>
  <si>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</si>
  <si>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</si>
  <si>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</si>
  <si>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</si>
  <si>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</si>
  <si>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</si>
  <si>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</si>
  <si>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</si>
  <si>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</si>
  <si>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</si>
  <si>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</si>
  <si>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</si>
  <si>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</si>
  <si>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</si>
  <si>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</si>
  <si>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</si>
  <si>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</si>
  <si>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</si>
  <si>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</si>
  <si>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</si>
  <si>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</si>
  <si>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</si>
  <si>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</si>
  <si>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</si>
  <si>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</si>
  <si>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</si>
  <si>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</si>
  <si>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</si>
  <si>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</si>
  <si>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</si>
  <si>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</si>
  <si>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</si>
  <si>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</si>
  <si>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</si>
  <si>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</si>
  <si>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</si>
  <si>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</si>
  <si>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</si>
  <si>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</si>
  <si>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</si>
  <si>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</si>
  <si>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</si>
  <si>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</si>
  <si>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завод не отгрузил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</si>
  <si>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</si>
  <si>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</si>
  <si>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</si>
  <si>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</si>
  <si>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</si>
  <si>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</si>
  <si>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</si>
  <si>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</si>
  <si>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 / с 22,08,25 заказываем</t>
  </si>
  <si>
    <t>нужно увеличить продажи</t>
  </si>
  <si>
    <t>нужно увеличить продажи / с 08,08,25 заказываем</t>
  </si>
  <si>
    <t>нужно увеличить продажи!!!</t>
  </si>
  <si>
    <t>Просьба ТК</t>
  </si>
  <si>
    <t>итого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</si>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</sst>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2" xfId="1" applyNumberFormat="1" applyFont="1" applyFill="1" applyBorder="1"/>
    <xf numFmtId="164" fontId="6" fillId="10" borderId="1" xfId="1" applyNumberFormat="1" applyFont="1" applyFill="1"/>
    <xf numFmtId="164" fontId="1" fillId="9" borderId="2" xfId="1" applyNumberFormat="1" applyFill="1" applyBorder="1"/>
    <xf numFmtId="166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1.425781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31">
        <v>1.5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133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134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16492.099999999999</v>
      </c>
      <c r="F5" s="4">
        <f>SUM(F6:F500)</f>
        <v>23406.400000000001</v>
      </c>
      <c r="G5" s="8"/>
      <c r="H5" s="1"/>
      <c r="I5" s="1"/>
      <c r="J5" s="1"/>
      <c r="K5" s="4">
        <f t="shared" ref="K5:T5" si="0">SUM(K6:K500)</f>
        <v>16265.2</v>
      </c>
      <c r="L5" s="4">
        <f t="shared" si="0"/>
        <v>226.9</v>
      </c>
      <c r="M5" s="4">
        <f t="shared" si="0"/>
        <v>0</v>
      </c>
      <c r="N5" s="4">
        <f t="shared" si="0"/>
        <v>0</v>
      </c>
      <c r="O5" s="4">
        <f t="shared" si="0"/>
        <v>19513.400000000001</v>
      </c>
      <c r="P5" s="4">
        <f t="shared" si="0"/>
        <v>3309.4199999999996</v>
      </c>
      <c r="Q5" s="4">
        <v>10448.98</v>
      </c>
      <c r="R5" s="4">
        <f t="shared" si="0"/>
        <v>13279.479999999998</v>
      </c>
      <c r="S5" s="4">
        <f t="shared" si="0"/>
        <v>13753.4</v>
      </c>
      <c r="T5" s="4">
        <f t="shared" si="0"/>
        <v>840</v>
      </c>
      <c r="U5" s="1"/>
      <c r="V5" s="1"/>
      <c r="W5" s="1"/>
      <c r="X5" s="4">
        <f t="shared" ref="X5:AG5" si="1">SUM(X6:X500)</f>
        <v>3687.5800000000004</v>
      </c>
      <c r="Y5" s="4">
        <f t="shared" si="1"/>
        <v>3331.3600000000006</v>
      </c>
      <c r="Z5" s="4">
        <f t="shared" si="1"/>
        <v>3329.6799999999994</v>
      </c>
      <c r="AA5" s="4">
        <f t="shared" si="1"/>
        <v>3755.68</v>
      </c>
      <c r="AB5" s="4">
        <f t="shared" si="1"/>
        <v>3465.0600000000004</v>
      </c>
      <c r="AC5" s="4">
        <f t="shared" si="1"/>
        <v>3446.3999999999996</v>
      </c>
      <c r="AD5" s="4">
        <f t="shared" si="1"/>
        <v>2947.8399999999997</v>
      </c>
      <c r="AE5" s="4">
        <f t="shared" si="1"/>
        <v>2472.2999999999997</v>
      </c>
      <c r="AF5" s="4">
        <f t="shared" si="1"/>
        <v>3111.1200000000003</v>
      </c>
      <c r="AG5" s="4">
        <f t="shared" si="1"/>
        <v>2820.1628000000001</v>
      </c>
      <c r="AH5" s="1"/>
      <c r="AI5" s="4">
        <f>SUM(AI6:AI500)</f>
        <v>7709.0379999999996</v>
      </c>
      <c r="AJ5" s="8"/>
      <c r="AK5" s="12">
        <f>SUM(AK6:AK500)</f>
        <v>1774</v>
      </c>
      <c r="AL5" s="4">
        <f>SUM(AL6:AL500)</f>
        <v>7892.7599999999993</v>
      </c>
      <c r="AM5" s="1"/>
      <c r="AN5" s="1"/>
      <c r="AO5" s="12">
        <f>SUM(AO6:AO500)</f>
        <v>19.411904761904761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162</v>
      </c>
      <c r="D6" s="1">
        <v>174</v>
      </c>
      <c r="E6" s="1">
        <v>145</v>
      </c>
      <c r="F6" s="1">
        <v>182</v>
      </c>
      <c r="G6" s="8">
        <v>0.22</v>
      </c>
      <c r="H6" s="1">
        <v>180</v>
      </c>
      <c r="I6" s="1" t="s">
        <v>45</v>
      </c>
      <c r="J6" s="1"/>
      <c r="K6" s="1">
        <v>145</v>
      </c>
      <c r="L6" s="1">
        <f t="shared" ref="L6:L37" si="2">E6-K6</f>
        <v>0</v>
      </c>
      <c r="M6" s="1"/>
      <c r="N6" s="1"/>
      <c r="O6" s="1">
        <v>336</v>
      </c>
      <c r="P6" s="1">
        <f t="shared" ref="P6:P37" si="3">E6/5</f>
        <v>29</v>
      </c>
      <c r="Q6" s="5"/>
      <c r="R6" s="5"/>
      <c r="S6" s="5">
        <f>AJ6*AK6</f>
        <v>0</v>
      </c>
      <c r="T6" s="5"/>
      <c r="U6" s="1"/>
      <c r="V6" s="1">
        <f t="shared" ref="V6:V37" si="4">(F6+O6+S6)/P6</f>
        <v>17.862068965517242</v>
      </c>
      <c r="W6" s="1">
        <f t="shared" ref="W6:W37" si="5">(F6+O6)/P6</f>
        <v>17.862068965517242</v>
      </c>
      <c r="X6" s="1">
        <v>42.8</v>
      </c>
      <c r="Y6" s="1">
        <v>31</v>
      </c>
      <c r="Z6" s="1">
        <v>36.799999999999997</v>
      </c>
      <c r="AA6" s="1">
        <v>24.4</v>
      </c>
      <c r="AB6" s="1">
        <v>43.6</v>
      </c>
      <c r="AC6" s="1">
        <v>38.6</v>
      </c>
      <c r="AD6" s="1">
        <v>75.2</v>
      </c>
      <c r="AE6" s="1">
        <v>46.2</v>
      </c>
      <c r="AF6" s="1">
        <v>46</v>
      </c>
      <c r="AG6" s="1">
        <v>37.4</v>
      </c>
      <c r="AH6" s="1"/>
      <c r="AI6" s="1">
        <f>G6*R6</f>
        <v>0</v>
      </c>
      <c r="AJ6" s="8">
        <v>12</v>
      </c>
      <c r="AK6" s="10">
        <f>MROUND(R6, AJ6*AM6)/AJ6</f>
        <v>0</v>
      </c>
      <c r="AL6" s="1">
        <f>AK6*AJ6*G6</f>
        <v>0</v>
      </c>
      <c r="AM6" s="1">
        <v>14</v>
      </c>
      <c r="AN6" s="1">
        <v>70</v>
      </c>
      <c r="AO6" s="10">
        <f>AK6/AN6</f>
        <v>0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0</v>
      </c>
      <c r="AB7" s="19">
        <v>1</v>
      </c>
      <c r="AC7" s="19">
        <v>2</v>
      </c>
      <c r="AD7" s="19">
        <v>1</v>
      </c>
      <c r="AE7" s="19">
        <v>1</v>
      </c>
      <c r="AF7" s="19">
        <v>2</v>
      </c>
      <c r="AG7" s="19">
        <v>3</v>
      </c>
      <c r="AH7" s="19" t="s">
        <v>48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307</v>
      </c>
      <c r="D8" s="1">
        <v>174</v>
      </c>
      <c r="E8" s="1">
        <v>260</v>
      </c>
      <c r="F8" s="1">
        <v>188</v>
      </c>
      <c r="G8" s="8">
        <v>0.3</v>
      </c>
      <c r="H8" s="1">
        <v>180</v>
      </c>
      <c r="I8" s="1" t="s">
        <v>45</v>
      </c>
      <c r="J8" s="1"/>
      <c r="K8" s="1">
        <v>260</v>
      </c>
      <c r="L8" s="1">
        <f t="shared" si="2"/>
        <v>0</v>
      </c>
      <c r="M8" s="1"/>
      <c r="N8" s="1"/>
      <c r="O8" s="1">
        <v>504</v>
      </c>
      <c r="P8" s="1">
        <f t="shared" si="3"/>
        <v>52</v>
      </c>
      <c r="Q8" s="5">
        <v>88</v>
      </c>
      <c r="R8" s="5">
        <f>15*P8-O8-F8</f>
        <v>88</v>
      </c>
      <c r="S8" s="5">
        <f t="shared" ref="S8:S14" si="6">AJ8*AK8</f>
        <v>168</v>
      </c>
      <c r="T8" s="5"/>
      <c r="U8" s="1"/>
      <c r="V8" s="1">
        <f t="shared" si="4"/>
        <v>16.53846153846154</v>
      </c>
      <c r="W8" s="1">
        <f t="shared" si="5"/>
        <v>13.307692307692308</v>
      </c>
      <c r="X8" s="1">
        <v>67</v>
      </c>
      <c r="Y8" s="1">
        <v>60.8</v>
      </c>
      <c r="Z8" s="1">
        <v>46.2</v>
      </c>
      <c r="AA8" s="1">
        <v>72.599999999999994</v>
      </c>
      <c r="AB8" s="1">
        <v>62</v>
      </c>
      <c r="AC8" s="1">
        <v>0</v>
      </c>
      <c r="AD8" s="1">
        <v>0</v>
      </c>
      <c r="AE8" s="1">
        <v>0</v>
      </c>
      <c r="AF8" s="1">
        <v>0</v>
      </c>
      <c r="AG8" s="1">
        <v>54.4</v>
      </c>
      <c r="AH8" s="1"/>
      <c r="AI8" s="1">
        <f t="shared" ref="AI8:AI14" si="7">G8*R8</f>
        <v>26.4</v>
      </c>
      <c r="AJ8" s="8">
        <v>12</v>
      </c>
      <c r="AK8" s="10">
        <f t="shared" ref="AK8:AK14" si="8">MROUND(R8, AJ8*AM8)/AJ8</f>
        <v>14</v>
      </c>
      <c r="AL8" s="1">
        <f t="shared" ref="AL8:AL14" si="9">AK8*AJ8*G8</f>
        <v>50.4</v>
      </c>
      <c r="AM8" s="1">
        <v>14</v>
      </c>
      <c r="AN8" s="1">
        <v>70</v>
      </c>
      <c r="AO8" s="10">
        <f t="shared" ref="AO8:AO14" si="10">AK8/AN8</f>
        <v>0.2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>
        <v>9</v>
      </c>
      <c r="D9" s="1">
        <v>600</v>
      </c>
      <c r="E9" s="1">
        <v>142</v>
      </c>
      <c r="F9" s="1">
        <v>437</v>
      </c>
      <c r="G9" s="8">
        <v>0.28000000000000003</v>
      </c>
      <c r="H9" s="1">
        <v>180</v>
      </c>
      <c r="I9" s="1" t="s">
        <v>45</v>
      </c>
      <c r="J9" s="1"/>
      <c r="K9" s="1">
        <v>160</v>
      </c>
      <c r="L9" s="1">
        <f t="shared" si="2"/>
        <v>-18</v>
      </c>
      <c r="M9" s="1"/>
      <c r="N9" s="1"/>
      <c r="O9" s="1">
        <v>336</v>
      </c>
      <c r="P9" s="1">
        <f t="shared" si="3"/>
        <v>28.4</v>
      </c>
      <c r="Q9" s="5"/>
      <c r="R9" s="5"/>
      <c r="S9" s="5">
        <f t="shared" si="6"/>
        <v>0</v>
      </c>
      <c r="T9" s="5"/>
      <c r="U9" s="1"/>
      <c r="V9" s="1">
        <f t="shared" si="4"/>
        <v>27.218309859154932</v>
      </c>
      <c r="W9" s="1">
        <f t="shared" si="5"/>
        <v>27.218309859154932</v>
      </c>
      <c r="X9" s="1">
        <v>63</v>
      </c>
      <c r="Y9" s="1">
        <v>62.2</v>
      </c>
      <c r="Z9" s="1">
        <v>41</v>
      </c>
      <c r="AA9" s="1">
        <v>0</v>
      </c>
      <c r="AB9" s="1">
        <v>67.2</v>
      </c>
      <c r="AC9" s="1">
        <v>0</v>
      </c>
      <c r="AD9" s="1">
        <v>0</v>
      </c>
      <c r="AE9" s="1">
        <v>0</v>
      </c>
      <c r="AF9" s="1">
        <v>0</v>
      </c>
      <c r="AG9" s="1">
        <v>21.2</v>
      </c>
      <c r="AH9" s="1"/>
      <c r="AI9" s="1">
        <f t="shared" si="7"/>
        <v>0</v>
      </c>
      <c r="AJ9" s="8">
        <v>6</v>
      </c>
      <c r="AK9" s="10">
        <f t="shared" si="8"/>
        <v>0</v>
      </c>
      <c r="AL9" s="1">
        <f t="shared" si="9"/>
        <v>0</v>
      </c>
      <c r="AM9" s="1">
        <v>14</v>
      </c>
      <c r="AN9" s="1">
        <v>140</v>
      </c>
      <c r="AO9" s="10">
        <f t="shared" si="10"/>
        <v>0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44</v>
      </c>
      <c r="C10" s="1">
        <v>79</v>
      </c>
      <c r="D10" s="1">
        <v>210</v>
      </c>
      <c r="E10" s="1">
        <v>195</v>
      </c>
      <c r="F10" s="1">
        <v>52</v>
      </c>
      <c r="G10" s="8">
        <v>0.24</v>
      </c>
      <c r="H10" s="1">
        <v>180</v>
      </c>
      <c r="I10" s="1" t="s">
        <v>45</v>
      </c>
      <c r="J10" s="1"/>
      <c r="K10" s="1">
        <v>247</v>
      </c>
      <c r="L10" s="1">
        <f t="shared" si="2"/>
        <v>-52</v>
      </c>
      <c r="M10" s="1"/>
      <c r="N10" s="1"/>
      <c r="O10" s="1">
        <v>1344</v>
      </c>
      <c r="P10" s="1">
        <v>50</v>
      </c>
      <c r="Q10" s="5"/>
      <c r="R10" s="5"/>
      <c r="S10" s="5">
        <f t="shared" si="6"/>
        <v>0</v>
      </c>
      <c r="T10" s="5"/>
      <c r="U10" s="1"/>
      <c r="V10" s="1">
        <f t="shared" si="4"/>
        <v>27.92</v>
      </c>
      <c r="W10" s="1">
        <f t="shared" si="5"/>
        <v>27.92</v>
      </c>
      <c r="X10" s="1">
        <v>113.8</v>
      </c>
      <c r="Y10" s="1">
        <v>58.4</v>
      </c>
      <c r="Z10" s="1">
        <v>47.6</v>
      </c>
      <c r="AA10" s="1">
        <v>67.2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6" t="s">
        <v>128</v>
      </c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44</v>
      </c>
      <c r="C11" s="1">
        <v>809</v>
      </c>
      <c r="D11" s="1">
        <v>678</v>
      </c>
      <c r="E11" s="1">
        <v>540</v>
      </c>
      <c r="F11" s="1">
        <v>937</v>
      </c>
      <c r="G11" s="8">
        <v>0.24</v>
      </c>
      <c r="H11" s="1">
        <v>180</v>
      </c>
      <c r="I11" s="1" t="s">
        <v>45</v>
      </c>
      <c r="J11" s="1"/>
      <c r="K11" s="1">
        <v>540</v>
      </c>
      <c r="L11" s="1">
        <f t="shared" si="2"/>
        <v>0</v>
      </c>
      <c r="M11" s="1"/>
      <c r="N11" s="1"/>
      <c r="O11" s="1">
        <v>672</v>
      </c>
      <c r="P11" s="1">
        <f t="shared" si="3"/>
        <v>108</v>
      </c>
      <c r="Q11" s="5"/>
      <c r="R11" s="30">
        <f>14*P11-O11-F11+$R$1*P11</f>
        <v>65</v>
      </c>
      <c r="S11" s="5">
        <f t="shared" si="6"/>
        <v>0</v>
      </c>
      <c r="T11" s="5"/>
      <c r="U11" s="1"/>
      <c r="V11" s="1">
        <f t="shared" si="4"/>
        <v>14.898148148148149</v>
      </c>
      <c r="W11" s="1">
        <f t="shared" si="5"/>
        <v>14.898148148148149</v>
      </c>
      <c r="X11" s="1">
        <v>133.4</v>
      </c>
      <c r="Y11" s="1">
        <v>117.8</v>
      </c>
      <c r="Z11" s="1">
        <v>122.6</v>
      </c>
      <c r="AA11" s="1">
        <v>148.4</v>
      </c>
      <c r="AB11" s="1">
        <v>177.4</v>
      </c>
      <c r="AC11" s="1">
        <v>199.4</v>
      </c>
      <c r="AD11" s="1">
        <v>136</v>
      </c>
      <c r="AE11" s="1">
        <v>79.400000000000006</v>
      </c>
      <c r="AF11" s="1">
        <v>153.6</v>
      </c>
      <c r="AG11" s="1">
        <v>74.2</v>
      </c>
      <c r="AH11" s="1"/>
      <c r="AI11" s="1">
        <f t="shared" si="7"/>
        <v>15.6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44</v>
      </c>
      <c r="C12" s="1">
        <v>32</v>
      </c>
      <c r="D12" s="1">
        <v>354</v>
      </c>
      <c r="E12" s="1">
        <v>97</v>
      </c>
      <c r="F12" s="1">
        <v>271</v>
      </c>
      <c r="G12" s="8">
        <v>0.24</v>
      </c>
      <c r="H12" s="1">
        <v>180</v>
      </c>
      <c r="I12" s="1" t="s">
        <v>45</v>
      </c>
      <c r="J12" s="1"/>
      <c r="K12" s="1">
        <v>111</v>
      </c>
      <c r="L12" s="1">
        <f t="shared" si="2"/>
        <v>-14</v>
      </c>
      <c r="M12" s="1"/>
      <c r="N12" s="1"/>
      <c r="O12" s="1">
        <v>168</v>
      </c>
      <c r="P12" s="1">
        <f t="shared" si="3"/>
        <v>19.399999999999999</v>
      </c>
      <c r="Q12" s="5"/>
      <c r="R12" s="5"/>
      <c r="S12" s="5">
        <f t="shared" si="6"/>
        <v>0</v>
      </c>
      <c r="T12" s="5"/>
      <c r="U12" s="1"/>
      <c r="V12" s="1">
        <f t="shared" si="4"/>
        <v>22.628865979381445</v>
      </c>
      <c r="W12" s="1">
        <f t="shared" si="5"/>
        <v>22.628865979381445</v>
      </c>
      <c r="X12" s="1">
        <v>28</v>
      </c>
      <c r="Y12" s="1">
        <v>40.799999999999997</v>
      </c>
      <c r="Z12" s="1">
        <v>25.6</v>
      </c>
      <c r="AA12" s="1">
        <v>16.600000000000001</v>
      </c>
      <c r="AB12" s="1">
        <v>51.4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44</v>
      </c>
      <c r="C13" s="1">
        <v>1560</v>
      </c>
      <c r="D13" s="1">
        <v>6</v>
      </c>
      <c r="E13" s="1">
        <v>587</v>
      </c>
      <c r="F13" s="1">
        <v>964</v>
      </c>
      <c r="G13" s="8">
        <v>0.24</v>
      </c>
      <c r="H13" s="1">
        <v>180</v>
      </c>
      <c r="I13" s="1" t="s">
        <v>45</v>
      </c>
      <c r="J13" s="1"/>
      <c r="K13" s="1">
        <v>587</v>
      </c>
      <c r="L13" s="1">
        <f t="shared" si="2"/>
        <v>0</v>
      </c>
      <c r="M13" s="1"/>
      <c r="N13" s="1"/>
      <c r="O13" s="1">
        <v>840</v>
      </c>
      <c r="P13" s="1">
        <f t="shared" si="3"/>
        <v>117.4</v>
      </c>
      <c r="Q13" s="5"/>
      <c r="R13" s="30">
        <f>14*P13-O13-F13+$R$1*P13</f>
        <v>15.700000000000159</v>
      </c>
      <c r="S13" s="5">
        <f t="shared" si="6"/>
        <v>0</v>
      </c>
      <c r="T13" s="5"/>
      <c r="U13" s="1"/>
      <c r="V13" s="1">
        <f t="shared" si="4"/>
        <v>15.366269165247019</v>
      </c>
      <c r="W13" s="1">
        <f t="shared" si="5"/>
        <v>15.366269165247019</v>
      </c>
      <c r="X13" s="1">
        <v>150.6</v>
      </c>
      <c r="Y13" s="1">
        <v>124</v>
      </c>
      <c r="Z13" s="1">
        <v>174.6</v>
      </c>
      <c r="AA13" s="1">
        <v>151.4</v>
      </c>
      <c r="AB13" s="1">
        <v>218</v>
      </c>
      <c r="AC13" s="1">
        <v>262.60000000000002</v>
      </c>
      <c r="AD13" s="1">
        <v>168.2</v>
      </c>
      <c r="AE13" s="1">
        <v>231.6</v>
      </c>
      <c r="AF13" s="1">
        <v>232</v>
      </c>
      <c r="AG13" s="1">
        <v>139.80000000000001</v>
      </c>
      <c r="AH13" s="1"/>
      <c r="AI13" s="1">
        <f t="shared" si="7"/>
        <v>3.768000000000038</v>
      </c>
      <c r="AJ13" s="8">
        <v>12</v>
      </c>
      <c r="AK13" s="10">
        <f t="shared" si="8"/>
        <v>0</v>
      </c>
      <c r="AL13" s="1">
        <f t="shared" si="9"/>
        <v>0</v>
      </c>
      <c r="AM13" s="1">
        <v>14</v>
      </c>
      <c r="AN13" s="1">
        <v>70</v>
      </c>
      <c r="AO13" s="10">
        <f t="shared" si="10"/>
        <v>0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44</v>
      </c>
      <c r="C14" s="1">
        <v>3</v>
      </c>
      <c r="D14" s="1">
        <v>342</v>
      </c>
      <c r="E14" s="1">
        <v>44</v>
      </c>
      <c r="F14" s="1">
        <v>295</v>
      </c>
      <c r="G14" s="8">
        <v>0.48</v>
      </c>
      <c r="H14" s="1">
        <v>180</v>
      </c>
      <c r="I14" s="1" t="s">
        <v>45</v>
      </c>
      <c r="J14" s="1"/>
      <c r="K14" s="1">
        <v>50</v>
      </c>
      <c r="L14" s="1">
        <f t="shared" si="2"/>
        <v>-6</v>
      </c>
      <c r="M14" s="1"/>
      <c r="N14" s="1"/>
      <c r="O14" s="1">
        <v>0</v>
      </c>
      <c r="P14" s="1">
        <f t="shared" si="3"/>
        <v>8.8000000000000007</v>
      </c>
      <c r="Q14" s="5"/>
      <c r="R14" s="5"/>
      <c r="S14" s="5">
        <f t="shared" si="6"/>
        <v>0</v>
      </c>
      <c r="T14" s="5"/>
      <c r="U14" s="1"/>
      <c r="V14" s="1">
        <f t="shared" si="4"/>
        <v>33.522727272727273</v>
      </c>
      <c r="W14" s="1">
        <f t="shared" si="5"/>
        <v>33.522727272727273</v>
      </c>
      <c r="X14" s="1">
        <v>17.2</v>
      </c>
      <c r="Y14" s="1">
        <v>32.200000000000003</v>
      </c>
      <c r="Z14" s="1">
        <v>17.399999999999999</v>
      </c>
      <c r="AA14" s="1">
        <v>13.4</v>
      </c>
      <c r="AB14" s="1">
        <v>32.6</v>
      </c>
      <c r="AC14" s="1">
        <v>0</v>
      </c>
      <c r="AD14" s="1">
        <v>0</v>
      </c>
      <c r="AE14" s="1">
        <v>0</v>
      </c>
      <c r="AF14" s="1">
        <v>0</v>
      </c>
      <c r="AG14" s="1">
        <v>7.8</v>
      </c>
      <c r="AH14" s="1"/>
      <c r="AI14" s="1">
        <f t="shared" si="7"/>
        <v>0</v>
      </c>
      <c r="AJ14" s="8">
        <v>8</v>
      </c>
      <c r="AK14" s="10">
        <f t="shared" si="8"/>
        <v>0</v>
      </c>
      <c r="AL14" s="1">
        <f t="shared" si="9"/>
        <v>0</v>
      </c>
      <c r="AM14" s="1">
        <v>14</v>
      </c>
      <c r="AN14" s="1">
        <v>70</v>
      </c>
      <c r="AO14" s="10">
        <f t="shared" si="10"/>
        <v>0</v>
      </c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56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57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44</v>
      </c>
      <c r="C16" s="1">
        <v>240</v>
      </c>
      <c r="D16" s="1">
        <v>2</v>
      </c>
      <c r="E16" s="1">
        <v>250</v>
      </c>
      <c r="F16" s="1">
        <v>-10</v>
      </c>
      <c r="G16" s="8">
        <v>0.36</v>
      </c>
      <c r="H16" s="1">
        <v>180</v>
      </c>
      <c r="I16" s="1" t="s">
        <v>45</v>
      </c>
      <c r="J16" s="1"/>
      <c r="K16" s="1">
        <v>256</v>
      </c>
      <c r="L16" s="1">
        <f t="shared" si="2"/>
        <v>-6</v>
      </c>
      <c r="M16" s="1"/>
      <c r="N16" s="1"/>
      <c r="O16" s="1">
        <v>280</v>
      </c>
      <c r="P16" s="1">
        <f t="shared" si="3"/>
        <v>50</v>
      </c>
      <c r="Q16" s="5">
        <v>430</v>
      </c>
      <c r="R16" s="30">
        <f>14*P16-O16-F16+$R$1*P16</f>
        <v>505</v>
      </c>
      <c r="S16" s="5">
        <f>AJ16*AK16</f>
        <v>560</v>
      </c>
      <c r="T16" s="5"/>
      <c r="U16" s="1"/>
      <c r="V16" s="1">
        <f t="shared" si="4"/>
        <v>16.600000000000001</v>
      </c>
      <c r="W16" s="1">
        <f t="shared" si="5"/>
        <v>5.4</v>
      </c>
      <c r="X16" s="1">
        <v>36</v>
      </c>
      <c r="Y16" s="1">
        <v>0</v>
      </c>
      <c r="Z16" s="1">
        <v>28.4</v>
      </c>
      <c r="AA16" s="1">
        <v>3.6</v>
      </c>
      <c r="AB16" s="1">
        <v>53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>G16*R16</f>
        <v>181.79999999999998</v>
      </c>
      <c r="AJ16" s="8">
        <v>10</v>
      </c>
      <c r="AK16" s="10">
        <f>MROUND(R16, AJ16*AM16)/AJ16</f>
        <v>56</v>
      </c>
      <c r="AL16" s="1">
        <f>AK16*AJ16*G16</f>
        <v>201.6</v>
      </c>
      <c r="AM16" s="1">
        <v>14</v>
      </c>
      <c r="AN16" s="1">
        <v>70</v>
      </c>
      <c r="AO16" s="10">
        <f>AK16/AN16</f>
        <v>0.8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44</v>
      </c>
      <c r="C17" s="1">
        <v>94</v>
      </c>
      <c r="D17" s="1"/>
      <c r="E17" s="1">
        <v>22</v>
      </c>
      <c r="F17" s="1">
        <v>72</v>
      </c>
      <c r="G17" s="8">
        <v>0.2</v>
      </c>
      <c r="H17" s="1">
        <v>180</v>
      </c>
      <c r="I17" s="1" t="s">
        <v>45</v>
      </c>
      <c r="J17" s="1"/>
      <c r="K17" s="1">
        <v>22</v>
      </c>
      <c r="L17" s="1">
        <f t="shared" si="2"/>
        <v>0</v>
      </c>
      <c r="M17" s="1"/>
      <c r="N17" s="1"/>
      <c r="O17" s="1">
        <v>168</v>
      </c>
      <c r="P17" s="1">
        <f t="shared" si="3"/>
        <v>4.4000000000000004</v>
      </c>
      <c r="Q17" s="5"/>
      <c r="R17" s="5"/>
      <c r="S17" s="5">
        <f>AJ17*AK17</f>
        <v>0</v>
      </c>
      <c r="T17" s="5"/>
      <c r="U17" s="1"/>
      <c r="V17" s="1">
        <f t="shared" si="4"/>
        <v>54.54545454545454</v>
      </c>
      <c r="W17" s="1">
        <f t="shared" si="5"/>
        <v>54.54545454545454</v>
      </c>
      <c r="X17" s="1">
        <v>10</v>
      </c>
      <c r="Y17" s="1">
        <v>2.8</v>
      </c>
      <c r="Z17" s="1">
        <v>2.2000000000000002</v>
      </c>
      <c r="AA17" s="1">
        <v>2.8</v>
      </c>
      <c r="AB17" s="1">
        <v>26</v>
      </c>
      <c r="AC17" s="1">
        <v>27.6</v>
      </c>
      <c r="AD17" s="1">
        <v>10.6</v>
      </c>
      <c r="AE17" s="1">
        <v>7.2</v>
      </c>
      <c r="AF17" s="1">
        <v>26.4</v>
      </c>
      <c r="AG17" s="1">
        <v>0</v>
      </c>
      <c r="AH17" s="26" t="s">
        <v>129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60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57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44</v>
      </c>
      <c r="C19" s="1">
        <v>200</v>
      </c>
      <c r="D19" s="1">
        <v>6</v>
      </c>
      <c r="E19" s="1">
        <v>126</v>
      </c>
      <c r="F19" s="1">
        <v>69</v>
      </c>
      <c r="G19" s="8">
        <v>0.2</v>
      </c>
      <c r="H19" s="1">
        <v>180</v>
      </c>
      <c r="I19" s="1" t="s">
        <v>45</v>
      </c>
      <c r="J19" s="1"/>
      <c r="K19" s="1">
        <v>126</v>
      </c>
      <c r="L19" s="1">
        <f t="shared" si="2"/>
        <v>0</v>
      </c>
      <c r="M19" s="1"/>
      <c r="N19" s="1"/>
      <c r="O19" s="1">
        <v>336</v>
      </c>
      <c r="P19" s="1">
        <f t="shared" si="3"/>
        <v>25.2</v>
      </c>
      <c r="Q19" s="5"/>
      <c r="R19" s="5"/>
      <c r="S19" s="5">
        <f>AJ19*AK19</f>
        <v>0</v>
      </c>
      <c r="T19" s="5"/>
      <c r="U19" s="1"/>
      <c r="V19" s="1">
        <f t="shared" si="4"/>
        <v>16.071428571428573</v>
      </c>
      <c r="W19" s="1">
        <f t="shared" si="5"/>
        <v>16.071428571428573</v>
      </c>
      <c r="X19" s="1">
        <v>34</v>
      </c>
      <c r="Y19" s="1">
        <v>26.8</v>
      </c>
      <c r="Z19" s="1">
        <v>0.2</v>
      </c>
      <c r="AA19" s="1">
        <v>33.799999999999997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62</v>
      </c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44</v>
      </c>
      <c r="C20" s="1">
        <v>399</v>
      </c>
      <c r="D20" s="1">
        <v>522</v>
      </c>
      <c r="E20" s="1">
        <v>566</v>
      </c>
      <c r="F20" s="1">
        <v>313</v>
      </c>
      <c r="G20" s="8">
        <v>0.2</v>
      </c>
      <c r="H20" s="1">
        <v>180</v>
      </c>
      <c r="I20" s="14" t="s">
        <v>64</v>
      </c>
      <c r="J20" s="1"/>
      <c r="K20" s="1">
        <v>578</v>
      </c>
      <c r="L20" s="1">
        <f t="shared" si="2"/>
        <v>-12</v>
      </c>
      <c r="M20" s="1"/>
      <c r="N20" s="1"/>
      <c r="O20" s="1">
        <v>168</v>
      </c>
      <c r="P20" s="1">
        <f t="shared" si="3"/>
        <v>113.2</v>
      </c>
      <c r="Q20" s="5">
        <v>1103.8</v>
      </c>
      <c r="R20" s="5">
        <f t="shared" ref="R20" si="11">14*P20-O20-F20</f>
        <v>1103.8</v>
      </c>
      <c r="S20" s="5">
        <f>AJ20*AK20</f>
        <v>1176</v>
      </c>
      <c r="T20" s="5"/>
      <c r="U20" s="1"/>
      <c r="V20" s="1">
        <f t="shared" si="4"/>
        <v>14.637809187279151</v>
      </c>
      <c r="W20" s="1">
        <f t="shared" si="5"/>
        <v>4.2491166077738516</v>
      </c>
      <c r="X20" s="1">
        <v>72</v>
      </c>
      <c r="Y20" s="1">
        <v>87</v>
      </c>
      <c r="Z20" s="1">
        <v>92.6</v>
      </c>
      <c r="AA20" s="1">
        <v>69.400000000000006</v>
      </c>
      <c r="AB20" s="1">
        <v>68.599999999999994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>G20*R20</f>
        <v>220.76</v>
      </c>
      <c r="AJ20" s="8">
        <v>12</v>
      </c>
      <c r="AK20" s="10">
        <f>MROUND(R20, AJ20*AM20)/AJ20</f>
        <v>98</v>
      </c>
      <c r="AL20" s="1">
        <f>AK20*AJ20*G20</f>
        <v>235.20000000000002</v>
      </c>
      <c r="AM20" s="1">
        <v>14</v>
      </c>
      <c r="AN20" s="1">
        <v>70</v>
      </c>
      <c r="AO20" s="10">
        <f>AK20/AN20</f>
        <v>1.4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65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57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47</v>
      </c>
      <c r="C22" s="1">
        <v>251.6</v>
      </c>
      <c r="D22" s="1">
        <v>259</v>
      </c>
      <c r="E22" s="1">
        <v>181.1</v>
      </c>
      <c r="F22" s="1">
        <v>325.8</v>
      </c>
      <c r="G22" s="8">
        <v>1</v>
      </c>
      <c r="H22" s="1">
        <v>180</v>
      </c>
      <c r="I22" s="1" t="s">
        <v>45</v>
      </c>
      <c r="J22" s="1"/>
      <c r="K22" s="1">
        <v>175.7</v>
      </c>
      <c r="L22" s="1">
        <f t="shared" si="2"/>
        <v>5.4000000000000057</v>
      </c>
      <c r="M22" s="1"/>
      <c r="N22" s="1"/>
      <c r="O22" s="1">
        <v>0</v>
      </c>
      <c r="P22" s="1">
        <f t="shared" si="3"/>
        <v>36.22</v>
      </c>
      <c r="Q22" s="5">
        <v>181.27999999999997</v>
      </c>
      <c r="R22" s="5">
        <f>14*P22-O22-F22</f>
        <v>181.27999999999997</v>
      </c>
      <c r="S22" s="5">
        <f>AJ22*AK22</f>
        <v>155.4</v>
      </c>
      <c r="T22" s="5"/>
      <c r="U22" s="1"/>
      <c r="V22" s="1">
        <f t="shared" si="4"/>
        <v>13.285477636664828</v>
      </c>
      <c r="W22" s="1">
        <f t="shared" si="5"/>
        <v>8.9950303699613485</v>
      </c>
      <c r="X22" s="1">
        <v>36.260000000000012</v>
      </c>
      <c r="Y22" s="1">
        <v>47.4</v>
      </c>
      <c r="Z22" s="1">
        <v>39.28</v>
      </c>
      <c r="AA22" s="1">
        <v>35.58</v>
      </c>
      <c r="AB22" s="1">
        <v>32.56</v>
      </c>
      <c r="AC22" s="1">
        <v>40.700000000000003</v>
      </c>
      <c r="AD22" s="1">
        <v>33.28</v>
      </c>
      <c r="AE22" s="1">
        <v>41.44</v>
      </c>
      <c r="AF22" s="1">
        <v>35.520000000000003</v>
      </c>
      <c r="AG22" s="1">
        <v>28.48</v>
      </c>
      <c r="AH22" s="1"/>
      <c r="AI22" s="1">
        <f>G22*R22</f>
        <v>181.27999999999997</v>
      </c>
      <c r="AJ22" s="8">
        <v>3.7</v>
      </c>
      <c r="AK22" s="10">
        <f>MROUND(R22, AJ22*AM22)/AJ22</f>
        <v>42</v>
      </c>
      <c r="AL22" s="1">
        <f>AK22*AJ22*G22</f>
        <v>155.4</v>
      </c>
      <c r="AM22" s="1">
        <v>14</v>
      </c>
      <c r="AN22" s="1">
        <v>126</v>
      </c>
      <c r="AO22" s="10">
        <f>AK22/AN22</f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67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68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3.4</v>
      </c>
      <c r="AH23" s="19" t="s">
        <v>57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47</v>
      </c>
      <c r="C24" s="1">
        <v>44.1</v>
      </c>
      <c r="D24" s="1">
        <v>66</v>
      </c>
      <c r="E24" s="1">
        <v>49.5</v>
      </c>
      <c r="F24" s="1">
        <v>60.6</v>
      </c>
      <c r="G24" s="8">
        <v>1</v>
      </c>
      <c r="H24" s="1">
        <v>180</v>
      </c>
      <c r="I24" s="1" t="s">
        <v>45</v>
      </c>
      <c r="J24" s="1"/>
      <c r="K24" s="1">
        <v>48</v>
      </c>
      <c r="L24" s="1">
        <f t="shared" si="2"/>
        <v>1.5</v>
      </c>
      <c r="M24" s="1"/>
      <c r="N24" s="1"/>
      <c r="O24" s="1">
        <v>66</v>
      </c>
      <c r="P24" s="1">
        <f t="shared" si="3"/>
        <v>9.9</v>
      </c>
      <c r="Q24" s="5">
        <v>41.70000000000001</v>
      </c>
      <c r="R24" s="5">
        <f>17*P24-O24-F24</f>
        <v>41.70000000000001</v>
      </c>
      <c r="S24" s="5">
        <f>AJ24*AK24</f>
        <v>66</v>
      </c>
      <c r="T24" s="5"/>
      <c r="U24" s="1"/>
      <c r="V24" s="1">
        <f t="shared" si="4"/>
        <v>19.454545454545453</v>
      </c>
      <c r="W24" s="1">
        <f t="shared" si="5"/>
        <v>12.787878787878787</v>
      </c>
      <c r="X24" s="1">
        <v>8.7799999999999994</v>
      </c>
      <c r="Y24" s="1">
        <v>11</v>
      </c>
      <c r="Z24" s="1">
        <v>11</v>
      </c>
      <c r="AA24" s="1">
        <v>12.1</v>
      </c>
      <c r="AB24" s="1">
        <v>9.9</v>
      </c>
      <c r="AC24" s="1">
        <v>12.1</v>
      </c>
      <c r="AD24" s="1">
        <v>11</v>
      </c>
      <c r="AE24" s="1">
        <v>14.3</v>
      </c>
      <c r="AF24" s="1">
        <v>8.8000000000000007</v>
      </c>
      <c r="AG24" s="1">
        <v>11</v>
      </c>
      <c r="AH24" s="1" t="s">
        <v>70</v>
      </c>
      <c r="AI24" s="1">
        <f>G24*R24</f>
        <v>41.70000000000001</v>
      </c>
      <c r="AJ24" s="8">
        <v>5.5</v>
      </c>
      <c r="AK24" s="10">
        <f>MROUND(R24, AJ24*AM24)/AJ24</f>
        <v>12</v>
      </c>
      <c r="AL24" s="1">
        <f>AK24*AJ24*G24</f>
        <v>66</v>
      </c>
      <c r="AM24" s="1">
        <v>12</v>
      </c>
      <c r="AN24" s="1">
        <v>84</v>
      </c>
      <c r="AO24" s="10">
        <f>AK24/AN24</f>
        <v>0.14285714285714285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60</v>
      </c>
      <c r="D25" s="1">
        <v>42</v>
      </c>
      <c r="E25" s="1">
        <v>81</v>
      </c>
      <c r="F25" s="1">
        <v>21</v>
      </c>
      <c r="G25" s="8">
        <v>1</v>
      </c>
      <c r="H25" s="1">
        <v>180</v>
      </c>
      <c r="I25" s="1" t="s">
        <v>45</v>
      </c>
      <c r="J25" s="1"/>
      <c r="K25" s="1">
        <v>80</v>
      </c>
      <c r="L25" s="1">
        <f t="shared" si="2"/>
        <v>1</v>
      </c>
      <c r="M25" s="1"/>
      <c r="N25" s="1"/>
      <c r="O25" s="1">
        <v>126</v>
      </c>
      <c r="P25" s="1">
        <f t="shared" si="3"/>
        <v>16.2</v>
      </c>
      <c r="Q25" s="5">
        <v>79.799999999999983</v>
      </c>
      <c r="R25" s="5">
        <f t="shared" ref="R25" si="12">14*P25-O25-F25</f>
        <v>79.799999999999983</v>
      </c>
      <c r="S25" s="5">
        <f>AJ25*AK25</f>
        <v>84</v>
      </c>
      <c r="T25" s="5"/>
      <c r="U25" s="1"/>
      <c r="V25" s="1">
        <f t="shared" si="4"/>
        <v>14.25925925925926</v>
      </c>
      <c r="W25" s="1">
        <f t="shared" si="5"/>
        <v>9.0740740740740744</v>
      </c>
      <c r="X25" s="1">
        <v>15.6</v>
      </c>
      <c r="Y25" s="1">
        <v>12</v>
      </c>
      <c r="Z25" s="1">
        <v>15.6</v>
      </c>
      <c r="AA25" s="1">
        <v>19.8</v>
      </c>
      <c r="AB25" s="1">
        <v>15.8</v>
      </c>
      <c r="AC25" s="1">
        <v>18.2</v>
      </c>
      <c r="AD25" s="1">
        <v>0</v>
      </c>
      <c r="AE25" s="1">
        <v>16.8</v>
      </c>
      <c r="AF25" s="1">
        <v>13.2</v>
      </c>
      <c r="AG25" s="1">
        <v>15</v>
      </c>
      <c r="AH25" s="1"/>
      <c r="AI25" s="1">
        <f>G25*R25</f>
        <v>79.799999999999983</v>
      </c>
      <c r="AJ25" s="8">
        <v>3</v>
      </c>
      <c r="AK25" s="10">
        <f>MROUND(R25, AJ25*AM25)/AJ25</f>
        <v>28</v>
      </c>
      <c r="AL25" s="1">
        <f>AK25*AJ25*G25</f>
        <v>84</v>
      </c>
      <c r="AM25" s="1">
        <v>14</v>
      </c>
      <c r="AN25" s="1">
        <v>126</v>
      </c>
      <c r="AO25" s="10">
        <f>AK25/AN25</f>
        <v>0.22222222222222221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44</v>
      </c>
      <c r="C26" s="1">
        <v>663</v>
      </c>
      <c r="D26" s="1">
        <v>1026</v>
      </c>
      <c r="E26" s="1">
        <v>554</v>
      </c>
      <c r="F26" s="1">
        <v>1083</v>
      </c>
      <c r="G26" s="8">
        <v>0.25</v>
      </c>
      <c r="H26" s="1">
        <v>180</v>
      </c>
      <c r="I26" s="1" t="s">
        <v>45</v>
      </c>
      <c r="J26" s="1"/>
      <c r="K26" s="1">
        <v>566</v>
      </c>
      <c r="L26" s="1">
        <f t="shared" si="2"/>
        <v>-12</v>
      </c>
      <c r="M26" s="1"/>
      <c r="N26" s="1"/>
      <c r="O26" s="1">
        <v>420</v>
      </c>
      <c r="P26" s="1">
        <f t="shared" si="3"/>
        <v>110.8</v>
      </c>
      <c r="Q26" s="5">
        <v>48.200000000000045</v>
      </c>
      <c r="R26" s="30">
        <f>14*P26-O26-F26+$R$1*P26</f>
        <v>214.40000000000003</v>
      </c>
      <c r="S26" s="5">
        <f>AJ26*AK26</f>
        <v>252</v>
      </c>
      <c r="T26" s="5"/>
      <c r="U26" s="1"/>
      <c r="V26" s="1">
        <f t="shared" si="4"/>
        <v>15.839350180505416</v>
      </c>
      <c r="W26" s="1">
        <f t="shared" si="5"/>
        <v>13.564981949458485</v>
      </c>
      <c r="X26" s="1">
        <v>132.4</v>
      </c>
      <c r="Y26" s="1">
        <v>141.19999999999999</v>
      </c>
      <c r="Z26" s="1">
        <v>127.4</v>
      </c>
      <c r="AA26" s="1">
        <v>94.6</v>
      </c>
      <c r="AB26" s="1">
        <v>105.8</v>
      </c>
      <c r="AC26" s="1">
        <v>127.6</v>
      </c>
      <c r="AD26" s="1">
        <v>95</v>
      </c>
      <c r="AE26" s="1">
        <v>110.2</v>
      </c>
      <c r="AF26" s="1">
        <v>196.8</v>
      </c>
      <c r="AG26" s="1">
        <v>107.8</v>
      </c>
      <c r="AH26" s="1" t="s">
        <v>73</v>
      </c>
      <c r="AI26" s="1">
        <f>G26*R26</f>
        <v>53.600000000000009</v>
      </c>
      <c r="AJ26" s="8">
        <v>6</v>
      </c>
      <c r="AK26" s="10">
        <f>MROUND(R26, AJ26*AM26)/AJ26</f>
        <v>42</v>
      </c>
      <c r="AL26" s="1">
        <f>AK26*AJ26*G26</f>
        <v>63</v>
      </c>
      <c r="AM26" s="1">
        <v>14</v>
      </c>
      <c r="AN26" s="1">
        <v>140</v>
      </c>
      <c r="AO26" s="10">
        <f>AK26/AN26</f>
        <v>0.3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74</v>
      </c>
      <c r="B27" s="1" t="s">
        <v>44</v>
      </c>
      <c r="C27" s="1"/>
      <c r="D27" s="1"/>
      <c r="E27" s="24">
        <f>0+E28</f>
        <v>58</v>
      </c>
      <c r="F27" s="24">
        <f>0+F28</f>
        <v>105</v>
      </c>
      <c r="G27" s="8">
        <v>0.25</v>
      </c>
      <c r="H27" s="1">
        <v>180</v>
      </c>
      <c r="I27" s="1" t="s">
        <v>45</v>
      </c>
      <c r="J27" s="1"/>
      <c r="K27" s="1"/>
      <c r="L27" s="1">
        <f t="shared" si="2"/>
        <v>58</v>
      </c>
      <c r="M27" s="1"/>
      <c r="N27" s="1"/>
      <c r="O27" s="1">
        <v>252</v>
      </c>
      <c r="P27" s="1">
        <f t="shared" si="3"/>
        <v>11.6</v>
      </c>
      <c r="Q27" s="5"/>
      <c r="R27" s="5"/>
      <c r="S27" s="5">
        <f>AJ27*AK27</f>
        <v>0</v>
      </c>
      <c r="T27" s="5"/>
      <c r="U27" s="1"/>
      <c r="V27" s="1">
        <f t="shared" si="4"/>
        <v>30.77586206896552</v>
      </c>
      <c r="W27" s="1">
        <f t="shared" si="5"/>
        <v>30.77586206896552</v>
      </c>
      <c r="X27" s="1">
        <v>28.6</v>
      </c>
      <c r="Y27" s="1">
        <v>22.2</v>
      </c>
      <c r="Z27" s="1">
        <v>24.6</v>
      </c>
      <c r="AA27" s="1">
        <v>27</v>
      </c>
      <c r="AB27" s="1">
        <v>0</v>
      </c>
      <c r="AC27" s="1">
        <v>33.6</v>
      </c>
      <c r="AD27" s="1">
        <v>0</v>
      </c>
      <c r="AE27" s="1">
        <v>0</v>
      </c>
      <c r="AF27" s="1">
        <v>0</v>
      </c>
      <c r="AG27" s="1">
        <v>0</v>
      </c>
      <c r="AH27" s="26" t="s">
        <v>130</v>
      </c>
      <c r="AI27" s="1">
        <f>G27*R27</f>
        <v>0</v>
      </c>
      <c r="AJ27" s="8">
        <v>6</v>
      </c>
      <c r="AK27" s="10">
        <f>MROUND(R27, AJ27*AM27)/AJ27</f>
        <v>0</v>
      </c>
      <c r="AL27" s="1">
        <f>AK27*AJ27*G27</f>
        <v>0</v>
      </c>
      <c r="AM27" s="1">
        <v>14</v>
      </c>
      <c r="AN27" s="1">
        <v>140</v>
      </c>
      <c r="AO27" s="10">
        <f>AK27/AN27</f>
        <v>0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75</v>
      </c>
      <c r="B28" s="15" t="s">
        <v>44</v>
      </c>
      <c r="C28" s="15">
        <v>163</v>
      </c>
      <c r="D28" s="15"/>
      <c r="E28" s="24">
        <v>58</v>
      </c>
      <c r="F28" s="24">
        <v>105</v>
      </c>
      <c r="G28" s="16">
        <v>0</v>
      </c>
      <c r="H28" s="15">
        <v>180</v>
      </c>
      <c r="I28" s="15" t="s">
        <v>76</v>
      </c>
      <c r="J28" s="15" t="s">
        <v>74</v>
      </c>
      <c r="K28" s="15">
        <v>58</v>
      </c>
      <c r="L28" s="15">
        <f t="shared" si="2"/>
        <v>0</v>
      </c>
      <c r="M28" s="15"/>
      <c r="N28" s="15"/>
      <c r="O28" s="15"/>
      <c r="P28" s="15">
        <f t="shared" si="3"/>
        <v>11.6</v>
      </c>
      <c r="Q28" s="17"/>
      <c r="R28" s="17"/>
      <c r="S28" s="17"/>
      <c r="T28" s="17"/>
      <c r="U28" s="15"/>
      <c r="V28" s="15">
        <f t="shared" si="4"/>
        <v>9.0517241379310356</v>
      </c>
      <c r="W28" s="15">
        <f t="shared" si="5"/>
        <v>9.0517241379310356</v>
      </c>
      <c r="X28" s="15">
        <v>28.6</v>
      </c>
      <c r="Y28" s="15">
        <v>22.2</v>
      </c>
      <c r="Z28" s="15">
        <v>24.6</v>
      </c>
      <c r="AA28" s="15">
        <v>27</v>
      </c>
      <c r="AB28" s="15">
        <v>0</v>
      </c>
      <c r="AC28" s="15">
        <v>33.6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738</v>
      </c>
      <c r="D29" s="1">
        <v>78</v>
      </c>
      <c r="E29" s="1">
        <v>444</v>
      </c>
      <c r="F29" s="1">
        <v>366</v>
      </c>
      <c r="G29" s="8">
        <v>1</v>
      </c>
      <c r="H29" s="1">
        <v>180</v>
      </c>
      <c r="I29" s="1" t="s">
        <v>45</v>
      </c>
      <c r="J29" s="1"/>
      <c r="K29" s="1">
        <v>447</v>
      </c>
      <c r="L29" s="1">
        <f t="shared" si="2"/>
        <v>-3</v>
      </c>
      <c r="M29" s="1"/>
      <c r="N29" s="1"/>
      <c r="O29" s="1">
        <v>0</v>
      </c>
      <c r="P29" s="1">
        <f t="shared" si="3"/>
        <v>88.8</v>
      </c>
      <c r="Q29" s="5">
        <v>877.2</v>
      </c>
      <c r="R29" s="30">
        <f>14*P29-O29-F29+$R$1*P29</f>
        <v>1010.4000000000001</v>
      </c>
      <c r="S29" s="5">
        <f>AJ29*AK29</f>
        <v>1008</v>
      </c>
      <c r="T29" s="5"/>
      <c r="U29" s="1"/>
      <c r="V29" s="1">
        <f t="shared" si="4"/>
        <v>15.472972972972974</v>
      </c>
      <c r="W29" s="1">
        <f t="shared" si="5"/>
        <v>4.1216216216216219</v>
      </c>
      <c r="X29" s="1">
        <v>52.8</v>
      </c>
      <c r="Y29" s="1">
        <v>74.400000000000006</v>
      </c>
      <c r="Z29" s="1">
        <v>63.6</v>
      </c>
      <c r="AA29" s="1">
        <v>100.8</v>
      </c>
      <c r="AB29" s="1">
        <v>58.8</v>
      </c>
      <c r="AC29" s="1">
        <v>62.4</v>
      </c>
      <c r="AD29" s="1">
        <v>74.400000000000006</v>
      </c>
      <c r="AE29" s="1">
        <v>54</v>
      </c>
      <c r="AF29" s="1">
        <v>100.8</v>
      </c>
      <c r="AG29" s="1">
        <v>60</v>
      </c>
      <c r="AH29" s="1"/>
      <c r="AI29" s="1">
        <f>G29*R29</f>
        <v>1010.4000000000001</v>
      </c>
      <c r="AJ29" s="8">
        <v>6</v>
      </c>
      <c r="AK29" s="10">
        <f>MROUND(R29, AJ29*AM29)/AJ29</f>
        <v>168</v>
      </c>
      <c r="AL29" s="1">
        <f>AK29*AJ29*G29</f>
        <v>1008</v>
      </c>
      <c r="AM29" s="1">
        <v>12</v>
      </c>
      <c r="AN29" s="1">
        <v>84</v>
      </c>
      <c r="AO29" s="10">
        <f>AK29/AN29</f>
        <v>2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119</v>
      </c>
      <c r="D30" s="1">
        <v>168</v>
      </c>
      <c r="E30" s="1">
        <v>43</v>
      </c>
      <c r="F30" s="1">
        <v>238</v>
      </c>
      <c r="G30" s="8">
        <v>0.23</v>
      </c>
      <c r="H30" s="1">
        <v>180</v>
      </c>
      <c r="I30" s="1" t="s">
        <v>45</v>
      </c>
      <c r="J30" s="1"/>
      <c r="K30" s="1">
        <v>43</v>
      </c>
      <c r="L30" s="1">
        <f t="shared" si="2"/>
        <v>0</v>
      </c>
      <c r="M30" s="1"/>
      <c r="N30" s="1"/>
      <c r="O30" s="1">
        <v>168</v>
      </c>
      <c r="P30" s="1">
        <f t="shared" si="3"/>
        <v>8.6</v>
      </c>
      <c r="Q30" s="5"/>
      <c r="R30" s="5"/>
      <c r="S30" s="5">
        <f>AJ30*AK30</f>
        <v>0</v>
      </c>
      <c r="T30" s="5"/>
      <c r="U30" s="1"/>
      <c r="V30" s="1">
        <f t="shared" si="4"/>
        <v>47.209302325581397</v>
      </c>
      <c r="W30" s="1">
        <f t="shared" si="5"/>
        <v>47.209302325581397</v>
      </c>
      <c r="X30" s="1">
        <v>21.4</v>
      </c>
      <c r="Y30" s="1">
        <v>30.6</v>
      </c>
      <c r="Z30" s="1">
        <v>26.8</v>
      </c>
      <c r="AA30" s="1">
        <v>20.8</v>
      </c>
      <c r="AB30" s="1">
        <v>34.200000000000003</v>
      </c>
      <c r="AC30" s="1">
        <v>47</v>
      </c>
      <c r="AD30" s="1">
        <v>30.8</v>
      </c>
      <c r="AE30" s="1">
        <v>33.6</v>
      </c>
      <c r="AF30" s="1">
        <v>44.6</v>
      </c>
      <c r="AG30" s="1">
        <v>23.6</v>
      </c>
      <c r="AH30" s="27" t="s">
        <v>131</v>
      </c>
      <c r="AI30" s="1">
        <f>G30*R30</f>
        <v>0</v>
      </c>
      <c r="AJ30" s="8">
        <v>12</v>
      </c>
      <c r="AK30" s="10">
        <f>MROUND(R30, AJ30*AM30)/AJ30</f>
        <v>0</v>
      </c>
      <c r="AL30" s="1">
        <f>AK30*AJ30*G30</f>
        <v>0</v>
      </c>
      <c r="AM30" s="1">
        <v>14</v>
      </c>
      <c r="AN30" s="1">
        <v>70</v>
      </c>
      <c r="AO30" s="10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44</v>
      </c>
      <c r="C31" s="1">
        <v>769</v>
      </c>
      <c r="D31" s="1">
        <v>168</v>
      </c>
      <c r="E31" s="1">
        <v>397</v>
      </c>
      <c r="F31" s="1">
        <v>491</v>
      </c>
      <c r="G31" s="8">
        <v>0.25</v>
      </c>
      <c r="H31" s="1">
        <v>365</v>
      </c>
      <c r="I31" s="1" t="s">
        <v>45</v>
      </c>
      <c r="J31" s="1"/>
      <c r="K31" s="1">
        <v>397</v>
      </c>
      <c r="L31" s="1">
        <f t="shared" si="2"/>
        <v>0</v>
      </c>
      <c r="M31" s="1"/>
      <c r="N31" s="1"/>
      <c r="O31" s="1">
        <v>840</v>
      </c>
      <c r="P31" s="1">
        <f t="shared" si="3"/>
        <v>79.400000000000006</v>
      </c>
      <c r="Q31" s="5"/>
      <c r="R31" s="5"/>
      <c r="S31" s="5">
        <f>AJ31*AK31</f>
        <v>0</v>
      </c>
      <c r="T31" s="5"/>
      <c r="U31" s="1"/>
      <c r="V31" s="1">
        <f t="shared" si="4"/>
        <v>16.763224181360201</v>
      </c>
      <c r="W31" s="1">
        <f t="shared" si="5"/>
        <v>16.763224181360201</v>
      </c>
      <c r="X31" s="1">
        <v>108.8</v>
      </c>
      <c r="Y31" s="1">
        <v>84</v>
      </c>
      <c r="Z31" s="1">
        <v>102.4</v>
      </c>
      <c r="AA31" s="1">
        <v>78.599999999999994</v>
      </c>
      <c r="AB31" s="1">
        <v>109.2</v>
      </c>
      <c r="AC31" s="1">
        <v>130.80000000000001</v>
      </c>
      <c r="AD31" s="1">
        <v>106.2</v>
      </c>
      <c r="AE31" s="1">
        <v>96.2</v>
      </c>
      <c r="AF31" s="1">
        <v>98</v>
      </c>
      <c r="AG31" s="1">
        <v>94.2</v>
      </c>
      <c r="AH31" s="1"/>
      <c r="AI31" s="1">
        <f>G31*R31</f>
        <v>0</v>
      </c>
      <c r="AJ31" s="8">
        <v>12</v>
      </c>
      <c r="AK31" s="10">
        <f>MROUND(R31, AJ31*AM31)/AJ31</f>
        <v>0</v>
      </c>
      <c r="AL31" s="1">
        <f>AK31*AJ31*G31</f>
        <v>0</v>
      </c>
      <c r="AM31" s="1">
        <v>14</v>
      </c>
      <c r="AN31" s="1">
        <v>70</v>
      </c>
      <c r="AO31" s="10">
        <f>AK31/AN31</f>
        <v>0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44</v>
      </c>
      <c r="C32" s="1">
        <v>516</v>
      </c>
      <c r="D32" s="1">
        <v>675</v>
      </c>
      <c r="E32" s="1">
        <v>497</v>
      </c>
      <c r="F32" s="1">
        <v>670</v>
      </c>
      <c r="G32" s="8">
        <v>0.25</v>
      </c>
      <c r="H32" s="1">
        <v>365</v>
      </c>
      <c r="I32" s="1" t="s">
        <v>45</v>
      </c>
      <c r="J32" s="1"/>
      <c r="K32" s="1">
        <v>497</v>
      </c>
      <c r="L32" s="1">
        <f t="shared" si="2"/>
        <v>0</v>
      </c>
      <c r="M32" s="1"/>
      <c r="N32" s="1"/>
      <c r="O32" s="1">
        <v>1176</v>
      </c>
      <c r="P32" s="1">
        <f t="shared" si="3"/>
        <v>99.4</v>
      </c>
      <c r="Q32" s="5"/>
      <c r="R32" s="5"/>
      <c r="S32" s="5">
        <f>AJ32*AK32</f>
        <v>0</v>
      </c>
      <c r="T32" s="5"/>
      <c r="U32" s="1"/>
      <c r="V32" s="1">
        <f t="shared" si="4"/>
        <v>18.571428571428569</v>
      </c>
      <c r="W32" s="1">
        <f t="shared" si="5"/>
        <v>18.571428571428569</v>
      </c>
      <c r="X32" s="1">
        <v>154.6</v>
      </c>
      <c r="Y32" s="1">
        <v>114.4</v>
      </c>
      <c r="Z32" s="1">
        <v>114</v>
      </c>
      <c r="AA32" s="1">
        <v>113.2</v>
      </c>
      <c r="AB32" s="1">
        <v>132.6</v>
      </c>
      <c r="AC32" s="1">
        <v>158.19999999999999</v>
      </c>
      <c r="AD32" s="1">
        <v>154</v>
      </c>
      <c r="AE32" s="1">
        <v>119.6</v>
      </c>
      <c r="AF32" s="1">
        <v>153.4</v>
      </c>
      <c r="AG32" s="1">
        <v>115</v>
      </c>
      <c r="AH32" s="1"/>
      <c r="AI32" s="1">
        <f>G32*R32</f>
        <v>0</v>
      </c>
      <c r="AJ32" s="8">
        <v>12</v>
      </c>
      <c r="AK32" s="10">
        <f>MROUND(R32, AJ32*AM32)/AJ32</f>
        <v>0</v>
      </c>
      <c r="AL32" s="1">
        <f>AK32*AJ32*G32</f>
        <v>0</v>
      </c>
      <c r="AM32" s="1">
        <v>14</v>
      </c>
      <c r="AN32" s="1">
        <v>70</v>
      </c>
      <c r="AO32" s="10">
        <f>AK32/AN32</f>
        <v>0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44</v>
      </c>
      <c r="C33" s="1">
        <v>341</v>
      </c>
      <c r="D33" s="1">
        <v>876</v>
      </c>
      <c r="E33" s="1">
        <v>547</v>
      </c>
      <c r="F33" s="1">
        <v>609</v>
      </c>
      <c r="G33" s="8">
        <v>0.25</v>
      </c>
      <c r="H33" s="1">
        <v>180</v>
      </c>
      <c r="I33" s="1" t="s">
        <v>45</v>
      </c>
      <c r="J33" s="1"/>
      <c r="K33" s="1">
        <v>585</v>
      </c>
      <c r="L33" s="1">
        <f t="shared" si="2"/>
        <v>-38</v>
      </c>
      <c r="M33" s="1"/>
      <c r="N33" s="1"/>
      <c r="O33" s="1">
        <v>840</v>
      </c>
      <c r="P33" s="1">
        <f t="shared" si="3"/>
        <v>109.4</v>
      </c>
      <c r="Q33" s="5">
        <v>192</v>
      </c>
      <c r="R33" s="30">
        <f>14*P33-O33-F33+$R$1*P33</f>
        <v>246.70000000000016</v>
      </c>
      <c r="S33" s="5">
        <f>AJ33*AK33</f>
        <v>168</v>
      </c>
      <c r="T33" s="5"/>
      <c r="U33" s="1"/>
      <c r="V33" s="1">
        <f t="shared" si="4"/>
        <v>14.780621572212064</v>
      </c>
      <c r="W33" s="1">
        <f t="shared" si="5"/>
        <v>13.244972577696526</v>
      </c>
      <c r="X33" s="1">
        <v>130.19999999999999</v>
      </c>
      <c r="Y33" s="1">
        <v>111.6</v>
      </c>
      <c r="Z33" s="1">
        <v>97.2</v>
      </c>
      <c r="AA33" s="1">
        <v>115.4</v>
      </c>
      <c r="AB33" s="1">
        <v>112.8</v>
      </c>
      <c r="AC33" s="1">
        <v>171</v>
      </c>
      <c r="AD33" s="1">
        <v>135</v>
      </c>
      <c r="AE33" s="1">
        <v>109.2</v>
      </c>
      <c r="AF33" s="1">
        <v>137.80000000000001</v>
      </c>
      <c r="AG33" s="1">
        <v>105</v>
      </c>
      <c r="AH33" s="1" t="s">
        <v>70</v>
      </c>
      <c r="AI33" s="1">
        <f>G33*R33</f>
        <v>61.67500000000004</v>
      </c>
      <c r="AJ33" s="8">
        <v>12</v>
      </c>
      <c r="AK33" s="10">
        <f>MROUND(R33, AJ33*AM33)/AJ33</f>
        <v>14</v>
      </c>
      <c r="AL33" s="1">
        <f>AK33*AJ33*G33</f>
        <v>42</v>
      </c>
      <c r="AM33" s="1">
        <v>14</v>
      </c>
      <c r="AN33" s="1">
        <v>70</v>
      </c>
      <c r="AO33" s="10">
        <f>AK33/AN33</f>
        <v>0.2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82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57</v>
      </c>
      <c r="AI34" s="19"/>
      <c r="AJ34" s="20">
        <v>6</v>
      </c>
      <c r="AK34" s="22"/>
      <c r="AL34" s="19"/>
      <c r="AM34" s="19">
        <v>14</v>
      </c>
      <c r="AN34" s="19">
        <v>126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83</v>
      </c>
      <c r="B35" s="19" t="s">
        <v>44</v>
      </c>
      <c r="C35" s="19"/>
      <c r="D35" s="19"/>
      <c r="E35" s="19"/>
      <c r="F35" s="19"/>
      <c r="G35" s="20">
        <v>0</v>
      </c>
      <c r="H35" s="19">
        <v>180</v>
      </c>
      <c r="I35" s="19" t="s">
        <v>45</v>
      </c>
      <c r="J35" s="19"/>
      <c r="K35" s="19"/>
      <c r="L35" s="19">
        <f t="shared" si="2"/>
        <v>0</v>
      </c>
      <c r="M35" s="19"/>
      <c r="N35" s="19"/>
      <c r="O35" s="19"/>
      <c r="P35" s="19">
        <f t="shared" si="3"/>
        <v>0</v>
      </c>
      <c r="Q35" s="21"/>
      <c r="R35" s="21"/>
      <c r="S35" s="21"/>
      <c r="T35" s="21"/>
      <c r="U35" s="19"/>
      <c r="V35" s="19" t="e">
        <f t="shared" si="4"/>
        <v>#DIV/0!</v>
      </c>
      <c r="W35" s="19" t="e">
        <f t="shared" si="5"/>
        <v>#DIV/0!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 t="s">
        <v>57</v>
      </c>
      <c r="AI35" s="19"/>
      <c r="AJ35" s="20">
        <v>12</v>
      </c>
      <c r="AK35" s="22"/>
      <c r="AL35" s="19"/>
      <c r="AM35" s="19">
        <v>14</v>
      </c>
      <c r="AN35" s="19">
        <v>70</v>
      </c>
      <c r="AO35" s="22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44</v>
      </c>
      <c r="C36" s="1">
        <v>15</v>
      </c>
      <c r="D36" s="1">
        <v>99</v>
      </c>
      <c r="E36" s="1">
        <v>39</v>
      </c>
      <c r="F36" s="1">
        <v>72</v>
      </c>
      <c r="G36" s="8">
        <v>0.7</v>
      </c>
      <c r="H36" s="1">
        <v>180</v>
      </c>
      <c r="I36" s="1" t="s">
        <v>45</v>
      </c>
      <c r="J36" s="1"/>
      <c r="K36" s="1">
        <v>40</v>
      </c>
      <c r="L36" s="1">
        <f t="shared" si="2"/>
        <v>-1</v>
      </c>
      <c r="M36" s="1"/>
      <c r="N36" s="1"/>
      <c r="O36" s="1">
        <v>288</v>
      </c>
      <c r="P36" s="1">
        <f t="shared" si="3"/>
        <v>7.8</v>
      </c>
      <c r="Q36" s="5"/>
      <c r="R36" s="5"/>
      <c r="S36" s="5">
        <f t="shared" ref="S36:S42" si="13">AJ36*AK36</f>
        <v>0</v>
      </c>
      <c r="T36" s="5"/>
      <c r="U36" s="1"/>
      <c r="V36" s="1">
        <f t="shared" si="4"/>
        <v>46.153846153846153</v>
      </c>
      <c r="W36" s="1">
        <f t="shared" si="5"/>
        <v>46.153846153846153</v>
      </c>
      <c r="X36" s="1">
        <v>26.2</v>
      </c>
      <c r="Y36" s="1">
        <v>18.8</v>
      </c>
      <c r="Z36" s="1">
        <v>8.8000000000000007</v>
      </c>
      <c r="AA36" s="1">
        <v>21</v>
      </c>
      <c r="AB36" s="1">
        <v>21.8</v>
      </c>
      <c r="AC36" s="1">
        <v>20.399999999999999</v>
      </c>
      <c r="AD36" s="1">
        <v>21.6</v>
      </c>
      <c r="AE36" s="1">
        <v>22.8</v>
      </c>
      <c r="AF36" s="1">
        <v>21.2</v>
      </c>
      <c r="AG36" s="1">
        <v>15</v>
      </c>
      <c r="AH36" s="1"/>
      <c r="AI36" s="1">
        <f t="shared" ref="AI36:AI42" si="14">G36*R36</f>
        <v>0</v>
      </c>
      <c r="AJ36" s="8">
        <v>8</v>
      </c>
      <c r="AK36" s="10">
        <f t="shared" ref="AK36:AK42" si="15">MROUND(R36, AJ36*AM36)/AJ36</f>
        <v>0</v>
      </c>
      <c r="AL36" s="1">
        <f t="shared" ref="AL36:AL42" si="16">AK36*AJ36*G36</f>
        <v>0</v>
      </c>
      <c r="AM36" s="1">
        <v>12</v>
      </c>
      <c r="AN36" s="1">
        <v>84</v>
      </c>
      <c r="AO36" s="10">
        <f t="shared" ref="AO36:AO42" si="17">AK36/AN36</f>
        <v>0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-1</v>
      </c>
      <c r="D37" s="1">
        <v>292</v>
      </c>
      <c r="E37" s="1">
        <v>54</v>
      </c>
      <c r="F37" s="1">
        <v>226</v>
      </c>
      <c r="G37" s="8">
        <v>0.7</v>
      </c>
      <c r="H37" s="1">
        <v>180</v>
      </c>
      <c r="I37" s="1" t="s">
        <v>45</v>
      </c>
      <c r="J37" s="1"/>
      <c r="K37" s="1">
        <v>54</v>
      </c>
      <c r="L37" s="1">
        <f t="shared" si="2"/>
        <v>0</v>
      </c>
      <c r="M37" s="1"/>
      <c r="N37" s="1"/>
      <c r="O37" s="1">
        <v>0</v>
      </c>
      <c r="P37" s="1">
        <f t="shared" si="3"/>
        <v>10.8</v>
      </c>
      <c r="Q37" s="5"/>
      <c r="R37" s="5"/>
      <c r="S37" s="5">
        <f t="shared" si="13"/>
        <v>0</v>
      </c>
      <c r="T37" s="5"/>
      <c r="U37" s="1"/>
      <c r="V37" s="1">
        <f t="shared" si="4"/>
        <v>20.925925925925924</v>
      </c>
      <c r="W37" s="1">
        <f t="shared" si="5"/>
        <v>20.925925925925924</v>
      </c>
      <c r="X37" s="1">
        <v>13.4</v>
      </c>
      <c r="Y37" s="1">
        <v>29.8</v>
      </c>
      <c r="Z37" s="1">
        <v>11.8</v>
      </c>
      <c r="AA37" s="1">
        <v>20.6</v>
      </c>
      <c r="AB37" s="1">
        <v>15.4</v>
      </c>
      <c r="AC37" s="1">
        <v>20</v>
      </c>
      <c r="AD37" s="1">
        <v>14.2</v>
      </c>
      <c r="AE37" s="1">
        <v>19</v>
      </c>
      <c r="AF37" s="1">
        <v>16.600000000000001</v>
      </c>
      <c r="AG37" s="1">
        <v>11.2</v>
      </c>
      <c r="AH37" s="1"/>
      <c r="AI37" s="1">
        <f t="shared" si="14"/>
        <v>0</v>
      </c>
      <c r="AJ37" s="8">
        <v>8</v>
      </c>
      <c r="AK37" s="10">
        <f t="shared" si="15"/>
        <v>0</v>
      </c>
      <c r="AL37" s="1">
        <f t="shared" si="16"/>
        <v>0</v>
      </c>
      <c r="AM37" s="1">
        <v>12</v>
      </c>
      <c r="AN37" s="1">
        <v>84</v>
      </c>
      <c r="AO37" s="10">
        <f t="shared" si="17"/>
        <v>0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67</v>
      </c>
      <c r="D38" s="1">
        <v>99</v>
      </c>
      <c r="E38" s="1">
        <v>138</v>
      </c>
      <c r="F38" s="1">
        <v>17</v>
      </c>
      <c r="G38" s="8">
        <v>0.7</v>
      </c>
      <c r="H38" s="1">
        <v>180</v>
      </c>
      <c r="I38" s="1" t="s">
        <v>45</v>
      </c>
      <c r="J38" s="1"/>
      <c r="K38" s="1">
        <v>138</v>
      </c>
      <c r="L38" s="1">
        <f t="shared" ref="L38:L69" si="18">E38-K38</f>
        <v>0</v>
      </c>
      <c r="M38" s="1"/>
      <c r="N38" s="1"/>
      <c r="O38" s="1">
        <v>288</v>
      </c>
      <c r="P38" s="1">
        <f t="shared" ref="P38:P73" si="19">E38/5</f>
        <v>27.6</v>
      </c>
      <c r="Q38" s="5">
        <v>81.400000000000034</v>
      </c>
      <c r="R38" s="5">
        <f t="shared" ref="R38:R41" si="20">14*P38-O38-F38</f>
        <v>81.400000000000034</v>
      </c>
      <c r="S38" s="5">
        <f t="shared" si="13"/>
        <v>96</v>
      </c>
      <c r="T38" s="5"/>
      <c r="U38" s="1"/>
      <c r="V38" s="1">
        <f t="shared" ref="V38:V73" si="21">(F38+O38+S38)/P38</f>
        <v>14.528985507246377</v>
      </c>
      <c r="W38" s="1">
        <f t="shared" ref="W38:W73" si="22">(F38+O38)/P38</f>
        <v>11.050724637681158</v>
      </c>
      <c r="X38" s="1">
        <v>29.2</v>
      </c>
      <c r="Y38" s="1">
        <v>23.8</v>
      </c>
      <c r="Z38" s="1">
        <v>14</v>
      </c>
      <c r="AA38" s="1">
        <v>29.4</v>
      </c>
      <c r="AB38" s="1">
        <v>22.2</v>
      </c>
      <c r="AC38" s="1">
        <v>24.8</v>
      </c>
      <c r="AD38" s="1">
        <v>21.6</v>
      </c>
      <c r="AE38" s="1">
        <v>21.8</v>
      </c>
      <c r="AF38" s="1">
        <v>28</v>
      </c>
      <c r="AG38" s="1">
        <v>29.8</v>
      </c>
      <c r="AH38" s="1"/>
      <c r="AI38" s="1">
        <f t="shared" si="14"/>
        <v>56.980000000000018</v>
      </c>
      <c r="AJ38" s="8">
        <v>8</v>
      </c>
      <c r="AK38" s="10">
        <f t="shared" si="15"/>
        <v>12</v>
      </c>
      <c r="AL38" s="1">
        <f t="shared" si="16"/>
        <v>67.199999999999989</v>
      </c>
      <c r="AM38" s="1">
        <v>12</v>
      </c>
      <c r="AN38" s="1">
        <v>84</v>
      </c>
      <c r="AO38" s="10">
        <f t="shared" si="17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222</v>
      </c>
      <c r="D39" s="1">
        <v>3</v>
      </c>
      <c r="E39" s="1">
        <v>222</v>
      </c>
      <c r="F39" s="1"/>
      <c r="G39" s="8">
        <v>0.7</v>
      </c>
      <c r="H39" s="1">
        <v>180</v>
      </c>
      <c r="I39" s="1" t="s">
        <v>45</v>
      </c>
      <c r="J39" s="1"/>
      <c r="K39" s="1">
        <v>229</v>
      </c>
      <c r="L39" s="1">
        <f t="shared" si="18"/>
        <v>-7</v>
      </c>
      <c r="M39" s="1"/>
      <c r="N39" s="1"/>
      <c r="O39" s="1">
        <v>600</v>
      </c>
      <c r="P39" s="1">
        <f t="shared" si="19"/>
        <v>44.4</v>
      </c>
      <c r="Q39" s="5"/>
      <c r="R39" s="5"/>
      <c r="S39" s="5">
        <f t="shared" si="13"/>
        <v>0</v>
      </c>
      <c r="T39" s="5"/>
      <c r="U39" s="1"/>
      <c r="V39" s="1">
        <f t="shared" si="21"/>
        <v>13.513513513513514</v>
      </c>
      <c r="W39" s="1">
        <f t="shared" si="22"/>
        <v>13.513513513513514</v>
      </c>
      <c r="X39" s="1">
        <v>61</v>
      </c>
      <c r="Y39" s="1">
        <v>35.799999999999997</v>
      </c>
      <c r="Z39" s="1">
        <v>56.8</v>
      </c>
      <c r="AA39" s="1">
        <v>62</v>
      </c>
      <c r="AB39" s="1">
        <v>62.4</v>
      </c>
      <c r="AC39" s="1">
        <v>57</v>
      </c>
      <c r="AD39" s="1">
        <v>25.4</v>
      </c>
      <c r="AE39" s="1">
        <v>75.8</v>
      </c>
      <c r="AF39" s="1">
        <v>39.200000000000003</v>
      </c>
      <c r="AG39" s="1">
        <v>44.4</v>
      </c>
      <c r="AH39" s="1"/>
      <c r="AI39" s="1">
        <f t="shared" si="14"/>
        <v>0</v>
      </c>
      <c r="AJ39" s="8">
        <v>10</v>
      </c>
      <c r="AK39" s="10">
        <f t="shared" si="15"/>
        <v>0</v>
      </c>
      <c r="AL39" s="1">
        <f t="shared" si="16"/>
        <v>0</v>
      </c>
      <c r="AM39" s="1">
        <v>12</v>
      </c>
      <c r="AN39" s="1">
        <v>84</v>
      </c>
      <c r="AO39" s="10">
        <f t="shared" si="17"/>
        <v>0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88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18"/>
        <v>0</v>
      </c>
      <c r="M40" s="1"/>
      <c r="N40" s="1"/>
      <c r="O40" s="14"/>
      <c r="P40" s="1">
        <f t="shared" si="19"/>
        <v>0</v>
      </c>
      <c r="Q40" s="23">
        <v>192</v>
      </c>
      <c r="R40" s="23">
        <v>192</v>
      </c>
      <c r="S40" s="5">
        <f t="shared" si="13"/>
        <v>192</v>
      </c>
      <c r="T40" s="5"/>
      <c r="U40" s="1"/>
      <c r="V40" s="1" t="e">
        <f t="shared" si="21"/>
        <v>#DIV/0!</v>
      </c>
      <c r="W40" s="1" t="e">
        <f t="shared" si="22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-0.8</v>
      </c>
      <c r="AE40" s="1">
        <v>8.6</v>
      </c>
      <c r="AF40" s="1">
        <v>25</v>
      </c>
      <c r="AG40" s="1">
        <v>32</v>
      </c>
      <c r="AH40" s="14" t="s">
        <v>89</v>
      </c>
      <c r="AI40" s="1">
        <f t="shared" si="14"/>
        <v>76.800000000000011</v>
      </c>
      <c r="AJ40" s="8">
        <v>16</v>
      </c>
      <c r="AK40" s="10">
        <f t="shared" si="15"/>
        <v>12</v>
      </c>
      <c r="AL40" s="1">
        <f t="shared" si="16"/>
        <v>76.800000000000011</v>
      </c>
      <c r="AM40" s="1">
        <v>12</v>
      </c>
      <c r="AN40" s="1">
        <v>84</v>
      </c>
      <c r="AO40" s="10">
        <f t="shared" si="17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44</v>
      </c>
      <c r="C41" s="1">
        <v>70</v>
      </c>
      <c r="D41" s="1">
        <v>123</v>
      </c>
      <c r="E41" s="1">
        <v>68</v>
      </c>
      <c r="F41" s="1">
        <v>122</v>
      </c>
      <c r="G41" s="8">
        <v>0.7</v>
      </c>
      <c r="H41" s="1">
        <v>180</v>
      </c>
      <c r="I41" s="1" t="s">
        <v>45</v>
      </c>
      <c r="J41" s="1"/>
      <c r="K41" s="1">
        <v>68</v>
      </c>
      <c r="L41" s="1">
        <f t="shared" si="18"/>
        <v>0</v>
      </c>
      <c r="M41" s="1"/>
      <c r="N41" s="1"/>
      <c r="O41" s="1">
        <v>0</v>
      </c>
      <c r="P41" s="1">
        <f t="shared" si="19"/>
        <v>13.6</v>
      </c>
      <c r="Q41" s="5">
        <v>68.400000000000006</v>
      </c>
      <c r="R41" s="5">
        <f t="shared" si="20"/>
        <v>68.400000000000006</v>
      </c>
      <c r="S41" s="5">
        <f t="shared" si="13"/>
        <v>120</v>
      </c>
      <c r="T41" s="5"/>
      <c r="U41" s="1"/>
      <c r="V41" s="1">
        <f t="shared" si="21"/>
        <v>17.794117647058822</v>
      </c>
      <c r="W41" s="1">
        <f t="shared" si="22"/>
        <v>8.9705882352941178</v>
      </c>
      <c r="X41" s="1">
        <v>9.8000000000000007</v>
      </c>
      <c r="Y41" s="1">
        <v>17.399999999999999</v>
      </c>
      <c r="Z41" s="1">
        <v>11.8</v>
      </c>
      <c r="AA41" s="1">
        <v>18.600000000000001</v>
      </c>
      <c r="AB41" s="1">
        <v>20.6</v>
      </c>
      <c r="AC41" s="1">
        <v>16.2</v>
      </c>
      <c r="AD41" s="1">
        <v>13.6</v>
      </c>
      <c r="AE41" s="1">
        <v>16.600000000000001</v>
      </c>
      <c r="AF41" s="1">
        <v>16.2</v>
      </c>
      <c r="AG41" s="1">
        <v>10.4</v>
      </c>
      <c r="AH41" s="1"/>
      <c r="AI41" s="1">
        <f t="shared" si="14"/>
        <v>47.88</v>
      </c>
      <c r="AJ41" s="8">
        <v>10</v>
      </c>
      <c r="AK41" s="10">
        <f t="shared" si="15"/>
        <v>12</v>
      </c>
      <c r="AL41" s="1">
        <f t="shared" si="16"/>
        <v>84</v>
      </c>
      <c r="AM41" s="1">
        <v>12</v>
      </c>
      <c r="AN41" s="1">
        <v>84</v>
      </c>
      <c r="AO41" s="10">
        <f t="shared" si="17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44</v>
      </c>
      <c r="C42" s="1">
        <v>490</v>
      </c>
      <c r="D42" s="1">
        <v>3</v>
      </c>
      <c r="E42" s="1">
        <v>251</v>
      </c>
      <c r="F42" s="1">
        <v>219</v>
      </c>
      <c r="G42" s="8">
        <v>0.7</v>
      </c>
      <c r="H42" s="1">
        <v>180</v>
      </c>
      <c r="I42" s="1" t="s">
        <v>45</v>
      </c>
      <c r="J42" s="1"/>
      <c r="K42" s="1">
        <v>251</v>
      </c>
      <c r="L42" s="1">
        <f t="shared" si="18"/>
        <v>0</v>
      </c>
      <c r="M42" s="1"/>
      <c r="N42" s="1"/>
      <c r="O42" s="1">
        <v>240</v>
      </c>
      <c r="P42" s="1">
        <f t="shared" si="19"/>
        <v>50.2</v>
      </c>
      <c r="Q42" s="5">
        <v>243.80000000000007</v>
      </c>
      <c r="R42" s="30">
        <f>14*P42-O42-F42+$R$1*P42</f>
        <v>319.10000000000008</v>
      </c>
      <c r="S42" s="5">
        <f t="shared" si="13"/>
        <v>360</v>
      </c>
      <c r="T42" s="5"/>
      <c r="U42" s="1"/>
      <c r="V42" s="1">
        <f t="shared" si="21"/>
        <v>16.314741035856574</v>
      </c>
      <c r="W42" s="1">
        <f t="shared" si="22"/>
        <v>9.143426294820717</v>
      </c>
      <c r="X42" s="1">
        <v>54.2</v>
      </c>
      <c r="Y42" s="1">
        <v>35</v>
      </c>
      <c r="Z42" s="1">
        <v>56</v>
      </c>
      <c r="AA42" s="1">
        <v>51.4</v>
      </c>
      <c r="AB42" s="1">
        <v>45.4</v>
      </c>
      <c r="AC42" s="1">
        <v>28.2</v>
      </c>
      <c r="AD42" s="1">
        <v>57.6</v>
      </c>
      <c r="AE42" s="1">
        <v>57</v>
      </c>
      <c r="AF42" s="1">
        <v>39.4</v>
      </c>
      <c r="AG42" s="1">
        <v>41.6</v>
      </c>
      <c r="AH42" s="1"/>
      <c r="AI42" s="1">
        <f t="shared" si="14"/>
        <v>223.37000000000003</v>
      </c>
      <c r="AJ42" s="8">
        <v>10</v>
      </c>
      <c r="AK42" s="10">
        <f t="shared" si="15"/>
        <v>36</v>
      </c>
      <c r="AL42" s="1">
        <f t="shared" si="16"/>
        <v>251.99999999999997</v>
      </c>
      <c r="AM42" s="1">
        <v>12</v>
      </c>
      <c r="AN42" s="1">
        <v>84</v>
      </c>
      <c r="AO42" s="10">
        <f t="shared" si="17"/>
        <v>0.42857142857142855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92</v>
      </c>
      <c r="B43" s="19" t="s">
        <v>44</v>
      </c>
      <c r="C43" s="19"/>
      <c r="D43" s="19"/>
      <c r="E43" s="19"/>
      <c r="F43" s="19"/>
      <c r="G43" s="20">
        <v>0</v>
      </c>
      <c r="H43" s="19">
        <v>180</v>
      </c>
      <c r="I43" s="19" t="s">
        <v>45</v>
      </c>
      <c r="J43" s="19"/>
      <c r="K43" s="19"/>
      <c r="L43" s="19">
        <f t="shared" si="18"/>
        <v>0</v>
      </c>
      <c r="M43" s="19"/>
      <c r="N43" s="19"/>
      <c r="O43" s="19"/>
      <c r="P43" s="19">
        <f t="shared" si="19"/>
        <v>0</v>
      </c>
      <c r="Q43" s="21"/>
      <c r="R43" s="21"/>
      <c r="S43" s="21"/>
      <c r="T43" s="21"/>
      <c r="U43" s="19"/>
      <c r="V43" s="19" t="e">
        <f t="shared" si="21"/>
        <v>#DIV/0!</v>
      </c>
      <c r="W43" s="19" t="e">
        <f t="shared" si="22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93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44</v>
      </c>
      <c r="C44" s="1">
        <v>140</v>
      </c>
      <c r="D44" s="1"/>
      <c r="E44" s="1">
        <v>48</v>
      </c>
      <c r="F44" s="1">
        <v>92</v>
      </c>
      <c r="G44" s="8">
        <v>0.7</v>
      </c>
      <c r="H44" s="1">
        <v>180</v>
      </c>
      <c r="I44" s="1" t="s">
        <v>45</v>
      </c>
      <c r="J44" s="1"/>
      <c r="K44" s="1">
        <v>46</v>
      </c>
      <c r="L44" s="1">
        <f t="shared" si="18"/>
        <v>2</v>
      </c>
      <c r="M44" s="1"/>
      <c r="N44" s="1"/>
      <c r="O44" s="1">
        <v>120</v>
      </c>
      <c r="P44" s="1">
        <f t="shared" si="19"/>
        <v>9.6</v>
      </c>
      <c r="Q44" s="5"/>
      <c r="R44" s="5"/>
      <c r="S44" s="5">
        <f t="shared" ref="S44:S59" si="23">AJ44*AK44</f>
        <v>0</v>
      </c>
      <c r="T44" s="5"/>
      <c r="U44" s="1"/>
      <c r="V44" s="1">
        <f t="shared" si="21"/>
        <v>22.083333333333336</v>
      </c>
      <c r="W44" s="1">
        <f t="shared" si="22"/>
        <v>22.083333333333336</v>
      </c>
      <c r="X44" s="1">
        <v>17.8</v>
      </c>
      <c r="Y44" s="1">
        <v>13.4</v>
      </c>
      <c r="Z44" s="1">
        <v>18.2</v>
      </c>
      <c r="AA44" s="1">
        <v>14.4</v>
      </c>
      <c r="AB44" s="1">
        <v>22.6</v>
      </c>
      <c r="AC44" s="1">
        <v>21</v>
      </c>
      <c r="AD44" s="1">
        <v>26.8</v>
      </c>
      <c r="AE44" s="1">
        <v>21.8</v>
      </c>
      <c r="AF44" s="1">
        <v>22.4</v>
      </c>
      <c r="AG44" s="1">
        <v>23.8</v>
      </c>
      <c r="AH44" s="1"/>
      <c r="AI44" s="1">
        <f t="shared" ref="AI44:AI59" si="24">G44*R44</f>
        <v>0</v>
      </c>
      <c r="AJ44" s="8">
        <v>10</v>
      </c>
      <c r="AK44" s="10">
        <f t="shared" ref="AK44:AK59" si="25">MROUND(R44, AJ44*AM44)/AJ44</f>
        <v>0</v>
      </c>
      <c r="AL44" s="1">
        <f t="shared" ref="AL44:AL59" si="26">AK44*AJ44*G44</f>
        <v>0</v>
      </c>
      <c r="AM44" s="1">
        <v>12</v>
      </c>
      <c r="AN44" s="1">
        <v>84</v>
      </c>
      <c r="AO44" s="10">
        <f t="shared" ref="AO44:AO59" si="27">AK44/AN44</f>
        <v>0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47</v>
      </c>
      <c r="C45" s="1">
        <v>345</v>
      </c>
      <c r="D45" s="1">
        <v>1085</v>
      </c>
      <c r="E45" s="1">
        <v>665</v>
      </c>
      <c r="F45" s="1">
        <v>755</v>
      </c>
      <c r="G45" s="8">
        <v>1</v>
      </c>
      <c r="H45" s="1">
        <v>180</v>
      </c>
      <c r="I45" s="1" t="s">
        <v>45</v>
      </c>
      <c r="J45" s="1"/>
      <c r="K45" s="1">
        <v>670</v>
      </c>
      <c r="L45" s="1">
        <f t="shared" si="18"/>
        <v>-5</v>
      </c>
      <c r="M45" s="1"/>
      <c r="N45" s="1"/>
      <c r="O45" s="1">
        <v>0</v>
      </c>
      <c r="P45" s="1">
        <f t="shared" si="19"/>
        <v>133</v>
      </c>
      <c r="Q45" s="5">
        <v>1107</v>
      </c>
      <c r="R45" s="30">
        <f>14*P45-O45-F45+$R$1*P45</f>
        <v>1306.5</v>
      </c>
      <c r="S45" s="5">
        <f t="shared" si="23"/>
        <v>1320</v>
      </c>
      <c r="T45" s="5"/>
      <c r="U45" s="1"/>
      <c r="V45" s="1">
        <f t="shared" si="21"/>
        <v>15.601503759398497</v>
      </c>
      <c r="W45" s="1">
        <f t="shared" si="22"/>
        <v>5.6766917293233083</v>
      </c>
      <c r="X45" s="1">
        <v>96</v>
      </c>
      <c r="Y45" s="1">
        <v>113</v>
      </c>
      <c r="Z45" s="1">
        <v>98</v>
      </c>
      <c r="AA45" s="1">
        <v>112</v>
      </c>
      <c r="AB45" s="1">
        <v>104</v>
      </c>
      <c r="AC45" s="1">
        <v>87</v>
      </c>
      <c r="AD45" s="1">
        <v>154</v>
      </c>
      <c r="AE45" s="1">
        <v>96.2</v>
      </c>
      <c r="AF45" s="1">
        <v>130</v>
      </c>
      <c r="AG45" s="1">
        <v>93.482799999999997</v>
      </c>
      <c r="AH45" s="1" t="s">
        <v>70</v>
      </c>
      <c r="AI45" s="1">
        <f t="shared" si="24"/>
        <v>1306.5</v>
      </c>
      <c r="AJ45" s="8">
        <v>5</v>
      </c>
      <c r="AK45" s="10">
        <f t="shared" si="25"/>
        <v>264</v>
      </c>
      <c r="AL45" s="1">
        <f t="shared" si="26"/>
        <v>1320</v>
      </c>
      <c r="AM45" s="1">
        <v>12</v>
      </c>
      <c r="AN45" s="1">
        <v>144</v>
      </c>
      <c r="AO45" s="10">
        <f t="shared" si="27"/>
        <v>1.8333333333333333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44</v>
      </c>
      <c r="C46" s="1">
        <v>626</v>
      </c>
      <c r="D46" s="1"/>
      <c r="E46" s="1">
        <v>137</v>
      </c>
      <c r="F46" s="1">
        <v>473</v>
      </c>
      <c r="G46" s="8">
        <v>0.4</v>
      </c>
      <c r="H46" s="1">
        <v>180</v>
      </c>
      <c r="I46" s="1" t="s">
        <v>45</v>
      </c>
      <c r="J46" s="1"/>
      <c r="K46" s="1">
        <v>137</v>
      </c>
      <c r="L46" s="1">
        <f t="shared" si="18"/>
        <v>0</v>
      </c>
      <c r="M46" s="1"/>
      <c r="N46" s="1"/>
      <c r="O46" s="1">
        <v>384</v>
      </c>
      <c r="P46" s="1">
        <f t="shared" si="19"/>
        <v>27.4</v>
      </c>
      <c r="Q46" s="5"/>
      <c r="R46" s="5"/>
      <c r="S46" s="5">
        <f t="shared" si="23"/>
        <v>0</v>
      </c>
      <c r="T46" s="5"/>
      <c r="U46" s="1"/>
      <c r="V46" s="1">
        <f t="shared" si="21"/>
        <v>31.277372262773724</v>
      </c>
      <c r="W46" s="1">
        <f t="shared" si="22"/>
        <v>31.277372262773724</v>
      </c>
      <c r="X46" s="1">
        <v>70.599999999999994</v>
      </c>
      <c r="Y46" s="1">
        <v>48</v>
      </c>
      <c r="Z46" s="1">
        <v>74</v>
      </c>
      <c r="AA46" s="1">
        <v>47.6</v>
      </c>
      <c r="AB46" s="1">
        <v>42.4</v>
      </c>
      <c r="AC46" s="1">
        <v>51.8</v>
      </c>
      <c r="AD46" s="1">
        <v>39</v>
      </c>
      <c r="AE46" s="1">
        <v>44.4</v>
      </c>
      <c r="AF46" s="1">
        <v>35.4</v>
      </c>
      <c r="AG46" s="1">
        <v>34.4</v>
      </c>
      <c r="AH46" s="26" t="s">
        <v>129</v>
      </c>
      <c r="AI46" s="1">
        <f t="shared" si="24"/>
        <v>0</v>
      </c>
      <c r="AJ46" s="8">
        <v>16</v>
      </c>
      <c r="AK46" s="10">
        <f t="shared" si="25"/>
        <v>0</v>
      </c>
      <c r="AL46" s="1">
        <f t="shared" si="26"/>
        <v>0</v>
      </c>
      <c r="AM46" s="1">
        <v>12</v>
      </c>
      <c r="AN46" s="1">
        <v>84</v>
      </c>
      <c r="AO46" s="10">
        <f t="shared" si="27"/>
        <v>0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44</v>
      </c>
      <c r="C47" s="1">
        <v>610</v>
      </c>
      <c r="D47" s="1">
        <v>485</v>
      </c>
      <c r="E47" s="1">
        <v>500</v>
      </c>
      <c r="F47" s="1">
        <v>539</v>
      </c>
      <c r="G47" s="8">
        <v>0.7</v>
      </c>
      <c r="H47" s="1">
        <v>180</v>
      </c>
      <c r="I47" s="1" t="s">
        <v>45</v>
      </c>
      <c r="J47" s="1"/>
      <c r="K47" s="1">
        <v>500</v>
      </c>
      <c r="L47" s="1">
        <f t="shared" si="18"/>
        <v>0</v>
      </c>
      <c r="M47" s="1"/>
      <c r="N47" s="1"/>
      <c r="O47" s="1">
        <v>1440</v>
      </c>
      <c r="P47" s="1">
        <f t="shared" si="19"/>
        <v>100</v>
      </c>
      <c r="Q47" s="5"/>
      <c r="R47" s="5"/>
      <c r="S47" s="5">
        <f t="shared" si="23"/>
        <v>0</v>
      </c>
      <c r="T47" s="5"/>
      <c r="U47" s="1"/>
      <c r="V47" s="1">
        <f t="shared" si="21"/>
        <v>19.79</v>
      </c>
      <c r="W47" s="1">
        <f t="shared" si="22"/>
        <v>19.79</v>
      </c>
      <c r="X47" s="1">
        <v>159.80000000000001</v>
      </c>
      <c r="Y47" s="1">
        <v>114.8</v>
      </c>
      <c r="Z47" s="1">
        <v>125.2</v>
      </c>
      <c r="AA47" s="1">
        <v>120.2</v>
      </c>
      <c r="AB47" s="1">
        <v>125.4</v>
      </c>
      <c r="AC47" s="1">
        <v>134</v>
      </c>
      <c r="AD47" s="1">
        <v>127</v>
      </c>
      <c r="AE47" s="1">
        <v>113.4</v>
      </c>
      <c r="AF47" s="1">
        <v>137.19999999999999</v>
      </c>
      <c r="AG47" s="1">
        <v>138.4</v>
      </c>
      <c r="AH47" s="1" t="s">
        <v>73</v>
      </c>
      <c r="AI47" s="1">
        <f t="shared" si="24"/>
        <v>0</v>
      </c>
      <c r="AJ47" s="8">
        <v>10</v>
      </c>
      <c r="AK47" s="10">
        <f t="shared" si="25"/>
        <v>0</v>
      </c>
      <c r="AL47" s="1">
        <f t="shared" si="26"/>
        <v>0</v>
      </c>
      <c r="AM47" s="1">
        <v>12</v>
      </c>
      <c r="AN47" s="1">
        <v>84</v>
      </c>
      <c r="AO47" s="10">
        <f t="shared" si="27"/>
        <v>0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493</v>
      </c>
      <c r="D48" s="1"/>
      <c r="E48" s="1">
        <v>226</v>
      </c>
      <c r="F48" s="1">
        <v>267</v>
      </c>
      <c r="G48" s="8">
        <v>0.4</v>
      </c>
      <c r="H48" s="1">
        <v>180</v>
      </c>
      <c r="I48" s="1" t="s">
        <v>45</v>
      </c>
      <c r="J48" s="1"/>
      <c r="K48" s="1">
        <v>224</v>
      </c>
      <c r="L48" s="1">
        <f t="shared" si="18"/>
        <v>2</v>
      </c>
      <c r="M48" s="1"/>
      <c r="N48" s="1"/>
      <c r="O48" s="1">
        <v>960</v>
      </c>
      <c r="P48" s="1">
        <f t="shared" si="19"/>
        <v>45.2</v>
      </c>
      <c r="Q48" s="5"/>
      <c r="R48" s="5"/>
      <c r="S48" s="5">
        <f t="shared" si="23"/>
        <v>0</v>
      </c>
      <c r="T48" s="5"/>
      <c r="U48" s="1"/>
      <c r="V48" s="1">
        <f t="shared" si="21"/>
        <v>27.146017699115042</v>
      </c>
      <c r="W48" s="1">
        <f t="shared" si="22"/>
        <v>27.146017699115042</v>
      </c>
      <c r="X48" s="1">
        <v>93.4</v>
      </c>
      <c r="Y48" s="1">
        <v>39.799999999999997</v>
      </c>
      <c r="Z48" s="1">
        <v>74.599999999999994</v>
      </c>
      <c r="AA48" s="1">
        <v>56.6</v>
      </c>
      <c r="AB48" s="1">
        <v>57</v>
      </c>
      <c r="AC48" s="1">
        <v>36.4</v>
      </c>
      <c r="AD48" s="1">
        <v>55.4</v>
      </c>
      <c r="AE48" s="1">
        <v>56</v>
      </c>
      <c r="AF48" s="1">
        <v>34</v>
      </c>
      <c r="AG48" s="1">
        <v>42.6</v>
      </c>
      <c r="AH48" s="26" t="s">
        <v>129</v>
      </c>
      <c r="AI48" s="1">
        <f t="shared" si="24"/>
        <v>0</v>
      </c>
      <c r="AJ48" s="8">
        <v>16</v>
      </c>
      <c r="AK48" s="10">
        <f t="shared" si="25"/>
        <v>0</v>
      </c>
      <c r="AL48" s="1">
        <f t="shared" si="26"/>
        <v>0</v>
      </c>
      <c r="AM48" s="1">
        <v>12</v>
      </c>
      <c r="AN48" s="1">
        <v>84</v>
      </c>
      <c r="AO48" s="10">
        <f t="shared" si="27"/>
        <v>0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977</v>
      </c>
      <c r="D49" s="1">
        <v>1455</v>
      </c>
      <c r="E49" s="1">
        <v>860</v>
      </c>
      <c r="F49" s="1">
        <v>1488</v>
      </c>
      <c r="G49" s="8">
        <v>0.7</v>
      </c>
      <c r="H49" s="1">
        <v>180</v>
      </c>
      <c r="I49" s="1" t="s">
        <v>45</v>
      </c>
      <c r="J49" s="1"/>
      <c r="K49" s="1">
        <v>863</v>
      </c>
      <c r="L49" s="1">
        <f t="shared" si="18"/>
        <v>-3</v>
      </c>
      <c r="M49" s="1"/>
      <c r="N49" s="1"/>
      <c r="O49" s="1">
        <v>1320</v>
      </c>
      <c r="P49" s="1">
        <f t="shared" si="19"/>
        <v>172</v>
      </c>
      <c r="Q49" s="5"/>
      <c r="R49" s="5"/>
      <c r="S49" s="5">
        <f t="shared" si="23"/>
        <v>0</v>
      </c>
      <c r="T49" s="5"/>
      <c r="U49" s="1"/>
      <c r="V49" s="1">
        <f t="shared" si="21"/>
        <v>16.325581395348838</v>
      </c>
      <c r="W49" s="1">
        <f t="shared" si="22"/>
        <v>16.325581395348838</v>
      </c>
      <c r="X49" s="1">
        <v>241.2</v>
      </c>
      <c r="Y49" s="1">
        <v>220</v>
      </c>
      <c r="Z49" s="1">
        <v>207.4</v>
      </c>
      <c r="AA49" s="1">
        <v>205</v>
      </c>
      <c r="AB49" s="1">
        <v>197.2</v>
      </c>
      <c r="AC49" s="1">
        <v>228.4</v>
      </c>
      <c r="AD49" s="1">
        <v>169.8</v>
      </c>
      <c r="AE49" s="1">
        <v>181.4</v>
      </c>
      <c r="AF49" s="1">
        <v>191.6</v>
      </c>
      <c r="AG49" s="1">
        <v>193.4</v>
      </c>
      <c r="AH49" s="1" t="s">
        <v>73</v>
      </c>
      <c r="AI49" s="1">
        <f t="shared" si="24"/>
        <v>0</v>
      </c>
      <c r="AJ49" s="8">
        <v>10</v>
      </c>
      <c r="AK49" s="10">
        <f t="shared" si="25"/>
        <v>0</v>
      </c>
      <c r="AL49" s="1">
        <f t="shared" si="26"/>
        <v>0</v>
      </c>
      <c r="AM49" s="1">
        <v>12</v>
      </c>
      <c r="AN49" s="1">
        <v>84</v>
      </c>
      <c r="AO49" s="10">
        <f t="shared" si="27"/>
        <v>0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246</v>
      </c>
      <c r="D50" s="1">
        <v>240</v>
      </c>
      <c r="E50" s="1">
        <v>228</v>
      </c>
      <c r="F50" s="1">
        <v>258</v>
      </c>
      <c r="G50" s="8">
        <v>0.7</v>
      </c>
      <c r="H50" s="1">
        <v>180</v>
      </c>
      <c r="I50" s="1" t="s">
        <v>45</v>
      </c>
      <c r="J50" s="1"/>
      <c r="K50" s="1">
        <v>228</v>
      </c>
      <c r="L50" s="1">
        <f t="shared" si="18"/>
        <v>0</v>
      </c>
      <c r="M50" s="1"/>
      <c r="N50" s="1"/>
      <c r="O50" s="1">
        <v>240</v>
      </c>
      <c r="P50" s="1">
        <f t="shared" si="19"/>
        <v>45.6</v>
      </c>
      <c r="Q50" s="5">
        <v>140.39999999999998</v>
      </c>
      <c r="R50" s="5">
        <f t="shared" ref="R50:R57" si="28">14*P50-O50-F50</f>
        <v>140.39999999999998</v>
      </c>
      <c r="S50" s="5">
        <f t="shared" si="23"/>
        <v>120</v>
      </c>
      <c r="T50" s="5"/>
      <c r="U50" s="1"/>
      <c r="V50" s="1">
        <f t="shared" si="21"/>
        <v>13.552631578947368</v>
      </c>
      <c r="W50" s="1">
        <f t="shared" si="22"/>
        <v>10.921052631578947</v>
      </c>
      <c r="X50" s="1">
        <v>55.8</v>
      </c>
      <c r="Y50" s="1">
        <v>55</v>
      </c>
      <c r="Z50" s="1">
        <v>48.4</v>
      </c>
      <c r="AA50" s="1">
        <v>59.6</v>
      </c>
      <c r="AB50" s="1">
        <v>50.6</v>
      </c>
      <c r="AC50" s="1">
        <v>59.4</v>
      </c>
      <c r="AD50" s="1">
        <v>53</v>
      </c>
      <c r="AE50" s="1">
        <v>42</v>
      </c>
      <c r="AF50" s="1">
        <v>51.8</v>
      </c>
      <c r="AG50" s="1">
        <v>42</v>
      </c>
      <c r="AH50" s="1"/>
      <c r="AI50" s="1">
        <f t="shared" si="24"/>
        <v>98.279999999999973</v>
      </c>
      <c r="AJ50" s="8">
        <v>10</v>
      </c>
      <c r="AK50" s="10">
        <f t="shared" si="25"/>
        <v>12</v>
      </c>
      <c r="AL50" s="1">
        <f t="shared" si="26"/>
        <v>84</v>
      </c>
      <c r="AM50" s="1">
        <v>12</v>
      </c>
      <c r="AN50" s="1">
        <v>84</v>
      </c>
      <c r="AO50" s="10">
        <f t="shared" si="27"/>
        <v>0.14285714285714285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4</v>
      </c>
      <c r="D51" s="1">
        <v>96</v>
      </c>
      <c r="E51" s="1">
        <v>2</v>
      </c>
      <c r="F51" s="1">
        <v>98</v>
      </c>
      <c r="G51" s="8">
        <v>0.7</v>
      </c>
      <c r="H51" s="1">
        <v>180</v>
      </c>
      <c r="I51" s="1" t="s">
        <v>45</v>
      </c>
      <c r="J51" s="1"/>
      <c r="K51" s="1">
        <v>2</v>
      </c>
      <c r="L51" s="1">
        <f t="shared" si="18"/>
        <v>0</v>
      </c>
      <c r="M51" s="1"/>
      <c r="N51" s="1"/>
      <c r="O51" s="1">
        <v>0</v>
      </c>
      <c r="P51" s="1">
        <f t="shared" si="19"/>
        <v>0.4</v>
      </c>
      <c r="Q51" s="5"/>
      <c r="R51" s="5"/>
      <c r="S51" s="5">
        <f t="shared" si="23"/>
        <v>0</v>
      </c>
      <c r="T51" s="5"/>
      <c r="U51" s="1"/>
      <c r="V51" s="1">
        <f t="shared" si="21"/>
        <v>245</v>
      </c>
      <c r="W51" s="1">
        <f t="shared" si="22"/>
        <v>245</v>
      </c>
      <c r="X51" s="1">
        <v>0.6</v>
      </c>
      <c r="Y51" s="1">
        <v>6.8</v>
      </c>
      <c r="Z51" s="1">
        <v>1.4</v>
      </c>
      <c r="AA51" s="1">
        <v>3.6</v>
      </c>
      <c r="AB51" s="1">
        <v>2.6</v>
      </c>
      <c r="AC51" s="1">
        <v>7.2</v>
      </c>
      <c r="AD51" s="1">
        <v>4.2</v>
      </c>
      <c r="AE51" s="1">
        <v>0.6</v>
      </c>
      <c r="AF51" s="1">
        <v>5.8</v>
      </c>
      <c r="AG51" s="1">
        <v>3.4</v>
      </c>
      <c r="AH51" s="14" t="s">
        <v>89</v>
      </c>
      <c r="AI51" s="1">
        <f t="shared" si="24"/>
        <v>0</v>
      </c>
      <c r="AJ51" s="8">
        <v>8</v>
      </c>
      <c r="AK51" s="10">
        <f t="shared" si="25"/>
        <v>0</v>
      </c>
      <c r="AL51" s="1">
        <f t="shared" si="26"/>
        <v>0</v>
      </c>
      <c r="AM51" s="1">
        <v>12</v>
      </c>
      <c r="AN51" s="1">
        <v>84</v>
      </c>
      <c r="AO51" s="10">
        <f t="shared" si="27"/>
        <v>0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102</v>
      </c>
      <c r="B52" s="1" t="s">
        <v>44</v>
      </c>
      <c r="C52" s="1">
        <v>3</v>
      </c>
      <c r="D52" s="1"/>
      <c r="E52" s="1">
        <v>3</v>
      </c>
      <c r="F52" s="1"/>
      <c r="G52" s="8">
        <v>0.7</v>
      </c>
      <c r="H52" s="1">
        <v>180</v>
      </c>
      <c r="I52" s="1" t="s">
        <v>45</v>
      </c>
      <c r="J52" s="1"/>
      <c r="K52" s="1">
        <v>8</v>
      </c>
      <c r="L52" s="1">
        <f t="shared" si="18"/>
        <v>-5</v>
      </c>
      <c r="M52" s="1"/>
      <c r="N52" s="1"/>
      <c r="O52" s="14"/>
      <c r="P52" s="1">
        <f t="shared" si="19"/>
        <v>0.6</v>
      </c>
      <c r="Q52" s="23">
        <v>96</v>
      </c>
      <c r="R52" s="23">
        <v>96</v>
      </c>
      <c r="S52" s="5">
        <f t="shared" si="23"/>
        <v>96</v>
      </c>
      <c r="T52" s="5"/>
      <c r="U52" s="1"/>
      <c r="V52" s="1">
        <f t="shared" si="21"/>
        <v>160</v>
      </c>
      <c r="W52" s="1">
        <f t="shared" si="22"/>
        <v>0</v>
      </c>
      <c r="X52" s="1">
        <v>2.4</v>
      </c>
      <c r="Y52" s="1">
        <v>6.2</v>
      </c>
      <c r="Z52" s="1">
        <v>4</v>
      </c>
      <c r="AA52" s="1">
        <v>3.6</v>
      </c>
      <c r="AB52" s="1">
        <v>1.6</v>
      </c>
      <c r="AC52" s="1">
        <v>6</v>
      </c>
      <c r="AD52" s="1">
        <v>2.2000000000000002</v>
      </c>
      <c r="AE52" s="1">
        <v>1.2</v>
      </c>
      <c r="AF52" s="1">
        <v>5.6</v>
      </c>
      <c r="AG52" s="1">
        <v>2.6</v>
      </c>
      <c r="AH52" s="14" t="s">
        <v>89</v>
      </c>
      <c r="AI52" s="1">
        <f t="shared" si="24"/>
        <v>67.199999999999989</v>
      </c>
      <c r="AJ52" s="8">
        <v>8</v>
      </c>
      <c r="AK52" s="10">
        <f t="shared" si="25"/>
        <v>12</v>
      </c>
      <c r="AL52" s="1">
        <f t="shared" si="26"/>
        <v>67.199999999999989</v>
      </c>
      <c r="AM52" s="1">
        <v>12</v>
      </c>
      <c r="AN52" s="1">
        <v>84</v>
      </c>
      <c r="AO52" s="10">
        <f t="shared" si="27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103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18"/>
        <v>0</v>
      </c>
      <c r="M53" s="1"/>
      <c r="N53" s="1"/>
      <c r="O53" s="14"/>
      <c r="P53" s="1">
        <f t="shared" si="19"/>
        <v>0</v>
      </c>
      <c r="Q53" s="23">
        <v>96</v>
      </c>
      <c r="R53" s="23">
        <v>96</v>
      </c>
      <c r="S53" s="5">
        <f t="shared" si="23"/>
        <v>96</v>
      </c>
      <c r="T53" s="5"/>
      <c r="U53" s="1"/>
      <c r="V53" s="1" t="e">
        <f t="shared" si="21"/>
        <v>#DIV/0!</v>
      </c>
      <c r="W53" s="1" t="e">
        <f t="shared" si="22"/>
        <v>#DIV/0!</v>
      </c>
      <c r="X53" s="1">
        <v>0</v>
      </c>
      <c r="Y53" s="1">
        <v>0</v>
      </c>
      <c r="Z53" s="1">
        <v>0</v>
      </c>
      <c r="AA53" s="1">
        <v>3</v>
      </c>
      <c r="AB53" s="1">
        <v>2.8</v>
      </c>
      <c r="AC53" s="1">
        <v>3</v>
      </c>
      <c r="AD53" s="1">
        <v>2.2000000000000002</v>
      </c>
      <c r="AE53" s="1">
        <v>3.2</v>
      </c>
      <c r="AF53" s="1">
        <v>2.6</v>
      </c>
      <c r="AG53" s="1">
        <v>1.4</v>
      </c>
      <c r="AH53" s="14" t="s">
        <v>89</v>
      </c>
      <c r="AI53" s="1">
        <f t="shared" si="24"/>
        <v>67.199999999999989</v>
      </c>
      <c r="AJ53" s="8">
        <v>8</v>
      </c>
      <c r="AK53" s="10">
        <f t="shared" si="25"/>
        <v>12</v>
      </c>
      <c r="AL53" s="1">
        <f t="shared" si="26"/>
        <v>67.199999999999989</v>
      </c>
      <c r="AM53" s="1">
        <v>12</v>
      </c>
      <c r="AN53" s="1">
        <v>84</v>
      </c>
      <c r="AO53" s="10">
        <f t="shared" si="27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44</v>
      </c>
      <c r="C54" s="1"/>
      <c r="D54" s="1">
        <v>248</v>
      </c>
      <c r="E54" s="1">
        <v>102</v>
      </c>
      <c r="F54" s="1">
        <v>125</v>
      </c>
      <c r="G54" s="8">
        <v>1</v>
      </c>
      <c r="H54" s="1">
        <v>180</v>
      </c>
      <c r="I54" s="1" t="s">
        <v>45</v>
      </c>
      <c r="J54" s="1"/>
      <c r="K54" s="1">
        <v>102</v>
      </c>
      <c r="L54" s="1">
        <f t="shared" si="18"/>
        <v>0</v>
      </c>
      <c r="M54" s="1"/>
      <c r="N54" s="1"/>
      <c r="O54" s="1">
        <v>720</v>
      </c>
      <c r="P54" s="1">
        <f t="shared" si="19"/>
        <v>20.399999999999999</v>
      </c>
      <c r="Q54" s="5"/>
      <c r="R54" s="5"/>
      <c r="S54" s="5">
        <f t="shared" si="23"/>
        <v>0</v>
      </c>
      <c r="T54" s="5"/>
      <c r="U54" s="1"/>
      <c r="V54" s="1">
        <f t="shared" si="21"/>
        <v>41.421568627450981</v>
      </c>
      <c r="W54" s="1">
        <f t="shared" si="22"/>
        <v>41.421568627450981</v>
      </c>
      <c r="X54" s="1">
        <v>76</v>
      </c>
      <c r="Y54" s="1">
        <v>44.8</v>
      </c>
      <c r="Z54" s="1">
        <v>37</v>
      </c>
      <c r="AA54" s="1">
        <v>46.4</v>
      </c>
      <c r="AB54" s="1">
        <v>51</v>
      </c>
      <c r="AC54" s="1">
        <v>51.8</v>
      </c>
      <c r="AD54" s="1">
        <v>40.799999999999997</v>
      </c>
      <c r="AE54" s="1">
        <v>40.6</v>
      </c>
      <c r="AF54" s="1">
        <v>40.200000000000003</v>
      </c>
      <c r="AG54" s="1">
        <v>33.200000000000003</v>
      </c>
      <c r="AH54" s="1"/>
      <c r="AI54" s="1">
        <f t="shared" si="24"/>
        <v>0</v>
      </c>
      <c r="AJ54" s="8">
        <v>5</v>
      </c>
      <c r="AK54" s="10">
        <f t="shared" si="25"/>
        <v>0</v>
      </c>
      <c r="AL54" s="1">
        <f t="shared" si="26"/>
        <v>0</v>
      </c>
      <c r="AM54" s="1">
        <v>12</v>
      </c>
      <c r="AN54" s="1">
        <v>84</v>
      </c>
      <c r="AO54" s="10">
        <f t="shared" si="27"/>
        <v>0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105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18"/>
        <v>0</v>
      </c>
      <c r="M55" s="1"/>
      <c r="N55" s="1"/>
      <c r="O55" s="14"/>
      <c r="P55" s="1">
        <f t="shared" si="19"/>
        <v>0</v>
      </c>
      <c r="Q55" s="23">
        <v>96</v>
      </c>
      <c r="R55" s="23">
        <v>96</v>
      </c>
      <c r="S55" s="5">
        <f t="shared" si="23"/>
        <v>96</v>
      </c>
      <c r="T55" s="5"/>
      <c r="U55" s="1"/>
      <c r="V55" s="1" t="e">
        <f t="shared" si="21"/>
        <v>#DIV/0!</v>
      </c>
      <c r="W55" s="1" t="e">
        <f t="shared" si="22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27.6</v>
      </c>
      <c r="AG55" s="1">
        <v>57.8</v>
      </c>
      <c r="AH55" s="14" t="s">
        <v>106</v>
      </c>
      <c r="AI55" s="1">
        <f t="shared" si="24"/>
        <v>67.199999999999989</v>
      </c>
      <c r="AJ55" s="8">
        <v>8</v>
      </c>
      <c r="AK55" s="10">
        <f t="shared" si="25"/>
        <v>12</v>
      </c>
      <c r="AL55" s="1">
        <f t="shared" si="26"/>
        <v>67.199999999999989</v>
      </c>
      <c r="AM55" s="1">
        <v>12</v>
      </c>
      <c r="AN55" s="1">
        <v>84</v>
      </c>
      <c r="AO55" s="10">
        <f t="shared" si="27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44</v>
      </c>
      <c r="C56" s="1">
        <v>369</v>
      </c>
      <c r="D56" s="1">
        <v>11</v>
      </c>
      <c r="E56" s="1">
        <v>164</v>
      </c>
      <c r="F56" s="1">
        <v>189</v>
      </c>
      <c r="G56" s="8">
        <v>0.9</v>
      </c>
      <c r="H56" s="1">
        <v>180</v>
      </c>
      <c r="I56" s="1" t="s">
        <v>45</v>
      </c>
      <c r="J56" s="1"/>
      <c r="K56" s="1">
        <v>163</v>
      </c>
      <c r="L56" s="1">
        <f t="shared" si="18"/>
        <v>1</v>
      </c>
      <c r="M56" s="1"/>
      <c r="N56" s="1"/>
      <c r="O56" s="1">
        <v>384</v>
      </c>
      <c r="P56" s="1">
        <f t="shared" si="19"/>
        <v>32.799999999999997</v>
      </c>
      <c r="Q56" s="5"/>
      <c r="R56" s="5"/>
      <c r="S56" s="5">
        <f t="shared" si="23"/>
        <v>0</v>
      </c>
      <c r="T56" s="5"/>
      <c r="U56" s="1"/>
      <c r="V56" s="1">
        <f t="shared" si="21"/>
        <v>17.469512195121954</v>
      </c>
      <c r="W56" s="1">
        <f t="shared" si="22"/>
        <v>17.469512195121954</v>
      </c>
      <c r="X56" s="1">
        <v>55.2</v>
      </c>
      <c r="Y56" s="1">
        <v>25.4</v>
      </c>
      <c r="Z56" s="1">
        <v>44.2</v>
      </c>
      <c r="AA56" s="1">
        <v>27.4</v>
      </c>
      <c r="AB56" s="1">
        <v>42.8</v>
      </c>
      <c r="AC56" s="1">
        <v>37.6</v>
      </c>
      <c r="AD56" s="1">
        <v>27.6</v>
      </c>
      <c r="AE56" s="1">
        <v>25.6</v>
      </c>
      <c r="AF56" s="1">
        <v>29.8</v>
      </c>
      <c r="AG56" s="1">
        <v>35.799999999999997</v>
      </c>
      <c r="AH56" s="1" t="s">
        <v>70</v>
      </c>
      <c r="AI56" s="1">
        <f t="shared" si="24"/>
        <v>0</v>
      </c>
      <c r="AJ56" s="8">
        <v>8</v>
      </c>
      <c r="AK56" s="10">
        <f t="shared" si="25"/>
        <v>0</v>
      </c>
      <c r="AL56" s="1">
        <f t="shared" si="26"/>
        <v>0</v>
      </c>
      <c r="AM56" s="1">
        <v>12</v>
      </c>
      <c r="AN56" s="1">
        <v>84</v>
      </c>
      <c r="AO56" s="10">
        <f t="shared" si="27"/>
        <v>0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44</v>
      </c>
      <c r="C57" s="1">
        <v>241</v>
      </c>
      <c r="D57" s="1"/>
      <c r="E57" s="1">
        <v>178</v>
      </c>
      <c r="F57" s="1">
        <v>44</v>
      </c>
      <c r="G57" s="8">
        <v>0.9</v>
      </c>
      <c r="H57" s="1">
        <v>180</v>
      </c>
      <c r="I57" s="1" t="s">
        <v>45</v>
      </c>
      <c r="J57" s="1"/>
      <c r="K57" s="1">
        <v>177</v>
      </c>
      <c r="L57" s="1">
        <f t="shared" si="18"/>
        <v>1</v>
      </c>
      <c r="M57" s="1"/>
      <c r="N57" s="1"/>
      <c r="O57" s="1">
        <v>384</v>
      </c>
      <c r="P57" s="1">
        <f t="shared" si="19"/>
        <v>35.6</v>
      </c>
      <c r="Q57" s="5">
        <v>70.400000000000034</v>
      </c>
      <c r="R57" s="5">
        <f t="shared" si="28"/>
        <v>70.400000000000034</v>
      </c>
      <c r="S57" s="5">
        <f t="shared" si="23"/>
        <v>96</v>
      </c>
      <c r="T57" s="5"/>
      <c r="U57" s="1"/>
      <c r="V57" s="1">
        <f t="shared" si="21"/>
        <v>14.719101123595506</v>
      </c>
      <c r="W57" s="1">
        <f t="shared" si="22"/>
        <v>12.022471910112358</v>
      </c>
      <c r="X57" s="1">
        <v>46.2</v>
      </c>
      <c r="Y57" s="1">
        <v>24.4</v>
      </c>
      <c r="Z57" s="1">
        <v>34</v>
      </c>
      <c r="AA57" s="1">
        <v>29.2</v>
      </c>
      <c r="AB57" s="1">
        <v>38.4</v>
      </c>
      <c r="AC57" s="1">
        <v>32</v>
      </c>
      <c r="AD57" s="1">
        <v>22.8</v>
      </c>
      <c r="AE57" s="1">
        <v>41.8</v>
      </c>
      <c r="AF57" s="1">
        <v>28</v>
      </c>
      <c r="AG57" s="1">
        <v>27.2</v>
      </c>
      <c r="AH57" s="1" t="s">
        <v>70</v>
      </c>
      <c r="AI57" s="1">
        <f t="shared" si="24"/>
        <v>63.360000000000035</v>
      </c>
      <c r="AJ57" s="8">
        <v>8</v>
      </c>
      <c r="AK57" s="10">
        <f t="shared" si="25"/>
        <v>12</v>
      </c>
      <c r="AL57" s="1">
        <f t="shared" si="26"/>
        <v>86.4</v>
      </c>
      <c r="AM57" s="1">
        <v>12</v>
      </c>
      <c r="AN57" s="1">
        <v>84</v>
      </c>
      <c r="AO57" s="10">
        <f t="shared" si="27"/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47</v>
      </c>
      <c r="C58" s="1">
        <v>1075</v>
      </c>
      <c r="D58" s="1">
        <v>675</v>
      </c>
      <c r="E58" s="1">
        <v>695</v>
      </c>
      <c r="F58" s="1">
        <v>1035</v>
      </c>
      <c r="G58" s="8">
        <v>1</v>
      </c>
      <c r="H58" s="1">
        <v>180</v>
      </c>
      <c r="I58" s="1" t="s">
        <v>45</v>
      </c>
      <c r="J58" s="1"/>
      <c r="K58" s="1">
        <v>710</v>
      </c>
      <c r="L58" s="1">
        <f t="shared" si="18"/>
        <v>-15</v>
      </c>
      <c r="M58" s="1"/>
      <c r="N58" s="1"/>
      <c r="O58" s="1">
        <v>0</v>
      </c>
      <c r="P58" s="1">
        <f t="shared" si="19"/>
        <v>139</v>
      </c>
      <c r="Q58" s="5">
        <v>911</v>
      </c>
      <c r="R58" s="30">
        <f t="shared" ref="R58:R59" si="29">14*P58-O58-F58+$R$1*P58</f>
        <v>1119.5</v>
      </c>
      <c r="S58" s="5">
        <f t="shared" si="23"/>
        <v>1140</v>
      </c>
      <c r="T58" s="5"/>
      <c r="U58" s="1"/>
      <c r="V58" s="1">
        <f t="shared" si="21"/>
        <v>15.647482014388489</v>
      </c>
      <c r="W58" s="1">
        <f t="shared" si="22"/>
        <v>7.4460431654676258</v>
      </c>
      <c r="X58" s="1">
        <v>123</v>
      </c>
      <c r="Y58" s="1">
        <v>141</v>
      </c>
      <c r="Z58" s="1">
        <v>88</v>
      </c>
      <c r="AA58" s="1">
        <v>170</v>
      </c>
      <c r="AB58" s="1">
        <v>119</v>
      </c>
      <c r="AC58" s="1">
        <v>98</v>
      </c>
      <c r="AD58" s="1">
        <v>125</v>
      </c>
      <c r="AE58" s="1">
        <v>113</v>
      </c>
      <c r="AF58" s="1">
        <v>112</v>
      </c>
      <c r="AG58" s="1">
        <v>85</v>
      </c>
      <c r="AH58" s="1" t="s">
        <v>70</v>
      </c>
      <c r="AI58" s="1">
        <f t="shared" si="24"/>
        <v>1119.5</v>
      </c>
      <c r="AJ58" s="8">
        <v>5</v>
      </c>
      <c r="AK58" s="10">
        <f t="shared" si="25"/>
        <v>228</v>
      </c>
      <c r="AL58" s="1">
        <f t="shared" si="26"/>
        <v>1140</v>
      </c>
      <c r="AM58" s="1">
        <v>12</v>
      </c>
      <c r="AN58" s="1">
        <v>144</v>
      </c>
      <c r="AO58" s="10">
        <f t="shared" si="27"/>
        <v>1.5833333333333333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44</v>
      </c>
      <c r="C59" s="1">
        <v>1051</v>
      </c>
      <c r="D59" s="1">
        <v>675</v>
      </c>
      <c r="E59" s="1">
        <v>765</v>
      </c>
      <c r="F59" s="1">
        <v>906</v>
      </c>
      <c r="G59" s="8">
        <v>1</v>
      </c>
      <c r="H59" s="1">
        <v>180</v>
      </c>
      <c r="I59" s="1" t="s">
        <v>45</v>
      </c>
      <c r="J59" s="1"/>
      <c r="K59" s="1">
        <v>771</v>
      </c>
      <c r="L59" s="1">
        <f t="shared" si="18"/>
        <v>-6</v>
      </c>
      <c r="M59" s="1"/>
      <c r="N59" s="1"/>
      <c r="O59" s="1">
        <v>600</v>
      </c>
      <c r="P59" s="1">
        <f t="shared" si="19"/>
        <v>153</v>
      </c>
      <c r="Q59" s="5">
        <v>636</v>
      </c>
      <c r="R59" s="30">
        <f t="shared" si="29"/>
        <v>865.5</v>
      </c>
      <c r="S59" s="5">
        <f t="shared" si="23"/>
        <v>840</v>
      </c>
      <c r="T59" s="5"/>
      <c r="U59" s="1"/>
      <c r="V59" s="1">
        <f t="shared" si="21"/>
        <v>15.333333333333334</v>
      </c>
      <c r="W59" s="1">
        <f t="shared" si="22"/>
        <v>9.8431372549019613</v>
      </c>
      <c r="X59" s="1">
        <v>147.80000000000001</v>
      </c>
      <c r="Y59" s="1">
        <v>146.80000000000001</v>
      </c>
      <c r="Z59" s="1">
        <v>155.6</v>
      </c>
      <c r="AA59" s="1">
        <v>131</v>
      </c>
      <c r="AB59" s="1">
        <v>136.19999999999999</v>
      </c>
      <c r="AC59" s="1">
        <v>165</v>
      </c>
      <c r="AD59" s="1">
        <v>161.80000000000001</v>
      </c>
      <c r="AE59" s="1">
        <v>0.8</v>
      </c>
      <c r="AF59" s="1">
        <v>143.80000000000001</v>
      </c>
      <c r="AG59" s="1">
        <v>132.4</v>
      </c>
      <c r="AH59" s="1" t="s">
        <v>111</v>
      </c>
      <c r="AI59" s="1">
        <f t="shared" si="24"/>
        <v>865.5</v>
      </c>
      <c r="AJ59" s="8">
        <v>5</v>
      </c>
      <c r="AK59" s="10">
        <f t="shared" si="25"/>
        <v>168</v>
      </c>
      <c r="AL59" s="1">
        <f t="shared" si="26"/>
        <v>840</v>
      </c>
      <c r="AM59" s="1">
        <v>12</v>
      </c>
      <c r="AN59" s="1">
        <v>84</v>
      </c>
      <c r="AO59" s="10">
        <f t="shared" si="27"/>
        <v>2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112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18"/>
        <v>0</v>
      </c>
      <c r="M60" s="19"/>
      <c r="N60" s="19"/>
      <c r="O60" s="19"/>
      <c r="P60" s="19">
        <f t="shared" si="19"/>
        <v>0</v>
      </c>
      <c r="Q60" s="21"/>
      <c r="R60" s="21"/>
      <c r="S60" s="21"/>
      <c r="T60" s="21"/>
      <c r="U60" s="19"/>
      <c r="V60" s="19" t="e">
        <f t="shared" si="21"/>
        <v>#DIV/0!</v>
      </c>
      <c r="W60" s="19" t="e">
        <f t="shared" si="22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57</v>
      </c>
      <c r="AI60" s="19"/>
      <c r="AJ60" s="20">
        <v>8</v>
      </c>
      <c r="AK60" s="22"/>
      <c r="AL60" s="19"/>
      <c r="AM60" s="19">
        <v>6</v>
      </c>
      <c r="AN60" s="19">
        <v>72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113</v>
      </c>
      <c r="B61" s="19" t="s">
        <v>47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18"/>
        <v>0</v>
      </c>
      <c r="M61" s="19"/>
      <c r="N61" s="19"/>
      <c r="O61" s="19"/>
      <c r="P61" s="19">
        <f t="shared" si="19"/>
        <v>0</v>
      </c>
      <c r="Q61" s="21"/>
      <c r="R61" s="21"/>
      <c r="S61" s="21"/>
      <c r="T61" s="21"/>
      <c r="U61" s="19"/>
      <c r="V61" s="19" t="e">
        <f t="shared" si="21"/>
        <v>#DIV/0!</v>
      </c>
      <c r="W61" s="19" t="e">
        <f t="shared" si="22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57</v>
      </c>
      <c r="AI61" s="19"/>
      <c r="AJ61" s="20">
        <v>3.7</v>
      </c>
      <c r="AK61" s="22"/>
      <c r="AL61" s="19"/>
      <c r="AM61" s="19">
        <v>14</v>
      </c>
      <c r="AN61" s="19">
        <v>126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44</v>
      </c>
      <c r="C62" s="1">
        <v>74</v>
      </c>
      <c r="D62" s="1"/>
      <c r="E62" s="1">
        <v>48</v>
      </c>
      <c r="F62" s="1">
        <v>26</v>
      </c>
      <c r="G62" s="8">
        <v>0.09</v>
      </c>
      <c r="H62" s="1">
        <v>180</v>
      </c>
      <c r="I62" s="1" t="s">
        <v>45</v>
      </c>
      <c r="J62" s="1"/>
      <c r="K62" s="1">
        <v>48</v>
      </c>
      <c r="L62" s="1">
        <f t="shared" si="18"/>
        <v>0</v>
      </c>
      <c r="M62" s="1"/>
      <c r="N62" s="1"/>
      <c r="O62" s="1">
        <v>0</v>
      </c>
      <c r="P62" s="1">
        <f t="shared" si="19"/>
        <v>9.6</v>
      </c>
      <c r="Q62" s="28">
        <v>210</v>
      </c>
      <c r="R62" s="28">
        <v>210</v>
      </c>
      <c r="S62" s="28">
        <f t="shared" ref="S62:S71" si="30">AJ62*AK62</f>
        <v>420</v>
      </c>
      <c r="T62" s="5"/>
      <c r="U62" s="1"/>
      <c r="V62" s="29">
        <f t="shared" si="21"/>
        <v>46.458333333333336</v>
      </c>
      <c r="W62" s="1">
        <f t="shared" si="22"/>
        <v>2.7083333333333335</v>
      </c>
      <c r="X62" s="1">
        <v>9.8000000000000007</v>
      </c>
      <c r="Y62" s="1">
        <v>5.8</v>
      </c>
      <c r="Z62" s="1">
        <v>2.6</v>
      </c>
      <c r="AA62" s="1">
        <v>3.2</v>
      </c>
      <c r="AB62" s="1">
        <v>7.6</v>
      </c>
      <c r="AC62" s="1">
        <v>3.2</v>
      </c>
      <c r="AD62" s="1">
        <v>0</v>
      </c>
      <c r="AE62" s="1">
        <v>4.4000000000000004</v>
      </c>
      <c r="AF62" s="1">
        <v>4.4000000000000004</v>
      </c>
      <c r="AG62" s="1">
        <v>0</v>
      </c>
      <c r="AH62" s="29" t="s">
        <v>115</v>
      </c>
      <c r="AI62" s="1">
        <f t="shared" ref="AI62:AI71" si="31">G62*R62</f>
        <v>18.899999999999999</v>
      </c>
      <c r="AJ62" s="8">
        <v>30</v>
      </c>
      <c r="AK62" s="10">
        <f t="shared" ref="AK62:AK71" si="32">MROUND(R62, AJ62*AM62)/AJ62</f>
        <v>14</v>
      </c>
      <c r="AL62" s="1">
        <f t="shared" ref="AL62:AL71" si="33">AK62*AJ62*G62</f>
        <v>37.799999999999997</v>
      </c>
      <c r="AM62" s="1">
        <v>14</v>
      </c>
      <c r="AN62" s="1">
        <v>126</v>
      </c>
      <c r="AO62" s="10">
        <f t="shared" ref="AO62:AO71" si="34">AK62/AN62</f>
        <v>0.1111111111111111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44</v>
      </c>
      <c r="C63" s="1">
        <v>766</v>
      </c>
      <c r="D63" s="1">
        <v>1532</v>
      </c>
      <c r="E63" s="1">
        <v>883</v>
      </c>
      <c r="F63" s="1">
        <v>1370</v>
      </c>
      <c r="G63" s="8">
        <v>0.25</v>
      </c>
      <c r="H63" s="1">
        <v>180</v>
      </c>
      <c r="I63" s="1" t="s">
        <v>45</v>
      </c>
      <c r="J63" s="1"/>
      <c r="K63" s="1">
        <v>895</v>
      </c>
      <c r="L63" s="1">
        <f t="shared" si="18"/>
        <v>-12</v>
      </c>
      <c r="M63" s="1"/>
      <c r="N63" s="1"/>
      <c r="O63" s="1">
        <v>0</v>
      </c>
      <c r="P63" s="1">
        <f t="shared" si="19"/>
        <v>176.6</v>
      </c>
      <c r="Q63" s="5">
        <v>1102.4000000000001</v>
      </c>
      <c r="R63" s="30">
        <f>14*P63-O63-F63+$R$1*P63</f>
        <v>1367.3000000000002</v>
      </c>
      <c r="S63" s="5">
        <f t="shared" si="30"/>
        <v>1344</v>
      </c>
      <c r="T63" s="5"/>
      <c r="U63" s="1"/>
      <c r="V63" s="1">
        <f t="shared" si="21"/>
        <v>15.368063420158551</v>
      </c>
      <c r="W63" s="1">
        <f t="shared" si="22"/>
        <v>7.7576443941109856</v>
      </c>
      <c r="X63" s="1">
        <v>161.4</v>
      </c>
      <c r="Y63" s="1">
        <v>181.8</v>
      </c>
      <c r="Z63" s="1">
        <v>172.4</v>
      </c>
      <c r="AA63" s="1">
        <v>183</v>
      </c>
      <c r="AB63" s="1">
        <v>97.8</v>
      </c>
      <c r="AC63" s="1">
        <v>216</v>
      </c>
      <c r="AD63" s="1">
        <v>182</v>
      </c>
      <c r="AE63" s="1">
        <v>114.4</v>
      </c>
      <c r="AF63" s="1">
        <v>193.8</v>
      </c>
      <c r="AG63" s="1">
        <v>94.8</v>
      </c>
      <c r="AH63" s="1" t="s">
        <v>73</v>
      </c>
      <c r="AI63" s="1">
        <f t="shared" si="31"/>
        <v>341.82500000000005</v>
      </c>
      <c r="AJ63" s="8">
        <v>12</v>
      </c>
      <c r="AK63" s="10">
        <f t="shared" si="32"/>
        <v>112</v>
      </c>
      <c r="AL63" s="1">
        <f t="shared" si="33"/>
        <v>336</v>
      </c>
      <c r="AM63" s="1">
        <v>14</v>
      </c>
      <c r="AN63" s="1">
        <v>70</v>
      </c>
      <c r="AO63" s="10">
        <f t="shared" si="34"/>
        <v>1.6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44</v>
      </c>
      <c r="C64" s="1">
        <v>248</v>
      </c>
      <c r="D64" s="1">
        <v>186</v>
      </c>
      <c r="E64" s="1">
        <v>180</v>
      </c>
      <c r="F64" s="1">
        <v>235</v>
      </c>
      <c r="G64" s="8">
        <v>0.25</v>
      </c>
      <c r="H64" s="1">
        <v>180</v>
      </c>
      <c r="I64" s="1" t="s">
        <v>45</v>
      </c>
      <c r="J64" s="1"/>
      <c r="K64" s="1">
        <v>192</v>
      </c>
      <c r="L64" s="1">
        <f t="shared" si="18"/>
        <v>-12</v>
      </c>
      <c r="M64" s="1"/>
      <c r="N64" s="1"/>
      <c r="O64" s="1">
        <v>504</v>
      </c>
      <c r="P64" s="1">
        <f t="shared" si="19"/>
        <v>36</v>
      </c>
      <c r="Q64" s="5"/>
      <c r="R64" s="5"/>
      <c r="S64" s="5">
        <f t="shared" si="30"/>
        <v>0</v>
      </c>
      <c r="T64" s="5"/>
      <c r="U64" s="1"/>
      <c r="V64" s="1">
        <f t="shared" si="21"/>
        <v>20.527777777777779</v>
      </c>
      <c r="W64" s="1">
        <f t="shared" si="22"/>
        <v>20.527777777777779</v>
      </c>
      <c r="X64" s="1">
        <v>60</v>
      </c>
      <c r="Y64" s="1">
        <v>50.6</v>
      </c>
      <c r="Z64" s="1">
        <v>48</v>
      </c>
      <c r="AA64" s="1">
        <v>29.2</v>
      </c>
      <c r="AB64" s="1">
        <v>37.4</v>
      </c>
      <c r="AC64" s="1">
        <v>97</v>
      </c>
      <c r="AD64" s="1">
        <v>0</v>
      </c>
      <c r="AE64" s="1">
        <v>0</v>
      </c>
      <c r="AF64" s="1">
        <v>0</v>
      </c>
      <c r="AG64" s="1">
        <v>65</v>
      </c>
      <c r="AH64" s="1"/>
      <c r="AI64" s="1">
        <f t="shared" si="31"/>
        <v>0</v>
      </c>
      <c r="AJ64" s="8">
        <v>12</v>
      </c>
      <c r="AK64" s="10">
        <f t="shared" si="32"/>
        <v>0</v>
      </c>
      <c r="AL64" s="1">
        <f t="shared" si="33"/>
        <v>0</v>
      </c>
      <c r="AM64" s="1">
        <v>14</v>
      </c>
      <c r="AN64" s="1">
        <v>70</v>
      </c>
      <c r="AO64" s="10">
        <f t="shared" si="34"/>
        <v>0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44</v>
      </c>
      <c r="C65" s="1"/>
      <c r="D65" s="1">
        <v>1536</v>
      </c>
      <c r="E65" s="1">
        <v>582</v>
      </c>
      <c r="F65" s="1">
        <v>890</v>
      </c>
      <c r="G65" s="8">
        <v>0.3</v>
      </c>
      <c r="H65" s="1">
        <v>180</v>
      </c>
      <c r="I65" s="1" t="s">
        <v>45</v>
      </c>
      <c r="J65" s="1"/>
      <c r="K65" s="1">
        <v>594</v>
      </c>
      <c r="L65" s="1">
        <f t="shared" si="18"/>
        <v>-12</v>
      </c>
      <c r="M65" s="1"/>
      <c r="N65" s="1"/>
      <c r="O65" s="1">
        <v>504</v>
      </c>
      <c r="P65" s="1">
        <f t="shared" si="19"/>
        <v>116.4</v>
      </c>
      <c r="Q65" s="5">
        <v>235.60000000000014</v>
      </c>
      <c r="R65" s="5">
        <f>T65</f>
        <v>420</v>
      </c>
      <c r="S65" s="5">
        <f t="shared" si="30"/>
        <v>504</v>
      </c>
      <c r="T65" s="30">
        <v>420</v>
      </c>
      <c r="U65" s="26" t="s">
        <v>132</v>
      </c>
      <c r="V65" s="1">
        <f t="shared" si="21"/>
        <v>16.305841924398624</v>
      </c>
      <c r="W65" s="1">
        <f t="shared" si="22"/>
        <v>11.975945017182131</v>
      </c>
      <c r="X65" s="1">
        <v>0</v>
      </c>
      <c r="Y65" s="1">
        <v>0</v>
      </c>
      <c r="Z65" s="1">
        <v>51.6</v>
      </c>
      <c r="AA65" s="1">
        <v>216.8</v>
      </c>
      <c r="AB65" s="1">
        <v>67.2</v>
      </c>
      <c r="AC65" s="1">
        <v>0</v>
      </c>
      <c r="AD65" s="1">
        <v>0</v>
      </c>
      <c r="AE65" s="1">
        <v>0</v>
      </c>
      <c r="AF65" s="1">
        <v>0</v>
      </c>
      <c r="AG65" s="1">
        <v>19</v>
      </c>
      <c r="AH65" s="1"/>
      <c r="AI65" s="1">
        <f t="shared" si="31"/>
        <v>126</v>
      </c>
      <c r="AJ65" s="8">
        <v>12</v>
      </c>
      <c r="AK65" s="10">
        <f t="shared" si="32"/>
        <v>42</v>
      </c>
      <c r="AL65" s="1">
        <f t="shared" si="33"/>
        <v>151.19999999999999</v>
      </c>
      <c r="AM65" s="1">
        <v>14</v>
      </c>
      <c r="AN65" s="1">
        <v>70</v>
      </c>
      <c r="AO65" s="10">
        <f t="shared" si="34"/>
        <v>0.6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44</v>
      </c>
      <c r="C66" s="1"/>
      <c r="D66" s="1">
        <v>1524</v>
      </c>
      <c r="E66" s="1">
        <v>515</v>
      </c>
      <c r="F66" s="1">
        <v>959</v>
      </c>
      <c r="G66" s="8">
        <v>0.3</v>
      </c>
      <c r="H66" s="1">
        <v>180</v>
      </c>
      <c r="I66" s="1" t="s">
        <v>45</v>
      </c>
      <c r="J66" s="1"/>
      <c r="K66" s="1">
        <v>515</v>
      </c>
      <c r="L66" s="1">
        <f t="shared" si="18"/>
        <v>0</v>
      </c>
      <c r="M66" s="1"/>
      <c r="N66" s="1"/>
      <c r="O66" s="1">
        <v>504</v>
      </c>
      <c r="P66" s="1">
        <f t="shared" si="19"/>
        <v>103</v>
      </c>
      <c r="Q66" s="5"/>
      <c r="R66" s="5">
        <f>T66</f>
        <v>420</v>
      </c>
      <c r="S66" s="5">
        <f t="shared" si="30"/>
        <v>504</v>
      </c>
      <c r="T66" s="30">
        <v>420</v>
      </c>
      <c r="U66" s="26" t="s">
        <v>132</v>
      </c>
      <c r="V66" s="1">
        <f t="shared" si="21"/>
        <v>19.097087378640776</v>
      </c>
      <c r="W66" s="1">
        <f t="shared" si="22"/>
        <v>14.203883495145631</v>
      </c>
      <c r="X66" s="1">
        <v>0</v>
      </c>
      <c r="Y66" s="1">
        <v>0</v>
      </c>
      <c r="Z66" s="1">
        <v>71.2</v>
      </c>
      <c r="AA66" s="1">
        <v>202.8</v>
      </c>
      <c r="AB66" s="1">
        <v>131.80000000000001</v>
      </c>
      <c r="AC66" s="1">
        <v>0</v>
      </c>
      <c r="AD66" s="1">
        <v>0</v>
      </c>
      <c r="AE66" s="1">
        <v>0</v>
      </c>
      <c r="AF66" s="1">
        <v>0</v>
      </c>
      <c r="AG66" s="1">
        <v>66.2</v>
      </c>
      <c r="AH66" s="1" t="s">
        <v>119</v>
      </c>
      <c r="AI66" s="1">
        <f t="shared" si="31"/>
        <v>126</v>
      </c>
      <c r="AJ66" s="8">
        <v>12</v>
      </c>
      <c r="AK66" s="10">
        <f t="shared" si="32"/>
        <v>42</v>
      </c>
      <c r="AL66" s="1">
        <f t="shared" si="33"/>
        <v>151.19999999999999</v>
      </c>
      <c r="AM66" s="1">
        <v>14</v>
      </c>
      <c r="AN66" s="1">
        <v>70</v>
      </c>
      <c r="AO66" s="10">
        <f t="shared" si="34"/>
        <v>0.6</v>
      </c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44</v>
      </c>
      <c r="C67" s="1">
        <v>793</v>
      </c>
      <c r="D67" s="1">
        <v>7</v>
      </c>
      <c r="E67" s="1">
        <v>173</v>
      </c>
      <c r="F67" s="1">
        <v>619</v>
      </c>
      <c r="G67" s="8">
        <v>0.3</v>
      </c>
      <c r="H67" s="1">
        <v>180</v>
      </c>
      <c r="I67" s="1" t="s">
        <v>45</v>
      </c>
      <c r="J67" s="1"/>
      <c r="K67" s="1">
        <v>162</v>
      </c>
      <c r="L67" s="1">
        <f t="shared" si="18"/>
        <v>11</v>
      </c>
      <c r="M67" s="1"/>
      <c r="N67" s="1"/>
      <c r="O67" s="1">
        <v>196</v>
      </c>
      <c r="P67" s="1">
        <f t="shared" si="19"/>
        <v>34.6</v>
      </c>
      <c r="Q67" s="5"/>
      <c r="R67" s="5"/>
      <c r="S67" s="5">
        <f t="shared" si="30"/>
        <v>0</v>
      </c>
      <c r="T67" s="5"/>
      <c r="U67" s="1"/>
      <c r="V67" s="1">
        <f t="shared" si="21"/>
        <v>23.554913294797686</v>
      </c>
      <c r="W67" s="1">
        <f t="shared" si="22"/>
        <v>23.554913294797686</v>
      </c>
      <c r="X67" s="1">
        <v>61.6</v>
      </c>
      <c r="Y67" s="1">
        <v>54.4</v>
      </c>
      <c r="Z67" s="1">
        <v>0</v>
      </c>
      <c r="AA67" s="1">
        <v>79.599999999999994</v>
      </c>
      <c r="AB67" s="1">
        <v>0</v>
      </c>
      <c r="AC67" s="1">
        <v>39.200000000000003</v>
      </c>
      <c r="AD67" s="1">
        <v>0</v>
      </c>
      <c r="AE67" s="1">
        <v>0</v>
      </c>
      <c r="AF67" s="1">
        <v>0</v>
      </c>
      <c r="AG67" s="1">
        <v>0</v>
      </c>
      <c r="AH67" s="26" t="s">
        <v>130</v>
      </c>
      <c r="AI67" s="1">
        <f t="shared" si="31"/>
        <v>0</v>
      </c>
      <c r="AJ67" s="8">
        <v>14</v>
      </c>
      <c r="AK67" s="10">
        <f t="shared" si="32"/>
        <v>0</v>
      </c>
      <c r="AL67" s="1">
        <f t="shared" si="33"/>
        <v>0</v>
      </c>
      <c r="AM67" s="1">
        <v>14</v>
      </c>
      <c r="AN67" s="1">
        <v>70</v>
      </c>
      <c r="AO67" s="10">
        <f t="shared" si="34"/>
        <v>0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1517</v>
      </c>
      <c r="D68" s="1">
        <v>1014</v>
      </c>
      <c r="E68" s="1">
        <v>908</v>
      </c>
      <c r="F68" s="1">
        <v>1598</v>
      </c>
      <c r="G68" s="8">
        <v>0.25</v>
      </c>
      <c r="H68" s="1">
        <v>180</v>
      </c>
      <c r="I68" s="1" t="s">
        <v>45</v>
      </c>
      <c r="J68" s="1"/>
      <c r="K68" s="1">
        <v>906</v>
      </c>
      <c r="L68" s="1">
        <f t="shared" si="18"/>
        <v>2</v>
      </c>
      <c r="M68" s="1"/>
      <c r="N68" s="1"/>
      <c r="O68" s="1">
        <v>504</v>
      </c>
      <c r="P68" s="1">
        <f t="shared" si="19"/>
        <v>181.6</v>
      </c>
      <c r="Q68" s="5">
        <v>440.40000000000009</v>
      </c>
      <c r="R68" s="30">
        <f t="shared" ref="R68:R69" si="35">14*P68-O68-F68+$R$1*P68</f>
        <v>712.80000000000007</v>
      </c>
      <c r="S68" s="5">
        <f t="shared" si="30"/>
        <v>672</v>
      </c>
      <c r="T68" s="5"/>
      <c r="U68" s="1"/>
      <c r="V68" s="1">
        <f t="shared" si="21"/>
        <v>15.275330396475772</v>
      </c>
      <c r="W68" s="1">
        <f t="shared" si="22"/>
        <v>11.57488986784141</v>
      </c>
      <c r="X68" s="1">
        <v>191.2</v>
      </c>
      <c r="Y68" s="1">
        <v>202.8</v>
      </c>
      <c r="Z68" s="1">
        <v>217.4</v>
      </c>
      <c r="AA68" s="1">
        <v>204.6</v>
      </c>
      <c r="AB68" s="1">
        <v>229.2</v>
      </c>
      <c r="AC68" s="1">
        <v>246.2</v>
      </c>
      <c r="AD68" s="1">
        <v>246</v>
      </c>
      <c r="AE68" s="1">
        <v>192</v>
      </c>
      <c r="AF68" s="1">
        <v>204.6</v>
      </c>
      <c r="AG68" s="1">
        <v>217.4</v>
      </c>
      <c r="AH68" s="1"/>
      <c r="AI68" s="1">
        <f t="shared" si="31"/>
        <v>178.20000000000002</v>
      </c>
      <c r="AJ68" s="8">
        <v>12</v>
      </c>
      <c r="AK68" s="10">
        <f t="shared" si="32"/>
        <v>56</v>
      </c>
      <c r="AL68" s="1">
        <f t="shared" si="33"/>
        <v>168</v>
      </c>
      <c r="AM68" s="1">
        <v>14</v>
      </c>
      <c r="AN68" s="1">
        <v>70</v>
      </c>
      <c r="AO68" s="10">
        <f t="shared" si="34"/>
        <v>0.8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1688</v>
      </c>
      <c r="D69" s="1">
        <v>1350</v>
      </c>
      <c r="E69" s="1">
        <v>1034</v>
      </c>
      <c r="F69" s="1">
        <v>1955</v>
      </c>
      <c r="G69" s="8">
        <v>0.25</v>
      </c>
      <c r="H69" s="1">
        <v>180</v>
      </c>
      <c r="I69" s="1" t="s">
        <v>45</v>
      </c>
      <c r="J69" s="1"/>
      <c r="K69" s="1">
        <v>1028</v>
      </c>
      <c r="L69" s="1">
        <f t="shared" si="18"/>
        <v>6</v>
      </c>
      <c r="M69" s="1"/>
      <c r="N69" s="1"/>
      <c r="O69" s="1">
        <v>0</v>
      </c>
      <c r="P69" s="1">
        <f t="shared" si="19"/>
        <v>206.8</v>
      </c>
      <c r="Q69" s="5">
        <v>940.20000000000027</v>
      </c>
      <c r="R69" s="30">
        <f t="shared" si="35"/>
        <v>1250.4000000000003</v>
      </c>
      <c r="S69" s="5">
        <f t="shared" si="30"/>
        <v>1176</v>
      </c>
      <c r="T69" s="5"/>
      <c r="U69" s="1"/>
      <c r="V69" s="1">
        <f t="shared" si="21"/>
        <v>15.140232108317214</v>
      </c>
      <c r="W69" s="1">
        <f t="shared" si="22"/>
        <v>9.4535783365570598</v>
      </c>
      <c r="X69" s="1">
        <v>183.8</v>
      </c>
      <c r="Y69" s="1">
        <v>232.6</v>
      </c>
      <c r="Z69" s="1">
        <v>230.6</v>
      </c>
      <c r="AA69" s="1">
        <v>238.4</v>
      </c>
      <c r="AB69" s="1">
        <v>226.4</v>
      </c>
      <c r="AC69" s="1">
        <v>292.2</v>
      </c>
      <c r="AD69" s="1">
        <v>270.8</v>
      </c>
      <c r="AE69" s="1">
        <v>189.6</v>
      </c>
      <c r="AF69" s="1">
        <v>260</v>
      </c>
      <c r="AG69" s="1">
        <v>220.6</v>
      </c>
      <c r="AH69" s="1" t="s">
        <v>70</v>
      </c>
      <c r="AI69" s="1">
        <f t="shared" si="31"/>
        <v>312.60000000000008</v>
      </c>
      <c r="AJ69" s="8">
        <v>12</v>
      </c>
      <c r="AK69" s="10">
        <f t="shared" si="32"/>
        <v>98</v>
      </c>
      <c r="AL69" s="1">
        <f t="shared" si="33"/>
        <v>294</v>
      </c>
      <c r="AM69" s="1">
        <v>14</v>
      </c>
      <c r="AN69" s="1">
        <v>70</v>
      </c>
      <c r="AO69" s="10">
        <f t="shared" si="34"/>
        <v>1.4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47</v>
      </c>
      <c r="C70" s="1">
        <v>40.5</v>
      </c>
      <c r="D70" s="1"/>
      <c r="E70" s="1">
        <v>40.5</v>
      </c>
      <c r="F70" s="1"/>
      <c r="G70" s="8">
        <v>1</v>
      </c>
      <c r="H70" s="1">
        <v>180</v>
      </c>
      <c r="I70" s="1" t="s">
        <v>45</v>
      </c>
      <c r="J70" s="1"/>
      <c r="K70" s="1">
        <v>43</v>
      </c>
      <c r="L70" s="1">
        <f t="shared" ref="L70:L73" si="36">E70-K70</f>
        <v>-2.5</v>
      </c>
      <c r="M70" s="1"/>
      <c r="N70" s="1"/>
      <c r="O70" s="1">
        <v>113.4</v>
      </c>
      <c r="P70" s="1">
        <f t="shared" si="19"/>
        <v>8.1</v>
      </c>
      <c r="Q70" s="5"/>
      <c r="R70" s="5"/>
      <c r="S70" s="5">
        <f t="shared" si="30"/>
        <v>0</v>
      </c>
      <c r="T70" s="5"/>
      <c r="U70" s="1"/>
      <c r="V70" s="1">
        <f t="shared" si="21"/>
        <v>14.000000000000002</v>
      </c>
      <c r="W70" s="1">
        <f t="shared" si="22"/>
        <v>14.000000000000002</v>
      </c>
      <c r="X70" s="1">
        <v>11.34</v>
      </c>
      <c r="Y70" s="1">
        <v>7.56</v>
      </c>
      <c r="Z70" s="1">
        <v>0</v>
      </c>
      <c r="AA70" s="1">
        <v>0</v>
      </c>
      <c r="AB70" s="1">
        <v>10.8</v>
      </c>
      <c r="AC70" s="1">
        <v>0</v>
      </c>
      <c r="AD70" s="1">
        <v>7.56</v>
      </c>
      <c r="AE70" s="1">
        <v>7.56</v>
      </c>
      <c r="AF70" s="1">
        <v>0</v>
      </c>
      <c r="AG70" s="1">
        <v>6.52</v>
      </c>
      <c r="AH70" s="1"/>
      <c r="AI70" s="1">
        <f t="shared" si="31"/>
        <v>0</v>
      </c>
      <c r="AJ70" s="8">
        <v>2.7</v>
      </c>
      <c r="AK70" s="10">
        <f t="shared" si="32"/>
        <v>0</v>
      </c>
      <c r="AL70" s="1">
        <f t="shared" si="33"/>
        <v>0</v>
      </c>
      <c r="AM70" s="1">
        <v>14</v>
      </c>
      <c r="AN70" s="1">
        <v>126</v>
      </c>
      <c r="AO70" s="10">
        <f t="shared" si="34"/>
        <v>0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47</v>
      </c>
      <c r="C71" s="1">
        <v>-10</v>
      </c>
      <c r="D71" s="1">
        <v>780</v>
      </c>
      <c r="E71" s="24">
        <f>140+E72</f>
        <v>520</v>
      </c>
      <c r="F71" s="24">
        <f>615+F72</f>
        <v>800</v>
      </c>
      <c r="G71" s="8">
        <v>1</v>
      </c>
      <c r="H71" s="1">
        <v>180</v>
      </c>
      <c r="I71" s="1" t="s">
        <v>45</v>
      </c>
      <c r="J71" s="1"/>
      <c r="K71" s="1">
        <v>137.5</v>
      </c>
      <c r="L71" s="1">
        <f t="shared" si="36"/>
        <v>382.5</v>
      </c>
      <c r="M71" s="1"/>
      <c r="N71" s="1"/>
      <c r="O71" s="1">
        <v>180</v>
      </c>
      <c r="P71" s="1">
        <f t="shared" si="19"/>
        <v>104</v>
      </c>
      <c r="Q71" s="5">
        <v>476</v>
      </c>
      <c r="R71" s="30">
        <f>14*P71-O71-F71+$R$1*P71</f>
        <v>632</v>
      </c>
      <c r="S71" s="5">
        <f t="shared" si="30"/>
        <v>660</v>
      </c>
      <c r="T71" s="5"/>
      <c r="U71" s="1"/>
      <c r="V71" s="1">
        <f t="shared" si="21"/>
        <v>15.76923076923077</v>
      </c>
      <c r="W71" s="1">
        <f t="shared" si="22"/>
        <v>9.4230769230769234</v>
      </c>
      <c r="X71" s="1">
        <v>91</v>
      </c>
      <c r="Y71" s="1">
        <v>108</v>
      </c>
      <c r="Z71" s="1">
        <v>85</v>
      </c>
      <c r="AA71" s="1">
        <v>117</v>
      </c>
      <c r="AB71" s="1">
        <v>63</v>
      </c>
      <c r="AC71" s="1">
        <v>2</v>
      </c>
      <c r="AD71" s="1">
        <v>46</v>
      </c>
      <c r="AE71" s="1">
        <v>0</v>
      </c>
      <c r="AF71" s="1">
        <v>16</v>
      </c>
      <c r="AG71" s="1">
        <v>98.08</v>
      </c>
      <c r="AH71" s="1"/>
      <c r="AI71" s="1">
        <f t="shared" si="31"/>
        <v>632</v>
      </c>
      <c r="AJ71" s="8">
        <v>5</v>
      </c>
      <c r="AK71" s="10">
        <f t="shared" si="32"/>
        <v>132</v>
      </c>
      <c r="AL71" s="1">
        <f t="shared" si="33"/>
        <v>660</v>
      </c>
      <c r="AM71" s="1">
        <v>12</v>
      </c>
      <c r="AN71" s="1">
        <v>84</v>
      </c>
      <c r="AO71" s="10">
        <f t="shared" si="34"/>
        <v>1.5714285714285714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126</v>
      </c>
      <c r="B72" s="15" t="s">
        <v>47</v>
      </c>
      <c r="C72" s="15">
        <v>575</v>
      </c>
      <c r="D72" s="15">
        <v>5</v>
      </c>
      <c r="E72" s="24">
        <v>380</v>
      </c>
      <c r="F72" s="24">
        <v>185</v>
      </c>
      <c r="G72" s="16">
        <v>0</v>
      </c>
      <c r="H72" s="15">
        <v>180</v>
      </c>
      <c r="I72" s="15" t="s">
        <v>76</v>
      </c>
      <c r="J72" s="15" t="s">
        <v>125</v>
      </c>
      <c r="K72" s="15">
        <v>385</v>
      </c>
      <c r="L72" s="15">
        <f t="shared" si="36"/>
        <v>-5</v>
      </c>
      <c r="M72" s="15"/>
      <c r="N72" s="15"/>
      <c r="O72" s="15"/>
      <c r="P72" s="15">
        <f t="shared" si="19"/>
        <v>76</v>
      </c>
      <c r="Q72" s="17"/>
      <c r="R72" s="17"/>
      <c r="S72" s="17"/>
      <c r="T72" s="17"/>
      <c r="U72" s="15"/>
      <c r="V72" s="15">
        <f t="shared" si="21"/>
        <v>2.4342105263157894</v>
      </c>
      <c r="W72" s="15">
        <f t="shared" si="22"/>
        <v>2.4342105263157894</v>
      </c>
      <c r="X72" s="15">
        <v>52</v>
      </c>
      <c r="Y72" s="15">
        <v>13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/>
      <c r="AI72" s="15"/>
      <c r="AJ72" s="16"/>
      <c r="AK72" s="18"/>
      <c r="AL72" s="15"/>
      <c r="AM72" s="15"/>
      <c r="AN72" s="15"/>
      <c r="AO72" s="18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127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6"/>
        <v>0</v>
      </c>
      <c r="M73" s="1"/>
      <c r="N73" s="1"/>
      <c r="O73" s="14"/>
      <c r="P73" s="1">
        <f t="shared" si="19"/>
        <v>0</v>
      </c>
      <c r="Q73" s="23">
        <v>264</v>
      </c>
      <c r="R73" s="23">
        <v>264</v>
      </c>
      <c r="S73" s="5">
        <f>AJ73*AK73</f>
        <v>264</v>
      </c>
      <c r="T73" s="5"/>
      <c r="U73" s="1"/>
      <c r="V73" s="1" t="e">
        <f t="shared" si="21"/>
        <v>#DIV/0!</v>
      </c>
      <c r="W73" s="1" t="e">
        <f t="shared" si="22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106</v>
      </c>
      <c r="AI73" s="1">
        <f>G73*R73</f>
        <v>36.96</v>
      </c>
      <c r="AJ73" s="8">
        <v>22</v>
      </c>
      <c r="AK73" s="10">
        <f>MROUND(R73, AJ73*AM73)/AJ73</f>
        <v>12</v>
      </c>
      <c r="AL73" s="1">
        <f>AK73*AJ73*G73</f>
        <v>36.96</v>
      </c>
      <c r="AM73" s="1">
        <v>12</v>
      </c>
      <c r="AN73" s="1">
        <v>84</v>
      </c>
      <c r="AO73" s="10">
        <f>AK73/AN73</f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2025-10-02T09:07:11Z</dcterms:created>
  <dcterms:modified xsi:type="dcterms:W3CDTF">2025-10-03T10:15:07Z</dcterms:modified>
</cp:coreProperties>
</file>