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DB79032-D02E-442C-9ACF-3F525C2CB2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Y44" i="1" l="1"/>
  <c r="Y71" i="1"/>
  <c r="BP77" i="1"/>
  <c r="BN77" i="1"/>
  <c r="Z77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H9" i="1"/>
  <c r="A10" i="1"/>
  <c r="Y24" i="1"/>
  <c r="Y32" i="1"/>
  <c r="Y59" i="1"/>
  <c r="Y65" i="1"/>
  <c r="Y78" i="1"/>
  <c r="BP73" i="1"/>
  <c r="Y84" i="1"/>
  <c r="BP81" i="1"/>
  <c r="BN81" i="1"/>
  <c r="Z81" i="1"/>
  <c r="Z83" i="1" s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98" i="1" l="1"/>
  <c r="Z230" i="1"/>
  <c r="Z415" i="1"/>
  <c r="Z255" i="1"/>
  <c r="Z70" i="1"/>
  <c r="Z32" i="1"/>
  <c r="Y502" i="1"/>
  <c r="Y499" i="1"/>
  <c r="Z118" i="1"/>
  <c r="Z97" i="1"/>
  <c r="Z456" i="1"/>
  <c r="Z263" i="1"/>
  <c r="Z168" i="1"/>
  <c r="Z78" i="1"/>
  <c r="Y500" i="1"/>
  <c r="Y498" i="1"/>
  <c r="Z337" i="1"/>
  <c r="Z150" i="1"/>
  <c r="Z503" i="1" s="1"/>
  <c r="Y501" i="1" l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<sst xmlns="http://schemas.openxmlformats.org/spreadsheetml/2006/main" count="2191" uniqueCount="798">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</sst>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857</v>
      </c>
      <c r="Y41" s="544">
        <f>IFERROR(IF(X41="",0,CEILING((X41/$H41),1)*$H41),"")</f>
        <v>864</v>
      </c>
      <c r="Z41" s="36">
        <f>IFERROR(IF(Y41=0,"",ROUNDUP(Y41/H41,0)*0.01898),"")</f>
        <v>1.5184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891.51805555555541</v>
      </c>
      <c r="BN41" s="64">
        <f>IFERROR(Y41*I41/H41,"0")</f>
        <v>898.79999999999984</v>
      </c>
      <c r="BO41" s="64">
        <f>IFERROR(1/J41*(X41/H41),"0")</f>
        <v>1.2398726851851851</v>
      </c>
      <c r="BP41" s="64">
        <f>IFERROR(1/J41*(Y41/H41),"0")</f>
        <v>1.25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122</v>
      </c>
      <c r="Y43" s="544">
        <f>IFERROR(IF(X43="",0,CEILING((X43/$H43),1)*$H43),"")</f>
        <v>122.10000000000001</v>
      </c>
      <c r="Z43" s="36">
        <f>IFERROR(IF(Y43=0,"",ROUNDUP(Y43/H43,0)*0.00902),"")</f>
        <v>0.29766000000000004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128.92432432432432</v>
      </c>
      <c r="BN43" s="64">
        <f>IFERROR(Y43*I43/H43,"0")</f>
        <v>129.03</v>
      </c>
      <c r="BO43" s="64">
        <f>IFERROR(1/J43*(X43/H43),"0")</f>
        <v>0.24979524979524978</v>
      </c>
      <c r="BP43" s="64">
        <f>IFERROR(1/J43*(Y43/H43),"0")</f>
        <v>0.25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112.32482482482482</v>
      </c>
      <c r="Y44" s="545">
        <f>IFERROR(Y41/H41,"0")+IFERROR(Y42/H42,"0")+IFERROR(Y43/H43,"0")</f>
        <v>113</v>
      </c>
      <c r="Z44" s="545">
        <f>IFERROR(IF(Z41="",0,Z41),"0")+IFERROR(IF(Z42="",0,Z42),"0")+IFERROR(IF(Z43="",0,Z43),"0")</f>
        <v>1.81606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979</v>
      </c>
      <c r="Y45" s="545">
        <f>IFERROR(SUM(Y41:Y43),"0")</f>
        <v>986.1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117</v>
      </c>
      <c r="Y53" s="544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121.71249999999998</v>
      </c>
      <c r="BN53" s="64">
        <f t="shared" si="8"/>
        <v>123.58499999999999</v>
      </c>
      <c r="BO53" s="64">
        <f t="shared" si="9"/>
        <v>0.16927083333333331</v>
      </c>
      <c r="BP53" s="64">
        <f t="shared" si="10"/>
        <v>0.171875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118</v>
      </c>
      <c r="Y55" s="544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124.19499999999999</v>
      </c>
      <c r="BN55" s="64">
        <f t="shared" si="8"/>
        <v>126.3</v>
      </c>
      <c r="BO55" s="64">
        <f t="shared" si="9"/>
        <v>0.22348484848484848</v>
      </c>
      <c r="BP55" s="64">
        <f t="shared" si="10"/>
        <v>0.22727272727272729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40.333333333333329</v>
      </c>
      <c r="Y58" s="545">
        <f>IFERROR(Y52/H52,"0")+IFERROR(Y53/H53,"0")+IFERROR(Y54/H54,"0")+IFERROR(Y55/H55,"0")+IFERROR(Y56/H56,"0")+IFERROR(Y57/H57,"0")</f>
        <v>41</v>
      </c>
      <c r="Z58" s="545">
        <f>IFERROR(IF(Z52="",0,Z52),"0")+IFERROR(IF(Z53="",0,Z53),"0")+IFERROR(IF(Z54="",0,Z54),"0")+IFERROR(IF(Z55="",0,Z55),"0")+IFERROR(IF(Z56="",0,Z56),"0")+IFERROR(IF(Z57="",0,Z57),"0")</f>
        <v>0.47938000000000003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235</v>
      </c>
      <c r="Y59" s="545">
        <f>IFERROR(SUM(Y52:Y57),"0")</f>
        <v>238.8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249</v>
      </c>
      <c r="Y61" s="54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259.02916666666664</v>
      </c>
      <c r="BN61" s="64">
        <f>IFERROR(Y61*I61/H61,"0")</f>
        <v>269.64000000000004</v>
      </c>
      <c r="BO61" s="64">
        <f>IFERROR(1/J61*(X61/H61),"0")</f>
        <v>0.36024305555555552</v>
      </c>
      <c r="BP61" s="64">
        <f>IFERROR(1/J61*(Y61/H61),"0")</f>
        <v>0.37500000000000006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23.055555555555554</v>
      </c>
      <c r="Y64" s="545">
        <f>IFERROR(Y61/H61,"0")+IFERROR(Y62/H62,"0")+IFERROR(Y63/H63,"0")</f>
        <v>24.000000000000004</v>
      </c>
      <c r="Z64" s="545">
        <f>IFERROR(IF(Z61="",0,Z61),"0")+IFERROR(IF(Z62="",0,Z62),"0")+IFERROR(IF(Z63="",0,Z63),"0")</f>
        <v>0.45552000000000004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249</v>
      </c>
      <c r="Y65" s="545">
        <f>IFERROR(SUM(Y61:Y63),"0")</f>
        <v>259.20000000000005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15</v>
      </c>
      <c r="Y74" s="544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15.776785714285714</v>
      </c>
      <c r="BN74" s="64">
        <f>IFERROR(Y74*I74/H74,"0")</f>
        <v>17.670000000000002</v>
      </c>
      <c r="BO74" s="64">
        <f>IFERROR(1/J74*(X74/H74),"0")</f>
        <v>2.7901785714285712E-2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1.7857142857142856</v>
      </c>
      <c r="Y78" s="545">
        <f>IFERROR(Y73/H73,"0")+IFERROR(Y74/H74,"0")+IFERROR(Y75/H75,"0")+IFERROR(Y76/H76,"0")+IFERROR(Y77/H77,"0")</f>
        <v>2</v>
      </c>
      <c r="Z78" s="545">
        <f>IFERROR(IF(Z73="",0,Z73),"0")+IFERROR(IF(Z74="",0,Z74),"0")+IFERROR(IF(Z75="",0,Z75),"0")+IFERROR(IF(Z76="",0,Z76),"0")+IFERROR(IF(Z77="",0,Z77),"0")</f>
        <v>3.7960000000000001E-2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15</v>
      </c>
      <c r="Y79" s="545">
        <f>IFERROR(SUM(Y73:Y77),"0")</f>
        <v>16.8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35</v>
      </c>
      <c r="Y81" s="544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36.951923076923073</v>
      </c>
      <c r="BN81" s="64">
        <f>IFERROR(Y81*I81/H81,"0")</f>
        <v>41.174999999999997</v>
      </c>
      <c r="BO81" s="64">
        <f>IFERROR(1/J81*(X81/H81),"0")</f>
        <v>7.0112179487179488E-2</v>
      </c>
      <c r="BP81" s="64">
        <f>IFERROR(1/J81*(Y81/H81),"0")</f>
        <v>7.8125E-2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4.4871794871794872</v>
      </c>
      <c r="Y83" s="545">
        <f>IFERROR(Y81/H81,"0")+IFERROR(Y82/H82,"0")</f>
        <v>5</v>
      </c>
      <c r="Z83" s="545">
        <f>IFERROR(IF(Z81="",0,Z81),"0")+IFERROR(IF(Z82="",0,Z82),"0")</f>
        <v>9.4899999999999998E-2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35</v>
      </c>
      <c r="Y84" s="545">
        <f>IFERROR(SUM(Y81:Y82),"0")</f>
        <v>39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546</v>
      </c>
      <c r="Y87" s="544">
        <f>IFERROR(IF(X87="",0,CEILING((X87/$H87),1)*$H87),"")</f>
        <v>550.80000000000007</v>
      </c>
      <c r="Z87" s="36">
        <f>IFERROR(IF(Y87=0,"",ROUNDUP(Y87/H87,0)*0.01898),"")</f>
        <v>0.96798000000000006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567.99166666666656</v>
      </c>
      <c r="BN87" s="64">
        <f>IFERROR(Y87*I87/H87,"0")</f>
        <v>572.98500000000001</v>
      </c>
      <c r="BO87" s="64">
        <f>IFERROR(1/J87*(X87/H87),"0")</f>
        <v>0.78993055555555547</v>
      </c>
      <c r="BP87" s="64">
        <f>IFERROR(1/J87*(Y87/H87),"0")</f>
        <v>0.796875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198</v>
      </c>
      <c r="Y89" s="544">
        <f>IFERROR(IF(X89="",0,CEILING((X89/$H89),1)*$H89),"")</f>
        <v>198</v>
      </c>
      <c r="Z89" s="36">
        <f>IFERROR(IF(Y89=0,"",ROUNDUP(Y89/H89,0)*0.00902),"")</f>
        <v>0.39688000000000001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207.24</v>
      </c>
      <c r="BN89" s="64">
        <f>IFERROR(Y89*I89/H89,"0")</f>
        <v>207.24</v>
      </c>
      <c r="BO89" s="64">
        <f>IFERROR(1/J89*(X89/H89),"0")</f>
        <v>0.33333333333333337</v>
      </c>
      <c r="BP89" s="64">
        <f>IFERROR(1/J89*(Y89/H89),"0")</f>
        <v>0.33333333333333337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94.555555555555543</v>
      </c>
      <c r="Y90" s="545">
        <f>IFERROR(Y87/H87,"0")+IFERROR(Y88/H88,"0")+IFERROR(Y89/H89,"0")</f>
        <v>95</v>
      </c>
      <c r="Z90" s="545">
        <f>IFERROR(IF(Z87="",0,Z87),"0")+IFERROR(IF(Z88="",0,Z88),"0")+IFERROR(IF(Z89="",0,Z89),"0")</f>
        <v>1.3648600000000002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744</v>
      </c>
      <c r="Y91" s="545">
        <f>IFERROR(SUM(Y87:Y89),"0")</f>
        <v>748.80000000000007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231</v>
      </c>
      <c r="Y93" s="544">
        <f>IFERROR(IF(X93="",0,CEILING((X93/$H93),1)*$H93),"")</f>
        <v>234.89999999999998</v>
      </c>
      <c r="Z93" s="36">
        <f>IFERROR(IF(Y93=0,"",ROUNDUP(Y93/H93,0)*0.01898),"")</f>
        <v>0.55042000000000002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245.80111111111111</v>
      </c>
      <c r="BN93" s="64">
        <f>IFERROR(Y93*I93/H93,"0")</f>
        <v>249.95099999999999</v>
      </c>
      <c r="BO93" s="64">
        <f>IFERROR(1/J93*(X93/H93),"0")</f>
        <v>0.44560185185185186</v>
      </c>
      <c r="BP93" s="64">
        <f>IFERROR(1/J93*(Y93/H93),"0")</f>
        <v>0.453125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40</v>
      </c>
      <c r="Y95" s="544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43.733333333333327</v>
      </c>
      <c r="BN95" s="64">
        <f>IFERROR(Y95*I95/H95,"0")</f>
        <v>44.279999999999994</v>
      </c>
      <c r="BO95" s="64">
        <f>IFERROR(1/J95*(X95/H95),"0")</f>
        <v>8.1400081400081398E-2</v>
      </c>
      <c r="BP95" s="64">
        <f>IFERROR(1/J95*(Y95/H95),"0")</f>
        <v>8.2417582417582416E-2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43.333333333333329</v>
      </c>
      <c r="Y97" s="545">
        <f>IFERROR(Y93/H93,"0")+IFERROR(Y94/H94,"0")+IFERROR(Y95/H95,"0")+IFERROR(Y96/H96,"0")</f>
        <v>44</v>
      </c>
      <c r="Z97" s="545">
        <f>IFERROR(IF(Z93="",0,Z93),"0")+IFERROR(IF(Z94="",0,Z94),"0")+IFERROR(IF(Z95="",0,Z95),"0")+IFERROR(IF(Z96="",0,Z96),"0")</f>
        <v>0.64807000000000003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271</v>
      </c>
      <c r="Y98" s="545">
        <f>IFERROR(SUM(Y93:Y96),"0")</f>
        <v>275.39999999999998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600</v>
      </c>
      <c r="Y101" s="544">
        <f>IFERROR(IF(X101="",0,CEILING((X101/$H101),1)*$H101),"")</f>
        <v>604.80000000000007</v>
      </c>
      <c r="Z101" s="36">
        <f>IFERROR(IF(Y101=0,"",ROUNDUP(Y101/H101,0)*0.01898),"")</f>
        <v>1.06288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624.16666666666663</v>
      </c>
      <c r="BN101" s="64">
        <f>IFERROR(Y101*I101/H101,"0")</f>
        <v>629.16000000000008</v>
      </c>
      <c r="BO101" s="64">
        <f>IFERROR(1/J101*(X101/H101),"0")</f>
        <v>0.86805555555555547</v>
      </c>
      <c r="BP101" s="64">
        <f>IFERROR(1/J101*(Y101/H101),"0")</f>
        <v>0.875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144</v>
      </c>
      <c r="Y103" s="544">
        <f>IFERROR(IF(X103="",0,CEILING((X103/$H103),1)*$H103),"")</f>
        <v>144</v>
      </c>
      <c r="Z103" s="36">
        <f>IFERROR(IF(Y103=0,"",ROUNDUP(Y103/H103,0)*0.00902),"")</f>
        <v>0.28864000000000001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150.72</v>
      </c>
      <c r="BN103" s="64">
        <f>IFERROR(Y103*I103/H103,"0")</f>
        <v>150.72</v>
      </c>
      <c r="BO103" s="64">
        <f>IFERROR(1/J103*(X103/H103),"0")</f>
        <v>0.24242424242424243</v>
      </c>
      <c r="BP103" s="64">
        <f>IFERROR(1/J103*(Y103/H103),"0")</f>
        <v>0.24242424242424243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87.555555555555543</v>
      </c>
      <c r="Y105" s="545">
        <f>IFERROR(Y101/H101,"0")+IFERROR(Y102/H102,"0")+IFERROR(Y103/H103,"0")+IFERROR(Y104/H104,"0")</f>
        <v>88</v>
      </c>
      <c r="Z105" s="545">
        <f>IFERROR(IF(Z101="",0,Z101),"0")+IFERROR(IF(Z102="",0,Z102),"0")+IFERROR(IF(Z103="",0,Z103),"0")+IFERROR(IF(Z104="",0,Z104),"0")</f>
        <v>1.3515200000000001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744</v>
      </c>
      <c r="Y106" s="545">
        <f>IFERROR(SUM(Y101:Y104),"0")</f>
        <v>748.80000000000007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17</v>
      </c>
      <c r="Y108" s="544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17.68472222222222</v>
      </c>
      <c r="BN108" s="64">
        <f>IFERROR(Y108*I108/H108,"0")</f>
        <v>22.47</v>
      </c>
      <c r="BO108" s="64">
        <f>IFERROR(1/J108*(X108/H108),"0")</f>
        <v>2.4594907407407406E-2</v>
      </c>
      <c r="BP108" s="64">
        <f>IFERROR(1/J108*(Y108/H108),"0")</f>
        <v>3.125E-2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68</v>
      </c>
      <c r="Y110" s="544">
        <f>IFERROR(IF(X110="",0,CEILING((X110/$H110),1)*$H110),"")</f>
        <v>69.599999999999994</v>
      </c>
      <c r="Z110" s="36">
        <f>IFERROR(IF(Y110=0,"",ROUNDUP(Y110/H110,0)*0.00651),"")</f>
        <v>0.18879000000000001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73.100000000000009</v>
      </c>
      <c r="BN110" s="64">
        <f>IFERROR(Y110*I110/H110,"0")</f>
        <v>74.819999999999993</v>
      </c>
      <c r="BO110" s="64">
        <f>IFERROR(1/J110*(X110/H110),"0")</f>
        <v>0.15567765567765571</v>
      </c>
      <c r="BP110" s="64">
        <f>IFERROR(1/J110*(Y110/H110),"0")</f>
        <v>0.15934065934065936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29.907407407407408</v>
      </c>
      <c r="Y111" s="545">
        <f>IFERROR(Y108/H108,"0")+IFERROR(Y109/H109,"0")+IFERROR(Y110/H110,"0")</f>
        <v>31</v>
      </c>
      <c r="Z111" s="545">
        <f>IFERROR(IF(Z108="",0,Z108),"0")+IFERROR(IF(Z109="",0,Z109),"0")+IFERROR(IF(Z110="",0,Z110),"0")</f>
        <v>0.22675000000000001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85</v>
      </c>
      <c r="Y112" s="545">
        <f>IFERROR(SUM(Y108:Y110),"0")</f>
        <v>91.199999999999989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201</v>
      </c>
      <c r="Y114" s="544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213.73000000000002</v>
      </c>
      <c r="BN114" s="64">
        <f>IFERROR(Y114*I114/H114,"0")</f>
        <v>215.32499999999999</v>
      </c>
      <c r="BO114" s="64">
        <f>IFERROR(1/J114*(X114/H114),"0")</f>
        <v>0.38773148148148151</v>
      </c>
      <c r="BP114" s="64">
        <f>IFERROR(1/J114*(Y114/H114),"0")</f>
        <v>0.390625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204</v>
      </c>
      <c r="Y116" s="544">
        <f>IFERROR(IF(X116="",0,CEILING((X116/$H116),1)*$H116),"")</f>
        <v>205.20000000000002</v>
      </c>
      <c r="Z116" s="36">
        <f>IFERROR(IF(Y116=0,"",ROUNDUP(Y116/H116,0)*0.00651),"")</f>
        <v>0.49476000000000003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223.03999999999996</v>
      </c>
      <c r="BN116" s="64">
        <f>IFERROR(Y116*I116/H116,"0")</f>
        <v>224.352</v>
      </c>
      <c r="BO116" s="64">
        <f>IFERROR(1/J116*(X116/H116),"0")</f>
        <v>0.41514041514041516</v>
      </c>
      <c r="BP116" s="64">
        <f>IFERROR(1/J116*(Y116/H116),"0")</f>
        <v>0.4175824175824176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100.37037037037038</v>
      </c>
      <c r="Y118" s="545">
        <f>IFERROR(Y114/H114,"0")+IFERROR(Y115/H115,"0")+IFERROR(Y116/H116,"0")+IFERROR(Y117/H117,"0")</f>
        <v>101</v>
      </c>
      <c r="Z118" s="545">
        <f>IFERROR(IF(Z114="",0,Z114),"0")+IFERROR(IF(Z115="",0,Z115),"0")+IFERROR(IF(Z116="",0,Z116),"0")+IFERROR(IF(Z117="",0,Z117),"0")</f>
        <v>0.96926000000000001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405</v>
      </c>
      <c r="Y119" s="545">
        <f>IFERROR(SUM(Y114:Y117),"0")</f>
        <v>407.70000000000005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11</v>
      </c>
      <c r="Y159" s="544">
        <f t="shared" ref="Y159:Y167" si="11">IFERROR(IF(X159="",0,CEILING((X159/$H159),1)*$H159),"")</f>
        <v>12.600000000000001</v>
      </c>
      <c r="Z159" s="36">
        <f>IFERROR(IF(Y159=0,"",ROUNDUP(Y159/H159,0)*0.00902),"")</f>
        <v>2.7060000000000001E-2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11.707142857142856</v>
      </c>
      <c r="BN159" s="64">
        <f t="shared" ref="BN159:BN167" si="13">IFERROR(Y159*I159/H159,"0")</f>
        <v>13.41</v>
      </c>
      <c r="BO159" s="64">
        <f t="shared" ref="BO159:BO167" si="14">IFERROR(1/J159*(X159/H159),"0")</f>
        <v>1.9841269841269844E-2</v>
      </c>
      <c r="BP159" s="64">
        <f t="shared" ref="BP159:BP167" si="15">IFERROR(1/J159*(Y159/H159),"0")</f>
        <v>2.2727272727272728E-2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109</v>
      </c>
      <c r="Y161" s="544">
        <f t="shared" si="11"/>
        <v>109.2</v>
      </c>
      <c r="Z161" s="36">
        <f>IFERROR(IF(Y161=0,"",ROUNDUP(Y161/H161,0)*0.00902),"")</f>
        <v>0.23452000000000001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114.44999999999999</v>
      </c>
      <c r="BN161" s="64">
        <f t="shared" si="13"/>
        <v>114.66</v>
      </c>
      <c r="BO161" s="64">
        <f t="shared" si="14"/>
        <v>0.19660894660894662</v>
      </c>
      <c r="BP161" s="64">
        <f t="shared" si="15"/>
        <v>0.19696969696969696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57</v>
      </c>
      <c r="Y162" s="544">
        <f t="shared" si="11"/>
        <v>58.800000000000004</v>
      </c>
      <c r="Z162" s="36">
        <f>IFERROR(IF(Y162=0,"",ROUNDUP(Y162/H162,0)*0.00502),"")</f>
        <v>0.14056000000000002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60.528571428571425</v>
      </c>
      <c r="BN162" s="64">
        <f t="shared" si="13"/>
        <v>62.44</v>
      </c>
      <c r="BO162" s="64">
        <f t="shared" si="14"/>
        <v>0.115995115995116</v>
      </c>
      <c r="BP162" s="64">
        <f t="shared" si="15"/>
        <v>0.11965811965811968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46</v>
      </c>
      <c r="Y164" s="544">
        <f t="shared" si="11"/>
        <v>46.800000000000004</v>
      </c>
      <c r="Z164" s="36">
        <f>IFERROR(IF(Y164=0,"",ROUNDUP(Y164/H164,0)*0.00502),"")</f>
        <v>0.13052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49.322222222222223</v>
      </c>
      <c r="BN164" s="64">
        <f t="shared" si="13"/>
        <v>50.180000000000007</v>
      </c>
      <c r="BO164" s="64">
        <f t="shared" si="14"/>
        <v>0.10921177587844255</v>
      </c>
      <c r="BP164" s="64">
        <f t="shared" si="15"/>
        <v>0.11111111111111112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280</v>
      </c>
      <c r="Y165" s="544">
        <f t="shared" si="11"/>
        <v>281.40000000000003</v>
      </c>
      <c r="Z165" s="36">
        <f>IFERROR(IF(Y165=0,"",ROUNDUP(Y165/H165,0)*0.00502),"")</f>
        <v>0.67268000000000006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293.33333333333331</v>
      </c>
      <c r="BN165" s="64">
        <f t="shared" si="13"/>
        <v>294.80000000000007</v>
      </c>
      <c r="BO165" s="64">
        <f t="shared" si="14"/>
        <v>0.56980056980056981</v>
      </c>
      <c r="BP165" s="64">
        <f t="shared" si="15"/>
        <v>0.57264957264957272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214.60317460317458</v>
      </c>
      <c r="Y168" s="545">
        <f>IFERROR(Y159/H159,"0")+IFERROR(Y160/H160,"0")+IFERROR(Y161/H161,"0")+IFERROR(Y162/H162,"0")+IFERROR(Y163/H163,"0")+IFERROR(Y164/H164,"0")+IFERROR(Y165/H165,"0")+IFERROR(Y166/H166,"0")+IFERROR(Y167/H167,"0")</f>
        <v>217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1.2053400000000001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503</v>
      </c>
      <c r="Y169" s="545">
        <f>IFERROR(SUM(Y159:Y167),"0")</f>
        <v>508.80000000000007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</v>
      </c>
      <c r="Y172" s="54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2.3809523809523809</v>
      </c>
      <c r="Y174" s="545">
        <f>IFERROR(Y171/H171,"0")+IFERROR(Y172/H172,"0")+IFERROR(Y173/H173,"0")</f>
        <v>3</v>
      </c>
      <c r="Z174" s="545">
        <f>IFERROR(IF(Z171="",0,Z171),"0")+IFERROR(IF(Z172="",0,Z172),"0")+IFERROR(IF(Z173="",0,Z173),"0")</f>
        <v>1.77E-2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3</v>
      </c>
      <c r="Y175" s="545">
        <f>IFERROR(SUM(Y171:Y173),"0")</f>
        <v>3.7800000000000002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7</v>
      </c>
      <c r="Y177" s="54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2.5720164609053495E-2</v>
      </c>
      <c r="BP177" s="64">
        <f>IFERROR(1/J177*(Y177/H177),"0")</f>
        <v>2.7777777777777776E-2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5.5555555555555554</v>
      </c>
      <c r="Y178" s="545">
        <f>IFERROR(Y177/H177,"0")</f>
        <v>6</v>
      </c>
      <c r="Z178" s="545">
        <f>IFERROR(IF(Z177="",0,Z177),"0")</f>
        <v>3.5400000000000001E-2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7</v>
      </c>
      <c r="Y179" s="545">
        <f>IFERROR(SUM(Y177:Y177),"0")</f>
        <v>7.5600000000000005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81</v>
      </c>
      <c r="Y192" s="544">
        <f t="shared" ref="Y192:Y199" si="16">IFERROR(IF(X192="",0,CEILING((X192/$H192),1)*$H192),"")</f>
        <v>81</v>
      </c>
      <c r="Z192" s="36">
        <f>IFERROR(IF(Y192=0,"",ROUNDUP(Y192/H192,0)*0.00902),"")</f>
        <v>0.1353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84.15</v>
      </c>
      <c r="BN192" s="64">
        <f t="shared" ref="BN192:BN199" si="18">IFERROR(Y192*I192/H192,"0")</f>
        <v>84.15</v>
      </c>
      <c r="BO192" s="64">
        <f t="shared" ref="BO192:BO199" si="19">IFERROR(1/J192*(X192/H192),"0")</f>
        <v>0.11363636363636363</v>
      </c>
      <c r="BP192" s="64">
        <f t="shared" ref="BP192:BP199" si="20">IFERROR(1/J192*(Y192/H192),"0")</f>
        <v>0.11363636363636363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64</v>
      </c>
      <c r="Y193" s="544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66.488888888888894</v>
      </c>
      <c r="BN193" s="64">
        <f t="shared" si="18"/>
        <v>67.320000000000007</v>
      </c>
      <c r="BO193" s="64">
        <f t="shared" si="19"/>
        <v>8.9786756453423114E-2</v>
      </c>
      <c r="BP193" s="64">
        <f t="shared" si="20"/>
        <v>9.0909090909090925E-2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42</v>
      </c>
      <c r="Y196" s="544">
        <f t="shared" si="16"/>
        <v>43.2</v>
      </c>
      <c r="Z196" s="36">
        <f>IFERROR(IF(Y196=0,"",ROUNDUP(Y196/H196,0)*0.00502),"")</f>
        <v>0.12048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45.033333333333331</v>
      </c>
      <c r="BN196" s="64">
        <f t="shared" si="18"/>
        <v>46.32</v>
      </c>
      <c r="BO196" s="64">
        <f t="shared" si="19"/>
        <v>9.9715099715099717E-2</v>
      </c>
      <c r="BP196" s="64">
        <f t="shared" si="20"/>
        <v>0.10256410256410257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5</v>
      </c>
      <c r="Y197" s="544">
        <f t="shared" si="16"/>
        <v>5.4</v>
      </c>
      <c r="Z197" s="36">
        <f>IFERROR(IF(Y197=0,"",ROUNDUP(Y197/H197,0)*0.00502),"")</f>
        <v>1.506E-2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5.2777777777777777</v>
      </c>
      <c r="BN197" s="64">
        <f t="shared" si="18"/>
        <v>5.7</v>
      </c>
      <c r="BO197" s="64">
        <f t="shared" si="19"/>
        <v>1.1870845204178538E-2</v>
      </c>
      <c r="BP197" s="64">
        <f t="shared" si="20"/>
        <v>1.2820512820512822E-2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5</v>
      </c>
      <c r="Y199" s="544">
        <f t="shared" si="16"/>
        <v>5.4</v>
      </c>
      <c r="Z199" s="36">
        <f>IFERROR(IF(Y199=0,"",ROUNDUP(Y199/H199,0)*0.00502),"")</f>
        <v>1.506E-2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5.2777777777777777</v>
      </c>
      <c r="BN199" s="64">
        <f t="shared" si="18"/>
        <v>5.7</v>
      </c>
      <c r="BO199" s="64">
        <f t="shared" si="19"/>
        <v>1.1870845204178538E-2</v>
      </c>
      <c r="BP199" s="64">
        <f t="shared" si="20"/>
        <v>1.2820512820512822E-2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55.740740740740733</v>
      </c>
      <c r="Y200" s="545">
        <f>IFERROR(Y192/H192,"0")+IFERROR(Y193/H193,"0")+IFERROR(Y194/H194,"0")+IFERROR(Y195/H195,"0")+IFERROR(Y196/H196,"0")+IFERROR(Y197/H197,"0")+IFERROR(Y198/H198,"0")+IFERROR(Y199/H199,"0")</f>
        <v>57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0.39414000000000005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197</v>
      </c>
      <c r="Y201" s="545">
        <f>IFERROR(SUM(Y192:Y199),"0")</f>
        <v>199.8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90</v>
      </c>
      <c r="Y205" s="544">
        <f t="shared" si="21"/>
        <v>95.699999999999989</v>
      </c>
      <c r="Z205" s="36">
        <f>IFERROR(IF(Y205=0,"",ROUNDUP(Y205/H205,0)*0.01898),"")</f>
        <v>0.20877999999999999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95.368965517241378</v>
      </c>
      <c r="BN205" s="64">
        <f t="shared" si="23"/>
        <v>101.40899999999999</v>
      </c>
      <c r="BO205" s="64">
        <f t="shared" si="24"/>
        <v>0.16163793103448276</v>
      </c>
      <c r="BP205" s="64">
        <f t="shared" si="25"/>
        <v>0.171875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167</v>
      </c>
      <c r="Y206" s="544">
        <f t="shared" si="21"/>
        <v>168</v>
      </c>
      <c r="Z206" s="36">
        <f t="shared" ref="Z206:Z211" si="26">IFERROR(IF(Y206=0,"",ROUNDUP(Y206/H206,0)*0.00651),"")</f>
        <v>0.45569999999999999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185.78749999999999</v>
      </c>
      <c r="BN206" s="64">
        <f t="shared" si="23"/>
        <v>186.9</v>
      </c>
      <c r="BO206" s="64">
        <f t="shared" si="24"/>
        <v>0.38232600732600741</v>
      </c>
      <c r="BP206" s="64">
        <f t="shared" si="25"/>
        <v>0.38461538461538464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353</v>
      </c>
      <c r="Y208" s="544">
        <f t="shared" si="21"/>
        <v>355.2</v>
      </c>
      <c r="Z208" s="36">
        <f t="shared" si="26"/>
        <v>0.96348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390.06500000000005</v>
      </c>
      <c r="BN208" s="64">
        <f t="shared" si="23"/>
        <v>392.49600000000004</v>
      </c>
      <c r="BO208" s="64">
        <f t="shared" si="24"/>
        <v>0.80815018315018328</v>
      </c>
      <c r="BP208" s="64">
        <f t="shared" si="25"/>
        <v>0.8131868131868133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212</v>
      </c>
      <c r="Y209" s="544">
        <f t="shared" si="21"/>
        <v>213.6</v>
      </c>
      <c r="Z209" s="36">
        <f t="shared" si="26"/>
        <v>0.57938999999999996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234.26000000000002</v>
      </c>
      <c r="BN209" s="64">
        <f t="shared" si="23"/>
        <v>236.02800000000002</v>
      </c>
      <c r="BO209" s="64">
        <f t="shared" si="24"/>
        <v>0.48534798534798546</v>
      </c>
      <c r="BP209" s="64">
        <f t="shared" si="25"/>
        <v>0.48901098901098905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57</v>
      </c>
      <c r="Y210" s="544">
        <f t="shared" si="21"/>
        <v>57.599999999999994</v>
      </c>
      <c r="Z210" s="36">
        <f t="shared" si="26"/>
        <v>0.15623999999999999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62.985000000000007</v>
      </c>
      <c r="BN210" s="64">
        <f t="shared" si="23"/>
        <v>63.648000000000003</v>
      </c>
      <c r="BO210" s="64">
        <f t="shared" si="24"/>
        <v>0.1304945054945055</v>
      </c>
      <c r="BP210" s="64">
        <f t="shared" si="25"/>
        <v>0.13186813186813187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78</v>
      </c>
      <c r="Y211" s="544">
        <f t="shared" si="21"/>
        <v>79.2</v>
      </c>
      <c r="Z211" s="36">
        <f t="shared" si="26"/>
        <v>0.21482999999999999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86.384999999999991</v>
      </c>
      <c r="BN211" s="64">
        <f t="shared" si="23"/>
        <v>87.713999999999999</v>
      </c>
      <c r="BO211" s="64">
        <f t="shared" si="24"/>
        <v>0.17857142857142858</v>
      </c>
      <c r="BP211" s="64">
        <f t="shared" si="25"/>
        <v>0.18131868131868134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371.59482758620692</v>
      </c>
      <c r="Y212" s="545">
        <f>IFERROR(Y203/H203,"0")+IFERROR(Y204/H204,"0")+IFERROR(Y205/H205,"0")+IFERROR(Y206/H206,"0")+IFERROR(Y207/H207,"0")+IFERROR(Y208/H208,"0")+IFERROR(Y209/H209,"0")+IFERROR(Y210/H210,"0")+IFERROR(Y211/H211,"0")</f>
        <v>375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2.5784199999999999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957</v>
      </c>
      <c r="Y213" s="545">
        <f>IFERROR(SUM(Y203:Y211),"0")</f>
        <v>969.30000000000007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286</v>
      </c>
      <c r="Y221" s="544">
        <f t="shared" ref="Y221:Y229" si="27">IFERROR(IF(X221="",0,CEILING((X221/$H221),1)*$H221),"")</f>
        <v>290</v>
      </c>
      <c r="Z221" s="36">
        <f>IFERROR(IF(Y221=0,"",ROUNDUP(Y221/H221,0)*0.01898),"")</f>
        <v>0.47450000000000003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296.72500000000002</v>
      </c>
      <c r="BN221" s="64">
        <f t="shared" ref="BN221:BN229" si="29">IFERROR(Y221*I221/H221,"0")</f>
        <v>300.875</v>
      </c>
      <c r="BO221" s="64">
        <f t="shared" ref="BO221:BO229" si="30">IFERROR(1/J221*(X221/H221),"0")</f>
        <v>0.38523706896551724</v>
      </c>
      <c r="BP221" s="64">
        <f t="shared" ref="BP221:BP229" si="31">IFERROR(1/J221*(Y221/H221),"0")</f>
        <v>0.390625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5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5.2625000000000002</v>
      </c>
      <c r="BN224" s="64">
        <f t="shared" si="29"/>
        <v>8.42</v>
      </c>
      <c r="BO224" s="64">
        <f t="shared" si="30"/>
        <v>9.46969696969697E-3</v>
      </c>
      <c r="BP224" s="64">
        <f t="shared" si="31"/>
        <v>1.5151515151515152E-2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25.905172413793103</v>
      </c>
      <c r="Y230" s="545">
        <f>IFERROR(Y221/H221,"0")+IFERROR(Y222/H222,"0")+IFERROR(Y223/H223,"0")+IFERROR(Y224/H224,"0")+IFERROR(Y225/H225,"0")+IFERROR(Y226/H226,"0")+IFERROR(Y227/H227,"0")+IFERROR(Y228/H228,"0")+IFERROR(Y229/H229,"0")</f>
        <v>27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0.49254000000000003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291</v>
      </c>
      <c r="Y231" s="545">
        <f>IFERROR(SUM(Y221:Y229),"0")</f>
        <v>298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5</v>
      </c>
      <c r="Y243" s="544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4</v>
      </c>
      <c r="Y245" s="544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10.606060606060606</v>
      </c>
      <c r="Y246" s="545">
        <f>IFERROR(Y241/H241,"0")+IFERROR(Y242/H242,"0")+IFERROR(Y243/H243,"0")+IFERROR(Y244/H244,"0")+IFERROR(Y245/H245,"0")</f>
        <v>13</v>
      </c>
      <c r="Z246" s="545">
        <f>IFERROR(IF(Z241="",0,Z241),"0")+IFERROR(IF(Z242="",0,Z242),"0")+IFERROR(IF(Z243="",0,Z243),"0")+IFERROR(IF(Z244="",0,Z244),"0")+IFERROR(IF(Z245="",0,Z245),"0")</f>
        <v>7.669999999999999E-2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10</v>
      </c>
      <c r="Y247" s="545">
        <f>IFERROR(SUM(Y241:Y245),"0")</f>
        <v>12.330000000000002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62</v>
      </c>
      <c r="Y268" s="544">
        <f>IFERROR(IF(X268="",0,CEILING((X268/$H268),1)*$H268),"")</f>
        <v>62.4</v>
      </c>
      <c r="Z268" s="36">
        <f>IFERROR(IF(Y268=0,"",ROUNDUP(Y268/H268,0)*0.00651),"")</f>
        <v>0.16925999999999999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68.510000000000005</v>
      </c>
      <c r="BN268" s="64">
        <f>IFERROR(Y268*I268/H268,"0")</f>
        <v>68.952000000000012</v>
      </c>
      <c r="BO268" s="64">
        <f>IFERROR(1/J268*(X268/H268),"0")</f>
        <v>0.14194139194139196</v>
      </c>
      <c r="BP268" s="64">
        <f>IFERROR(1/J268*(Y268/H268),"0")</f>
        <v>0.14285714285714288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111</v>
      </c>
      <c r="Y269" s="544">
        <f>IFERROR(IF(X269="",0,CEILING((X269/$H269),1)*$H269),"")</f>
        <v>112.8</v>
      </c>
      <c r="Z269" s="36">
        <f>IFERROR(IF(Y269=0,"",ROUNDUP(Y269/H269,0)*0.00651),"")</f>
        <v>0.30597000000000002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119.325</v>
      </c>
      <c r="BN269" s="64">
        <f>IFERROR(Y269*I269/H269,"0")</f>
        <v>121.26</v>
      </c>
      <c r="BO269" s="64">
        <f>IFERROR(1/J269*(X269/H269),"0")</f>
        <v>0.25412087912087916</v>
      </c>
      <c r="BP269" s="64">
        <f>IFERROR(1/J269*(Y269/H269),"0")</f>
        <v>0.25824175824175827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72.083333333333343</v>
      </c>
      <c r="Y270" s="545">
        <f>IFERROR(Y267/H267,"0")+IFERROR(Y268/H268,"0")+IFERROR(Y269/H269,"0")</f>
        <v>73</v>
      </c>
      <c r="Z270" s="545">
        <f>IFERROR(IF(Z267="",0,Z267),"0")+IFERROR(IF(Z268="",0,Z268),"0")+IFERROR(IF(Z269="",0,Z269),"0")</f>
        <v>0.47523000000000004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173</v>
      </c>
      <c r="Y271" s="545">
        <f>IFERROR(SUM(Y267:Y269),"0")</f>
        <v>175.2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8</v>
      </c>
      <c r="Y302" s="544">
        <f t="shared" si="33"/>
        <v>9</v>
      </c>
      <c r="Z302" s="36">
        <f>IFERROR(IF(Y302=0,"",ROUNDUP(Y302/H302,0)*0.00651),"")</f>
        <v>3.2550000000000003E-2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9.0133333333333336</v>
      </c>
      <c r="BN302" s="64">
        <f t="shared" si="35"/>
        <v>10.139999999999999</v>
      </c>
      <c r="BO302" s="64">
        <f t="shared" si="36"/>
        <v>2.4420024420024423E-2</v>
      </c>
      <c r="BP302" s="64">
        <f t="shared" si="37"/>
        <v>2.7472527472527476E-2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4.4444444444444446</v>
      </c>
      <c r="Y303" s="545">
        <f>IFERROR(Y296/H296,"0")+IFERROR(Y297/H297,"0")+IFERROR(Y298/H298,"0")+IFERROR(Y299/H299,"0")+IFERROR(Y300/H300,"0")+IFERROR(Y301/H301,"0")+IFERROR(Y302/H302,"0")</f>
        <v>5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3.2550000000000003E-2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8</v>
      </c>
      <c r="Y304" s="545">
        <f>IFERROR(SUM(Y296:Y302),"0")</f>
        <v>9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5</v>
      </c>
      <c r="Y310" s="544">
        <f>IFERROR(IF(X310="",0,CEILING((X310/$H310),1)*$H310),"")</f>
        <v>5.4</v>
      </c>
      <c r="Z310" s="36">
        <f>IFERROR(IF(Y310=0,"",ROUNDUP(Y310/H310,0)*0.00651),"")</f>
        <v>1.302E-2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5.4777777777777779</v>
      </c>
      <c r="BN310" s="64">
        <f>IFERROR(Y310*I310/H310,"0")</f>
        <v>5.9160000000000004</v>
      </c>
      <c r="BO310" s="64">
        <f>IFERROR(1/J310*(X310/H310),"0")</f>
        <v>1.0175010175010175E-2</v>
      </c>
      <c r="BP310" s="64">
        <f>IFERROR(1/J310*(Y310/H310),"0")</f>
        <v>1.098901098901099E-2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1.8518518518518516</v>
      </c>
      <c r="Y311" s="545">
        <f>IFERROR(Y306/H306,"0")+IFERROR(Y307/H307,"0")+IFERROR(Y308/H308,"0")+IFERROR(Y309/H309,"0")+IFERROR(Y310/H310,"0")</f>
        <v>2</v>
      </c>
      <c r="Z311" s="545">
        <f>IFERROR(IF(Z306="",0,Z306),"0")+IFERROR(IF(Z307="",0,Z307),"0")+IFERROR(IF(Z308="",0,Z308),"0")+IFERROR(IF(Z309="",0,Z309),"0")+IFERROR(IF(Z310="",0,Z310),"0")</f>
        <v>1.302E-2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5</v>
      </c>
      <c r="Y312" s="545">
        <f>IFERROR(SUM(Y306:Y310),"0")</f>
        <v>5.4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63</v>
      </c>
      <c r="Y314" s="544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66.892499999999998</v>
      </c>
      <c r="BN314" s="64">
        <f>IFERROR(Y314*I314/H314,"0")</f>
        <v>71.352000000000004</v>
      </c>
      <c r="BO314" s="64">
        <f>IFERROR(1/J314*(X314/H314),"0")</f>
        <v>0.1171875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495</v>
      </c>
      <c r="Y315" s="544">
        <f>IFERROR(IF(X315="",0,CEILING((X315/$H315),1)*$H315),"")</f>
        <v>499.2</v>
      </c>
      <c r="Z315" s="36">
        <f>IFERROR(IF(Y315=0,"",ROUNDUP(Y315/H315,0)*0.01898),"")</f>
        <v>1.21472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527.93653846153859</v>
      </c>
      <c r="BN315" s="64">
        <f>IFERROR(Y315*I315/H315,"0")</f>
        <v>532.41600000000005</v>
      </c>
      <c r="BO315" s="64">
        <f>IFERROR(1/J315*(X315/H315),"0")</f>
        <v>0.99158653846153844</v>
      </c>
      <c r="BP315" s="64">
        <f>IFERROR(1/J315*(Y315/H315),"0")</f>
        <v>1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78</v>
      </c>
      <c r="Y316" s="544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82.819285714285712</v>
      </c>
      <c r="BN316" s="64">
        <f>IFERROR(Y316*I316/H316,"0")</f>
        <v>89.19</v>
      </c>
      <c r="BO316" s="64">
        <f>IFERROR(1/J316*(X316/H316),"0")</f>
        <v>0.1450892857142857</v>
      </c>
      <c r="BP316" s="64">
        <f>IFERROR(1/J316*(Y316/H316),"0")</f>
        <v>0.15625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80.24725274725273</v>
      </c>
      <c r="Y317" s="545">
        <f>IFERROR(Y314/H314,"0")+IFERROR(Y315/H315,"0")+IFERROR(Y316/H316,"0")</f>
        <v>82</v>
      </c>
      <c r="Z317" s="545">
        <f>IFERROR(IF(Z314="",0,Z314),"0")+IFERROR(IF(Z315="",0,Z315),"0")+IFERROR(IF(Z316="",0,Z316),"0")</f>
        <v>1.55636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636</v>
      </c>
      <c r="Y318" s="545">
        <f>IFERROR(SUM(Y314:Y316),"0")</f>
        <v>650.4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7</v>
      </c>
      <c r="Y321" s="544">
        <f>IFERROR(IF(X321="",0,CEILING((X321/$H321),1)*$H321),"")</f>
        <v>9.120000000000001</v>
      </c>
      <c r="Z321" s="36">
        <f>IFERROR(IF(Y321=0,"",ROUNDUP(Y321/H321,0)*0.00902),"")</f>
        <v>2.7060000000000001E-2</v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7.5756578947368425</v>
      </c>
      <c r="BN321" s="64">
        <f>IFERROR(Y321*I321/H321,"0")</f>
        <v>9.870000000000001</v>
      </c>
      <c r="BO321" s="64">
        <f>IFERROR(1/J321*(X321/H321),"0")</f>
        <v>1.7444178628389158E-2</v>
      </c>
      <c r="BP321" s="64">
        <f>IFERROR(1/J321*(Y321/H321),"0")</f>
        <v>2.2727272727272731E-2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2.3026315789473686</v>
      </c>
      <c r="Y324" s="545">
        <f>IFERROR(Y320/H320,"0")+IFERROR(Y321/H321,"0")+IFERROR(Y322/H322,"0")+IFERROR(Y323/H323,"0")</f>
        <v>3.0000000000000004</v>
      </c>
      <c r="Z324" s="545">
        <f>IFERROR(IF(Z320="",0,Z320),"0")+IFERROR(IF(Z321="",0,Z321),"0")+IFERROR(IF(Z322="",0,Z322),"0")+IFERROR(IF(Z323="",0,Z323),"0")</f>
        <v>2.7060000000000001E-2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9.120000000000001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45</v>
      </c>
      <c r="Y334" s="544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47.88333333333334</v>
      </c>
      <c r="BN334" s="64">
        <f>IFERROR(Y334*I334/H334,"0")</f>
        <v>51.713999999999992</v>
      </c>
      <c r="BO334" s="64">
        <f>IFERROR(1/J334*(X334/H334),"0")</f>
        <v>8.6805555555555552E-2</v>
      </c>
      <c r="BP334" s="64">
        <f>IFERROR(1/J334*(Y334/H334),"0")</f>
        <v>9.375E-2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5.5555555555555554</v>
      </c>
      <c r="Y337" s="545">
        <f>IFERROR(Y334/H334,"0")+IFERROR(Y335/H335,"0")+IFERROR(Y336/H336,"0")</f>
        <v>6</v>
      </c>
      <c r="Z337" s="545">
        <f>IFERROR(IF(Z334="",0,Z334),"0")+IFERROR(IF(Z335="",0,Z335),"0")+IFERROR(IF(Z336="",0,Z336),"0")</f>
        <v>0.11388000000000001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45</v>
      </c>
      <c r="Y338" s="545">
        <f>IFERROR(SUM(Y334:Y336),"0")</f>
        <v>48.599999999999994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851</v>
      </c>
      <c r="Y342" s="544">
        <f t="shared" ref="Y342:Y348" si="38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878.23199999999997</v>
      </c>
      <c r="BN342" s="64">
        <f t="shared" ref="BN342:BN348" si="40">IFERROR(Y342*I342/H342,"0")</f>
        <v>882.36</v>
      </c>
      <c r="BO342" s="64">
        <f t="shared" ref="BO342:BO348" si="41">IFERROR(1/J342*(X342/H342),"0")</f>
        <v>1.1819444444444445</v>
      </c>
      <c r="BP342" s="64">
        <f t="shared" ref="BP342:BP348" si="42">IFERROR(1/J342*(Y342/H342),"0")</f>
        <v>1.1875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919</v>
      </c>
      <c r="Y343" s="544">
        <f t="shared" si="38"/>
        <v>930</v>
      </c>
      <c r="Z343" s="36">
        <f>IFERROR(IF(Y343=0,"",ROUNDUP(Y343/H343,0)*0.02175),"")</f>
        <v>1.3484999999999998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948.40800000000002</v>
      </c>
      <c r="BN343" s="64">
        <f t="shared" si="40"/>
        <v>959.76</v>
      </c>
      <c r="BO343" s="64">
        <f t="shared" si="41"/>
        <v>1.2763888888888888</v>
      </c>
      <c r="BP343" s="64">
        <f t="shared" si="42"/>
        <v>1.2916666666666665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690</v>
      </c>
      <c r="Y344" s="544">
        <f t="shared" si="38"/>
        <v>690</v>
      </c>
      <c r="Z344" s="36">
        <f>IFERROR(IF(Y344=0,"",ROUNDUP(Y344/H344,0)*0.02175),"")</f>
        <v>1.0004999999999999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712.08</v>
      </c>
      <c r="BN344" s="64">
        <f t="shared" si="40"/>
        <v>712.08</v>
      </c>
      <c r="BO344" s="64">
        <f t="shared" si="41"/>
        <v>0.95833333333333326</v>
      </c>
      <c r="BP344" s="64">
        <f t="shared" si="42"/>
        <v>0.95833333333333326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461</v>
      </c>
      <c r="Y345" s="544">
        <f t="shared" si="38"/>
        <v>465</v>
      </c>
      <c r="Z345" s="36">
        <f>IFERROR(IF(Y345=0,"",ROUNDUP(Y345/H345,0)*0.02175),"")</f>
        <v>0.6742499999999999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475.75200000000001</v>
      </c>
      <c r="BN345" s="64">
        <f t="shared" si="40"/>
        <v>479.88</v>
      </c>
      <c r="BO345" s="64">
        <f t="shared" si="41"/>
        <v>0.64027777777777772</v>
      </c>
      <c r="BP345" s="64">
        <f t="shared" si="42"/>
        <v>0.64583333333333326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194.73333333333335</v>
      </c>
      <c r="Y349" s="545">
        <f>IFERROR(Y342/H342,"0")+IFERROR(Y343/H343,"0")+IFERROR(Y344/H344,"0")+IFERROR(Y345/H345,"0")+IFERROR(Y346/H346,"0")+IFERROR(Y347/H347,"0")+IFERROR(Y348/H348,"0")</f>
        <v>196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4.262999999999999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2921</v>
      </c>
      <c r="Y350" s="545">
        <f>IFERROR(SUM(Y342:Y348),"0")</f>
        <v>2940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1384</v>
      </c>
      <c r="Y352" s="544">
        <f>IFERROR(IF(X352="",0,CEILING((X352/$H352),1)*$H352),"")</f>
        <v>1395</v>
      </c>
      <c r="Z352" s="36">
        <f>IFERROR(IF(Y352=0,"",ROUNDUP(Y352/H352,0)*0.02175),"")</f>
        <v>2.0227499999999998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1428.288</v>
      </c>
      <c r="BN352" s="64">
        <f>IFERROR(Y352*I352/H352,"0")</f>
        <v>1439.64</v>
      </c>
      <c r="BO352" s="64">
        <f>IFERROR(1/J352*(X352/H352),"0")</f>
        <v>1.9222222222222221</v>
      </c>
      <c r="BP352" s="64">
        <f>IFERROR(1/J352*(Y352/H352),"0")</f>
        <v>1.9375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92.266666666666666</v>
      </c>
      <c r="Y354" s="545">
        <f>IFERROR(Y352/H352,"0")+IFERROR(Y353/H353,"0")</f>
        <v>93</v>
      </c>
      <c r="Z354" s="545">
        <f>IFERROR(IF(Z352="",0,Z352),"0")+IFERROR(IF(Z353="",0,Z353),"0")</f>
        <v>2.0227499999999998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1384</v>
      </c>
      <c r="Y355" s="545">
        <f>IFERROR(SUM(Y352:Y353),"0")</f>
        <v>1395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17</v>
      </c>
      <c r="Y358" s="544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17.980333333333334</v>
      </c>
      <c r="BN358" s="64">
        <f>IFERROR(Y358*I358/H358,"0")</f>
        <v>19.038</v>
      </c>
      <c r="BO358" s="64">
        <f>IFERROR(1/J358*(X358/H358),"0")</f>
        <v>2.9513888888888888E-2</v>
      </c>
      <c r="BP358" s="64">
        <f>IFERROR(1/J358*(Y358/H358),"0")</f>
        <v>3.125E-2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1.8888888888888888</v>
      </c>
      <c r="Y359" s="545">
        <f>IFERROR(Y357/H357,"0")+IFERROR(Y358/H358,"0")</f>
        <v>2</v>
      </c>
      <c r="Z359" s="545">
        <f>IFERROR(IF(Z357="",0,Z357),"0")+IFERROR(IF(Z358="",0,Z358),"0")</f>
        <v>3.7960000000000001E-2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17</v>
      </c>
      <c r="Y360" s="545">
        <f>IFERROR(SUM(Y357:Y358),"0")</f>
        <v>18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20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20.725000000000001</v>
      </c>
      <c r="BN368" s="64">
        <f>IFERROR(Y368*I368/H368,"0")</f>
        <v>24.87</v>
      </c>
      <c r="BO368" s="64">
        <f>IFERROR(1/J368*(X368/H368),"0")</f>
        <v>2.6041666666666668E-2</v>
      </c>
      <c r="BP368" s="64">
        <f>IFERROR(1/J368*(Y368/H368),"0")</f>
        <v>3.125E-2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1.6666666666666667</v>
      </c>
      <c r="Y370" s="545">
        <f>IFERROR(Y367/H367,"0")+IFERROR(Y368/H368,"0")+IFERROR(Y369/H369,"0")</f>
        <v>2</v>
      </c>
      <c r="Z370" s="545">
        <f>IFERROR(IF(Z367="",0,Z367),"0")+IFERROR(IF(Z368="",0,Z368),"0")+IFERROR(IF(Z369="",0,Z369),"0")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20</v>
      </c>
      <c r="Y371" s="545">
        <f>IFERROR(SUM(Y367:Y369),"0")</f>
        <v>24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437</v>
      </c>
      <c r="Y377" s="544">
        <f>IFERROR(IF(X377="",0,CEILING((X377/$H377),1)*$H377),"")</f>
        <v>441</v>
      </c>
      <c r="Z377" s="36">
        <f>IFERROR(IF(Y377=0,"",ROUNDUP(Y377/H377,0)*0.01898),"")</f>
        <v>0.93002000000000007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462.20033333333333</v>
      </c>
      <c r="BN377" s="64">
        <f>IFERROR(Y377*I377/H377,"0")</f>
        <v>466.43099999999998</v>
      </c>
      <c r="BO377" s="64">
        <f>IFERROR(1/J377*(X377/H377),"0")</f>
        <v>0.75868055555555558</v>
      </c>
      <c r="BP377" s="64">
        <f>IFERROR(1/J377*(Y377/H377),"0")</f>
        <v>0.765625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48.555555555555557</v>
      </c>
      <c r="Y379" s="545">
        <f>IFERROR(Y377/H377,"0")+IFERROR(Y378/H378,"0")</f>
        <v>49</v>
      </c>
      <c r="Z379" s="545">
        <f>IFERROR(IF(Z377="",0,Z377),"0")+IFERROR(IF(Z378="",0,Z378),"0")</f>
        <v>0.93002000000000007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437</v>
      </c>
      <c r="Y380" s="545">
        <f>IFERROR(SUM(Y377:Y378),"0")</f>
        <v>441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46</v>
      </c>
      <c r="Y430" s="544">
        <f t="shared" ref="Y430:Y440" si="49">IFERROR(IF(X430="",0,CEILING((X430/$H430),1)*$H430),"")</f>
        <v>47.52</v>
      </c>
      <c r="Z430" s="36">
        <f t="shared" ref="Z430:Z435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49.136363636363633</v>
      </c>
      <c r="BN430" s="64">
        <f t="shared" ref="BN430:BN440" si="52">IFERROR(Y430*I430/H430,"0")</f>
        <v>50.760000000000005</v>
      </c>
      <c r="BO430" s="64">
        <f t="shared" ref="BO430:BO440" si="53">IFERROR(1/J430*(X430/H430),"0")</f>
        <v>8.3770396270396258E-2</v>
      </c>
      <c r="BP430" s="64">
        <f t="shared" ref="BP430:BP440" si="54">IFERROR(1/J430*(Y430/H430),"0")</f>
        <v>8.6538461538461536E-2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68</v>
      </c>
      <c r="Y431" s="544">
        <f t="shared" si="49"/>
        <v>68.64</v>
      </c>
      <c r="Z431" s="36">
        <f t="shared" si="50"/>
        <v>0.15548000000000001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72.636363636363626</v>
      </c>
      <c r="BN431" s="64">
        <f t="shared" si="52"/>
        <v>73.319999999999993</v>
      </c>
      <c r="BO431" s="64">
        <f t="shared" si="53"/>
        <v>0.12383449883449885</v>
      </c>
      <c r="BP431" s="64">
        <f t="shared" si="54"/>
        <v>0.125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347</v>
      </c>
      <c r="Y433" s="544">
        <f t="shared" si="49"/>
        <v>348.48</v>
      </c>
      <c r="Z433" s="36">
        <f t="shared" si="50"/>
        <v>0.78936000000000006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370.65909090909088</v>
      </c>
      <c r="BN433" s="64">
        <f t="shared" si="52"/>
        <v>372.24</v>
      </c>
      <c r="BO433" s="64">
        <f t="shared" si="53"/>
        <v>0.6319201631701632</v>
      </c>
      <c r="BP433" s="64">
        <f t="shared" si="54"/>
        <v>0.63461538461538469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589</v>
      </c>
      <c r="Y435" s="544">
        <f t="shared" si="49"/>
        <v>591.36</v>
      </c>
      <c r="Z435" s="36">
        <f t="shared" si="50"/>
        <v>1.33952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629.15909090909088</v>
      </c>
      <c r="BN435" s="64">
        <f t="shared" si="52"/>
        <v>631.67999999999995</v>
      </c>
      <c r="BO435" s="64">
        <f t="shared" si="53"/>
        <v>1.0726252913752914</v>
      </c>
      <c r="BP435" s="64">
        <f t="shared" si="54"/>
        <v>1.0769230769230771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80</v>
      </c>
      <c r="Y437" s="544">
        <f t="shared" si="49"/>
        <v>81.599999999999994</v>
      </c>
      <c r="Z437" s="36">
        <f>IFERROR(IF(Y437=0,"",ROUNDUP(Y437/H437,0)*0.00902),"")</f>
        <v>0.15334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115.5</v>
      </c>
      <c r="BN437" s="64">
        <f t="shared" si="52"/>
        <v>117.80999999999999</v>
      </c>
      <c r="BO437" s="64">
        <f t="shared" si="53"/>
        <v>0.12626262626262627</v>
      </c>
      <c r="BP437" s="64">
        <f t="shared" si="54"/>
        <v>0.12878787878787878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215.53030303030303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217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2.5453400000000004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1130</v>
      </c>
      <c r="Y442" s="545">
        <f>IFERROR(SUM(Y430:Y440),"0")</f>
        <v>1137.5999999999999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296</v>
      </c>
      <c r="Y444" s="544">
        <f>IFERROR(IF(X444="",0,CEILING((X444/$H444),1)*$H444),"")</f>
        <v>300.96000000000004</v>
      </c>
      <c r="Z444" s="36">
        <f>IFERROR(IF(Y444=0,"",ROUNDUP(Y444/H444,0)*0.01196),"")</f>
        <v>0.68171999999999999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316.18181818181813</v>
      </c>
      <c r="BN444" s="64">
        <f>IFERROR(Y444*I444/H444,"0")</f>
        <v>321.48</v>
      </c>
      <c r="BO444" s="64">
        <f>IFERROR(1/J444*(X444/H444),"0")</f>
        <v>0.53904428904428903</v>
      </c>
      <c r="BP444" s="64">
        <f>IFERROR(1/J444*(Y444/H444),"0")</f>
        <v>0.54807692307692313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56.060606060606055</v>
      </c>
      <c r="Y447" s="545">
        <f>IFERROR(Y444/H444,"0")+IFERROR(Y445/H445,"0")+IFERROR(Y446/H446,"0")</f>
        <v>57.000000000000007</v>
      </c>
      <c r="Z447" s="545">
        <f>IFERROR(IF(Z444="",0,Z444),"0")+IFERROR(IF(Z445="",0,Z445),"0")+IFERROR(IF(Z446="",0,Z446),"0")</f>
        <v>0.68171999999999999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296</v>
      </c>
      <c r="Y448" s="545">
        <f>IFERROR(SUM(Y444:Y446),"0")</f>
        <v>300.96000000000004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100</v>
      </c>
      <c r="Y450" s="544">
        <f t="shared" ref="Y450:Y455" si="55"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106.81818181818181</v>
      </c>
      <c r="BN450" s="64">
        <f t="shared" ref="BN450:BN455" si="57">IFERROR(Y450*I450/H450,"0")</f>
        <v>107.16</v>
      </c>
      <c r="BO450" s="64">
        <f t="shared" ref="BO450:BO455" si="58">IFERROR(1/J450*(X450/H450),"0")</f>
        <v>0.18210955710955709</v>
      </c>
      <c r="BP450" s="64">
        <f t="shared" ref="BP450:BP455" si="59">IFERROR(1/J450*(Y450/H450),"0")</f>
        <v>0.18269230769230771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53</v>
      </c>
      <c r="Y451" s="544">
        <f t="shared" si="55"/>
        <v>58.080000000000005</v>
      </c>
      <c r="Z451" s="36">
        <f>IFERROR(IF(Y451=0,"",ROUNDUP(Y451/H451,0)*0.01196),"")</f>
        <v>0.13156000000000001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56.613636363636353</v>
      </c>
      <c r="BN451" s="64">
        <f t="shared" si="57"/>
        <v>62.040000000000006</v>
      </c>
      <c r="BO451" s="64">
        <f t="shared" si="58"/>
        <v>9.6518065268065265E-2</v>
      </c>
      <c r="BP451" s="64">
        <f t="shared" si="59"/>
        <v>0.10576923076923078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335</v>
      </c>
      <c r="Y452" s="544">
        <f t="shared" si="55"/>
        <v>337.92</v>
      </c>
      <c r="Z452" s="36">
        <f>IFERROR(IF(Y452=0,"",ROUNDUP(Y452/H452,0)*0.01196),"")</f>
        <v>0.76544000000000001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357.84090909090907</v>
      </c>
      <c r="BN452" s="64">
        <f t="shared" si="57"/>
        <v>360.96</v>
      </c>
      <c r="BO452" s="64">
        <f t="shared" si="58"/>
        <v>0.61006701631701632</v>
      </c>
      <c r="BP452" s="64">
        <f t="shared" si="59"/>
        <v>0.61538461538461542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92.424242424242422</v>
      </c>
      <c r="Y456" s="545">
        <f>IFERROR(Y450/H450,"0")+IFERROR(Y451/H451,"0")+IFERROR(Y452/H452,"0")+IFERROR(Y453/H453,"0")+IFERROR(Y454/H454,"0")+IFERROR(Y455/H455,"0")</f>
        <v>94</v>
      </c>
      <c r="Z456" s="545">
        <f>IFERROR(IF(Z450="",0,Z450),"0")+IFERROR(IF(Z451="",0,Z451),"0")+IFERROR(IF(Z452="",0,Z452),"0")+IFERROR(IF(Z453="",0,Z453),"0")+IFERROR(IF(Z454="",0,Z454),"0")+IFERROR(IF(Z455="",0,Z455),"0")</f>
        <v>1.1242399999999999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488</v>
      </c>
      <c r="Y457" s="545">
        <f>IFERROR(SUM(Y450:Y455),"0")</f>
        <v>496.32000000000005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13297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13461.970000000001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14014.890904224259</v>
      </c>
      <c r="Y499" s="545">
        <f>IFERROR(SUM(BN22:BN495),"0")</f>
        <v>14189.841999999997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23</v>
      </c>
      <c r="Y500" s="38">
        <f>ROUNDUP(SUM(BP22:BP495),0)</f>
        <v>23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14589.890904224259</v>
      </c>
      <c r="Y501" s="545">
        <f>GrossWeightTotalR+PalletQtyTotalR*25</f>
        <v>14764.841999999997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2093.7066457329615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2123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26.105609999999999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986.1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553.80000000000007</v>
      </c>
      <c r="E508" s="46">
        <f>IFERROR(Y87*1,"0")+IFERROR(Y88*1,"0")+IFERROR(Y89*1,"0")+IFERROR(Y93*1,"0")+IFERROR(Y94*1,"0")+IFERROR(Y95*1,"0")+IFERROR(Y96*1,"0")</f>
        <v>1024.2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1247.7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520.14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1169.0999999999999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310.33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175.2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673.92</v>
      </c>
      <c r="S508" s="46">
        <f>IFERROR(Y334*1,"0")+IFERROR(Y335*1,"0")+IFERROR(Y336*1,"0")</f>
        <v>48.599999999999994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4353</v>
      </c>
      <c r="U508" s="46">
        <f>IFERROR(Y367*1,"0")+IFERROR(Y368*1,"0")+IFERROR(Y369*1,"0")+IFERROR(Y373*1,"0")+IFERROR(Y377*1,"0")+IFERROR(Y378*1,"0")+IFERROR(Y382*1,"0")</f>
        <v>465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1934.8799999999999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