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Поляков\"/>
    </mc:Choice>
  </mc:AlternateContent>
  <xr:revisionPtr revIDLastSave="0" documentId="13_ncr:1_{45C15C77-29DD-48E7-A10F-E8D82C62F7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AB508" i="1" s="1"/>
  <c r="X492" i="1"/>
  <c r="X491" i="1"/>
  <c r="BO490" i="1"/>
  <c r="BM490" i="1"/>
  <c r="Y490" i="1"/>
  <c r="BP490" i="1" s="1"/>
  <c r="P490" i="1"/>
  <c r="BP489" i="1"/>
  <c r="BO489" i="1"/>
  <c r="BN489" i="1"/>
  <c r="BM489" i="1"/>
  <c r="Z489" i="1"/>
  <c r="Y489" i="1"/>
  <c r="Y492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6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Y447" i="1" s="1"/>
  <c r="P445" i="1"/>
  <c r="BP444" i="1"/>
  <c r="BO444" i="1"/>
  <c r="BN444" i="1"/>
  <c r="BM444" i="1"/>
  <c r="Z444" i="1"/>
  <c r="Y444" i="1"/>
  <c r="P444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6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Y39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U508" i="1" s="1"/>
  <c r="P367" i="1"/>
  <c r="X364" i="1"/>
  <c r="X363" i="1"/>
  <c r="BO362" i="1"/>
  <c r="BM362" i="1"/>
  <c r="Y362" i="1"/>
  <c r="Y364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Y355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30" i="1" s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3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8" i="1" s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G508" i="1" s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F508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08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H9" i="1" l="1"/>
  <c r="B508" i="1"/>
  <c r="X499" i="1"/>
  <c r="X500" i="1"/>
  <c r="X50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Z78" i="1" s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Z97" i="1" s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Z118" i="1" s="1"/>
  <c r="BN115" i="1"/>
  <c r="BP115" i="1"/>
  <c r="Z117" i="1"/>
  <c r="BN117" i="1"/>
  <c r="Z121" i="1"/>
  <c r="Z122" i="1" s="1"/>
  <c r="BN121" i="1"/>
  <c r="BP121" i="1"/>
  <c r="Y122" i="1"/>
  <c r="Z126" i="1"/>
  <c r="Z128" i="1" s="1"/>
  <c r="BN126" i="1"/>
  <c r="BP126" i="1"/>
  <c r="Y129" i="1"/>
  <c r="Z132" i="1"/>
  <c r="Z133" i="1" s="1"/>
  <c r="BN132" i="1"/>
  <c r="BP132" i="1"/>
  <c r="Z136" i="1"/>
  <c r="Z138" i="1" s="1"/>
  <c r="BN136" i="1"/>
  <c r="BP136" i="1"/>
  <c r="Y139" i="1"/>
  <c r="H508" i="1"/>
  <c r="Y145" i="1"/>
  <c r="Z148" i="1"/>
  <c r="Z150" i="1" s="1"/>
  <c r="BN148" i="1"/>
  <c r="BP148" i="1"/>
  <c r="I508" i="1"/>
  <c r="Y157" i="1"/>
  <c r="Z160" i="1"/>
  <c r="Z168" i="1" s="1"/>
  <c r="BN160" i="1"/>
  <c r="BP160" i="1"/>
  <c r="Z162" i="1"/>
  <c r="BN162" i="1"/>
  <c r="Z164" i="1"/>
  <c r="BN164" i="1"/>
  <c r="Z166" i="1"/>
  <c r="BN166" i="1"/>
  <c r="Z172" i="1"/>
  <c r="Z174" i="1" s="1"/>
  <c r="BN172" i="1"/>
  <c r="BP172" i="1"/>
  <c r="J508" i="1"/>
  <c r="Z183" i="1"/>
  <c r="Z184" i="1" s="1"/>
  <c r="BN183" i="1"/>
  <c r="BP183" i="1"/>
  <c r="Y184" i="1"/>
  <c r="Z187" i="1"/>
  <c r="Z189" i="1" s="1"/>
  <c r="BN187" i="1"/>
  <c r="BP187" i="1"/>
  <c r="Y190" i="1"/>
  <c r="Z193" i="1"/>
  <c r="Z200" i="1" s="1"/>
  <c r="BN193" i="1"/>
  <c r="BP193" i="1"/>
  <c r="Z195" i="1"/>
  <c r="BN195" i="1"/>
  <c r="Z197" i="1"/>
  <c r="BN197" i="1"/>
  <c r="Z199" i="1"/>
  <c r="BN199" i="1"/>
  <c r="Z203" i="1"/>
  <c r="Z212" i="1" s="1"/>
  <c r="BN203" i="1"/>
  <c r="BP203" i="1"/>
  <c r="Z205" i="1"/>
  <c r="BN205" i="1"/>
  <c r="Z207" i="1"/>
  <c r="BN207" i="1"/>
  <c r="Z209" i="1"/>
  <c r="BN209" i="1"/>
  <c r="Z211" i="1"/>
  <c r="BN211" i="1"/>
  <c r="Y212" i="1"/>
  <c r="Z215" i="1"/>
  <c r="Z217" i="1" s="1"/>
  <c r="BN215" i="1"/>
  <c r="BP215" i="1"/>
  <c r="Y218" i="1"/>
  <c r="K508" i="1"/>
  <c r="Z222" i="1"/>
  <c r="Z230" i="1" s="1"/>
  <c r="BN222" i="1"/>
  <c r="BP222" i="1"/>
  <c r="Z224" i="1"/>
  <c r="BN224" i="1"/>
  <c r="Z225" i="1"/>
  <c r="BN225" i="1"/>
  <c r="Z227" i="1"/>
  <c r="BN227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08" i="1"/>
  <c r="Z251" i="1"/>
  <c r="Z255" i="1" s="1"/>
  <c r="BN251" i="1"/>
  <c r="BP251" i="1"/>
  <c r="Z253" i="1"/>
  <c r="BN253" i="1"/>
  <c r="Y256" i="1"/>
  <c r="M508" i="1"/>
  <c r="Y263" i="1"/>
  <c r="Z261" i="1"/>
  <c r="Z263" i="1" s="1"/>
  <c r="BN261" i="1"/>
  <c r="BP261" i="1"/>
  <c r="BP269" i="1"/>
  <c r="BN269" i="1"/>
  <c r="Z269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3" i="1"/>
  <c r="BP288" i="1"/>
  <c r="BN288" i="1"/>
  <c r="Z288" i="1"/>
  <c r="BP292" i="1"/>
  <c r="BN292" i="1"/>
  <c r="Z292" i="1"/>
  <c r="Y294" i="1"/>
  <c r="Y304" i="1"/>
  <c r="Y303" i="1"/>
  <c r="BP296" i="1"/>
  <c r="BN296" i="1"/>
  <c r="Z296" i="1"/>
  <c r="Y45" i="1"/>
  <c r="Y58" i="1"/>
  <c r="Y502" i="1" s="1"/>
  <c r="Y91" i="1"/>
  <c r="Y105" i="1"/>
  <c r="Y128" i="1"/>
  <c r="BP262" i="1"/>
  <c r="Y500" i="1" s="1"/>
  <c r="BN262" i="1"/>
  <c r="Z262" i="1"/>
  <c r="O508" i="1"/>
  <c r="Y270" i="1"/>
  <c r="BP267" i="1"/>
  <c r="BN267" i="1"/>
  <c r="Y499" i="1" s="1"/>
  <c r="Y501" i="1" s="1"/>
  <c r="Z267" i="1"/>
  <c r="Z270" i="1" s="1"/>
  <c r="BP290" i="1"/>
  <c r="BN290" i="1"/>
  <c r="Z290" i="1"/>
  <c r="BP298" i="1"/>
  <c r="BN298" i="1"/>
  <c r="Z298" i="1"/>
  <c r="Z300" i="1"/>
  <c r="BN300" i="1"/>
  <c r="Z302" i="1"/>
  <c r="BN302" i="1"/>
  <c r="Z306" i="1"/>
  <c r="Z311" i="1" s="1"/>
  <c r="BN306" i="1"/>
  <c r="BP306" i="1"/>
  <c r="Z308" i="1"/>
  <c r="BN308" i="1"/>
  <c r="Z310" i="1"/>
  <c r="BN310" i="1"/>
  <c r="Y311" i="1"/>
  <c r="Z314" i="1"/>
  <c r="Z317" i="1" s="1"/>
  <c r="BN314" i="1"/>
  <c r="BP314" i="1"/>
  <c r="Z316" i="1"/>
  <c r="BN316" i="1"/>
  <c r="Y317" i="1"/>
  <c r="Z322" i="1"/>
  <c r="Z324" i="1" s="1"/>
  <c r="BN322" i="1"/>
  <c r="BP322" i="1"/>
  <c r="Z328" i="1"/>
  <c r="Z330" i="1" s="1"/>
  <c r="BN328" i="1"/>
  <c r="BP328" i="1"/>
  <c r="S508" i="1"/>
  <c r="Z335" i="1"/>
  <c r="Z337" i="1" s="1"/>
  <c r="BN335" i="1"/>
  <c r="BP335" i="1"/>
  <c r="Y338" i="1"/>
  <c r="T508" i="1"/>
  <c r="Z343" i="1"/>
  <c r="Z349" i="1" s="1"/>
  <c r="BN343" i="1"/>
  <c r="BP343" i="1"/>
  <c r="Z345" i="1"/>
  <c r="BN345" i="1"/>
  <c r="Z347" i="1"/>
  <c r="BN347" i="1"/>
  <c r="Y350" i="1"/>
  <c r="Z353" i="1"/>
  <c r="Z354" i="1" s="1"/>
  <c r="BN353" i="1"/>
  <c r="BP353" i="1"/>
  <c r="Z357" i="1"/>
  <c r="Z359" i="1" s="1"/>
  <c r="BN357" i="1"/>
  <c r="BP357" i="1"/>
  <c r="Y360" i="1"/>
  <c r="Z362" i="1"/>
  <c r="Z363" i="1" s="1"/>
  <c r="BN362" i="1"/>
  <c r="BP362" i="1"/>
  <c r="Y363" i="1"/>
  <c r="Z367" i="1"/>
  <c r="BN367" i="1"/>
  <c r="BP367" i="1"/>
  <c r="Z369" i="1"/>
  <c r="BN369" i="1"/>
  <c r="Y370" i="1"/>
  <c r="Z373" i="1"/>
  <c r="Z374" i="1" s="1"/>
  <c r="BN373" i="1"/>
  <c r="BP373" i="1"/>
  <c r="Y374" i="1"/>
  <c r="Z377" i="1"/>
  <c r="Z379" i="1" s="1"/>
  <c r="BN377" i="1"/>
  <c r="BP377" i="1"/>
  <c r="Y380" i="1"/>
  <c r="V508" i="1"/>
  <c r="Z389" i="1"/>
  <c r="Z398" i="1" s="1"/>
  <c r="BN389" i="1"/>
  <c r="BP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W508" i="1"/>
  <c r="Y409" i="1"/>
  <c r="Z412" i="1"/>
  <c r="Z415" i="1" s="1"/>
  <c r="BN412" i="1"/>
  <c r="BP412" i="1"/>
  <c r="Z414" i="1"/>
  <c r="BN414" i="1"/>
  <c r="Z419" i="1"/>
  <c r="Z420" i="1" s="1"/>
  <c r="BN419" i="1"/>
  <c r="BP419" i="1"/>
  <c r="Y420" i="1"/>
  <c r="Z424" i="1"/>
  <c r="Z425" i="1" s="1"/>
  <c r="Z508" i="1"/>
  <c r="Y442" i="1"/>
  <c r="BP430" i="1"/>
  <c r="BN430" i="1"/>
  <c r="Z430" i="1"/>
  <c r="BP435" i="1"/>
  <c r="BN435" i="1"/>
  <c r="Z435" i="1"/>
  <c r="BP439" i="1"/>
  <c r="BN439" i="1"/>
  <c r="Z439" i="1"/>
  <c r="Y448" i="1"/>
  <c r="BP451" i="1"/>
  <c r="BN451" i="1"/>
  <c r="Z451" i="1"/>
  <c r="Z456" i="1" s="1"/>
  <c r="BP455" i="1"/>
  <c r="BN455" i="1"/>
  <c r="Z455" i="1"/>
  <c r="Y457" i="1"/>
  <c r="Y462" i="1"/>
  <c r="BP459" i="1"/>
  <c r="BN459" i="1"/>
  <c r="Z459" i="1"/>
  <c r="BP469" i="1"/>
  <c r="BN469" i="1"/>
  <c r="Z469" i="1"/>
  <c r="Y477" i="1"/>
  <c r="Y371" i="1"/>
  <c r="Y421" i="1"/>
  <c r="Y508" i="1"/>
  <c r="Y425" i="1"/>
  <c r="BP424" i="1"/>
  <c r="BN424" i="1"/>
  <c r="BP433" i="1"/>
  <c r="BN433" i="1"/>
  <c r="Z433" i="1"/>
  <c r="BP437" i="1"/>
  <c r="BN437" i="1"/>
  <c r="Z437" i="1"/>
  <c r="Y441" i="1"/>
  <c r="BP445" i="1"/>
  <c r="BN445" i="1"/>
  <c r="Z445" i="1"/>
  <c r="Z447" i="1" s="1"/>
  <c r="BP453" i="1"/>
  <c r="BN453" i="1"/>
  <c r="Z453" i="1"/>
  <c r="BP461" i="1"/>
  <c r="BN461" i="1"/>
  <c r="Z461" i="1"/>
  <c r="Y463" i="1"/>
  <c r="AA508" i="1"/>
  <c r="Y472" i="1"/>
  <c r="BP467" i="1"/>
  <c r="BN467" i="1"/>
  <c r="Z467" i="1"/>
  <c r="Z471" i="1" s="1"/>
  <c r="Y471" i="1"/>
  <c r="BP476" i="1"/>
  <c r="BN476" i="1"/>
  <c r="Z476" i="1"/>
  <c r="Z477" i="1" s="1"/>
  <c r="Y478" i="1"/>
  <c r="Y483" i="1"/>
  <c r="BP480" i="1"/>
  <c r="BN480" i="1"/>
  <c r="Z480" i="1"/>
  <c r="Z482" i="1" s="1"/>
  <c r="Z490" i="1"/>
  <c r="Z491" i="1" s="1"/>
  <c r="BN490" i="1"/>
  <c r="Y491" i="1"/>
  <c r="Y497" i="1"/>
  <c r="Z495" i="1"/>
  <c r="Z496" i="1" s="1"/>
  <c r="BN495" i="1"/>
  <c r="BP495" i="1"/>
  <c r="Y496" i="1"/>
  <c r="Z370" i="1" l="1"/>
  <c r="Z293" i="1"/>
  <c r="Z246" i="1"/>
  <c r="Z90" i="1"/>
  <c r="Z58" i="1"/>
  <c r="Z44" i="1"/>
  <c r="Z503" i="1" s="1"/>
  <c r="Y498" i="1"/>
  <c r="Z462" i="1"/>
  <c r="Z441" i="1"/>
  <c r="Z303" i="1"/>
  <c r="X501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<sst xmlns="http://schemas.openxmlformats.org/spreadsheetml/2006/main" count="2191" uniqueCount="798">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</sst>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9.2592592592592595</v>
      </c>
      <c r="Y44" s="545">
        <f>IFERROR(Y41/H41,"0")+IFERROR(Y42/H42,"0")+IFERROR(Y43/H43,"0")</f>
        <v>10</v>
      </c>
      <c r="Z44" s="545">
        <f>IFERROR(IF(Z41="",0,Z41),"0")+IFERROR(IF(Z42="",0,Z42),"0")+IFERROR(IF(Z43="",0,Z43),"0")</f>
        <v>0.1898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100</v>
      </c>
      <c r="Y45" s="545">
        <f>IFERROR(SUM(Y41:Y43),"0")</f>
        <v>108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100</v>
      </c>
      <c r="Y53" s="54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27</v>
      </c>
      <c r="Y57" s="544">
        <f t="shared" si="6"/>
        <v>27</v>
      </c>
      <c r="Z57" s="36">
        <f>IFERROR(IF(Y57=0,"",ROUNDUP(Y57/H57,0)*0.00902),"")</f>
        <v>5.4120000000000001E-2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28.26</v>
      </c>
      <c r="BN57" s="64">
        <f t="shared" si="8"/>
        <v>28.26</v>
      </c>
      <c r="BO57" s="64">
        <f t="shared" si="9"/>
        <v>4.5454545454545456E-2</v>
      </c>
      <c r="BP57" s="64">
        <f t="shared" si="10"/>
        <v>4.5454545454545456E-2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15.25925925925926</v>
      </c>
      <c r="Y58" s="545">
        <f>IFERROR(Y52/H52,"0")+IFERROR(Y53/H53,"0")+IFERROR(Y54/H54,"0")+IFERROR(Y55/H55,"0")+IFERROR(Y56/H56,"0")+IFERROR(Y57/H57,"0")</f>
        <v>16</v>
      </c>
      <c r="Z58" s="545">
        <f>IFERROR(IF(Z52="",0,Z52),"0")+IFERROR(IF(Z53="",0,Z53),"0")+IFERROR(IF(Z54="",0,Z54),"0")+IFERROR(IF(Z55="",0,Z55),"0")+IFERROR(IF(Z56="",0,Z56),"0")+IFERROR(IF(Z57="",0,Z57),"0")</f>
        <v>0.24392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127</v>
      </c>
      <c r="Y59" s="545">
        <f>IFERROR(SUM(Y52:Y57),"0")</f>
        <v>135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50</v>
      </c>
      <c r="Y61" s="54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4.6296296296296298</v>
      </c>
      <c r="Y64" s="545">
        <f>IFERROR(Y61/H61,"0")+IFERROR(Y62/H62,"0")+IFERROR(Y63/H63,"0")</f>
        <v>5</v>
      </c>
      <c r="Z64" s="545">
        <f>IFERROR(IF(Z61="",0,Z61),"0")+IFERROR(IF(Z62="",0,Z62),"0")+IFERROR(IF(Z63="",0,Z63),"0")</f>
        <v>9.4899999999999998E-2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50</v>
      </c>
      <c r="Y65" s="545">
        <f>IFERROR(SUM(Y61:Y63),"0")</f>
        <v>54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200</v>
      </c>
      <c r="Y87" s="544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18.518518518518519</v>
      </c>
      <c r="Y90" s="545">
        <f>IFERROR(Y87/H87,"0")+IFERROR(Y88/H88,"0")+IFERROR(Y89/H89,"0")</f>
        <v>19</v>
      </c>
      <c r="Z90" s="545">
        <f>IFERROR(IF(Z87="",0,Z87),"0")+IFERROR(IF(Z88="",0,Z88),"0")+IFERROR(IF(Z89="",0,Z89),"0")</f>
        <v>0.36062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200</v>
      </c>
      <c r="Y91" s="545">
        <f>IFERROR(SUM(Y87:Y89),"0")</f>
        <v>205.20000000000002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22.5</v>
      </c>
      <c r="Y95" s="544">
        <f>IFERROR(IF(X95="",0,CEILING((X95/$H95),1)*$H95),"")</f>
        <v>24.3</v>
      </c>
      <c r="Z95" s="36">
        <f>IFERROR(IF(Y95=0,"",ROUNDUP(Y95/H95,0)*0.00651),"")</f>
        <v>5.8590000000000003E-2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24.599999999999998</v>
      </c>
      <c r="BN95" s="64">
        <f>IFERROR(Y95*I95/H95,"0")</f>
        <v>26.567999999999998</v>
      </c>
      <c r="BO95" s="64">
        <f>IFERROR(1/J95*(X95/H95),"0")</f>
        <v>4.5787545787545784E-2</v>
      </c>
      <c r="BP95" s="64">
        <f>IFERROR(1/J95*(Y95/H95),"0")</f>
        <v>4.9450549450549455E-2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8.3333333333333321</v>
      </c>
      <c r="Y97" s="545">
        <f>IFERROR(Y93/H93,"0")+IFERROR(Y94/H94,"0")+IFERROR(Y95/H95,"0")+IFERROR(Y96/H96,"0")</f>
        <v>9</v>
      </c>
      <c r="Z97" s="545">
        <f>IFERROR(IF(Z93="",0,Z93),"0")+IFERROR(IF(Z94="",0,Z94),"0")+IFERROR(IF(Z95="",0,Z95),"0")+IFERROR(IF(Z96="",0,Z96),"0")</f>
        <v>5.8590000000000003E-2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22.5</v>
      </c>
      <c r="Y98" s="545">
        <f>IFERROR(SUM(Y93:Y96),"0")</f>
        <v>24.3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100</v>
      </c>
      <c r="Y101" s="544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104.02777777777777</v>
      </c>
      <c r="BN101" s="64">
        <f>IFERROR(Y101*I101/H101,"0")</f>
        <v>112.34999999999998</v>
      </c>
      <c r="BO101" s="64">
        <f>IFERROR(1/J101*(X101/H101),"0")</f>
        <v>0.14467592592592593</v>
      </c>
      <c r="BP101" s="64">
        <f>IFERROR(1/J101*(Y101/H101),"0")</f>
        <v>0.15625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9.2592592592592595</v>
      </c>
      <c r="Y105" s="545">
        <f>IFERROR(Y101/H101,"0")+IFERROR(Y102/H102,"0")+IFERROR(Y103/H103,"0")+IFERROR(Y104/H104,"0")</f>
        <v>10</v>
      </c>
      <c r="Z105" s="545">
        <f>IFERROR(IF(Z101="",0,Z101),"0")+IFERROR(IF(Z102="",0,Z102),"0")+IFERROR(IF(Z103="",0,Z103),"0")+IFERROR(IF(Z104="",0,Z104),"0")</f>
        <v>0.1898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100</v>
      </c>
      <c r="Y106" s="545">
        <f>IFERROR(SUM(Y101:Y104),"0")</f>
        <v>108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22.5</v>
      </c>
      <c r="Y116" s="544">
        <f>IFERROR(IF(X116="",0,CEILING((X116/$H116),1)*$H116),"")</f>
        <v>24.3</v>
      </c>
      <c r="Z116" s="36">
        <f>IFERROR(IF(Y116=0,"",ROUNDUP(Y116/H116,0)*0.00651),"")</f>
        <v>5.8590000000000003E-2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24.599999999999998</v>
      </c>
      <c r="BN116" s="64">
        <f>IFERROR(Y116*I116/H116,"0")</f>
        <v>26.567999999999998</v>
      </c>
      <c r="BO116" s="64">
        <f>IFERROR(1/J116*(X116/H116),"0")</f>
        <v>4.5787545787545784E-2</v>
      </c>
      <c r="BP116" s="64">
        <f>IFERROR(1/J116*(Y116/H116),"0")</f>
        <v>4.9450549450549455E-2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8.3333333333333321</v>
      </c>
      <c r="Y118" s="545">
        <f>IFERROR(Y114/H114,"0")+IFERROR(Y115/H115,"0")+IFERROR(Y116/H116,"0")+IFERROR(Y117/H117,"0")</f>
        <v>9</v>
      </c>
      <c r="Z118" s="545">
        <f>IFERROR(IF(Z114="",0,Z114),"0")+IFERROR(IF(Z115="",0,Z115),"0")+IFERROR(IF(Z116="",0,Z116),"0")+IFERROR(IF(Z117="",0,Z117),"0")</f>
        <v>5.8590000000000003E-2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22.5</v>
      </c>
      <c r="Y119" s="545">
        <f>IFERROR(SUM(Y114:Y117),"0")</f>
        <v>24.3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150</v>
      </c>
      <c r="Y159" s="544">
        <f t="shared" ref="Y159:Y167" si="11">IFERROR(IF(X159="",0,CEILING((X159/$H159),1)*$H159),"")</f>
        <v>151.20000000000002</v>
      </c>
      <c r="Z159" s="36">
        <f>IFERROR(IF(Y159=0,"",ROUNDUP(Y159/H159,0)*0.00902),"")</f>
        <v>0.32472000000000001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159.64285714285714</v>
      </c>
      <c r="BN159" s="64">
        <f t="shared" ref="BN159:BN167" si="13">IFERROR(Y159*I159/H159,"0")</f>
        <v>160.91999999999999</v>
      </c>
      <c r="BO159" s="64">
        <f t="shared" ref="BO159:BO167" si="14">IFERROR(1/J159*(X159/H159),"0")</f>
        <v>0.27056277056277056</v>
      </c>
      <c r="BP159" s="64">
        <f t="shared" ref="BP159:BP167" si="15">IFERROR(1/J159*(Y159/H159),"0")</f>
        <v>0.27272727272727271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35.714285714285715</v>
      </c>
      <c r="Y168" s="545">
        <f>IFERROR(Y159/H159,"0")+IFERROR(Y160/H160,"0")+IFERROR(Y161/H161,"0")+IFERROR(Y162/H162,"0")+IFERROR(Y163/H163,"0")+IFERROR(Y164/H164,"0")+IFERROR(Y165/H165,"0")+IFERROR(Y166/H166,"0")+IFERROR(Y167/H167,"0")</f>
        <v>36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0.32472000000000001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150</v>
      </c>
      <c r="Y169" s="545">
        <f>IFERROR(SUM(Y159:Y167),"0")</f>
        <v>151.20000000000002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0</v>
      </c>
      <c r="Y200" s="545">
        <f>IFERROR(Y192/H192,"0")+IFERROR(Y193/H193,"0")+IFERROR(Y194/H194,"0")+IFERROR(Y195/H195,"0")+IFERROR(Y196/H196,"0")+IFERROR(Y197/H197,"0")+IFERROR(Y198/H198,"0")+IFERROR(Y199/H199,"0")</f>
        <v>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0</v>
      </c>
      <c r="Y201" s="545">
        <f>IFERROR(SUM(Y192:Y199),"0")</f>
        <v>0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100</v>
      </c>
      <c r="Y208" s="544">
        <f t="shared" si="21"/>
        <v>100.8</v>
      </c>
      <c r="Z208" s="36">
        <f t="shared" si="26"/>
        <v>0.27342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110.5</v>
      </c>
      <c r="BN208" s="64">
        <f t="shared" si="23"/>
        <v>111.384</v>
      </c>
      <c r="BO208" s="64">
        <f t="shared" si="24"/>
        <v>0.22893772893772898</v>
      </c>
      <c r="BP208" s="64">
        <f t="shared" si="25"/>
        <v>0.23076923076923078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41.666666666666671</v>
      </c>
      <c r="Y212" s="545">
        <f>IFERROR(Y203/H203,"0")+IFERROR(Y204/H204,"0")+IFERROR(Y205/H205,"0")+IFERROR(Y206/H206,"0")+IFERROR(Y207/H207,"0")+IFERROR(Y208/H208,"0")+IFERROR(Y209/H209,"0")+IFERROR(Y210/H210,"0")+IFERROR(Y211/H211,"0")</f>
        <v>42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0.27342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100</v>
      </c>
      <c r="Y213" s="545">
        <f>IFERROR(SUM(Y203:Y211),"0")</f>
        <v>100.8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100</v>
      </c>
      <c r="Y296" s="544">
        <f t="shared" ref="Y296:Y302" si="33">IFERROR(IF(X296="",0,CEILING((X296/$H296),1)*$H296),"")</f>
        <v>100.80000000000001</v>
      </c>
      <c r="Z296" s="36">
        <f>IFERROR(IF(Y296=0,"",ROUNDUP(Y296/H296,0)*0.00902),"")</f>
        <v>0.21648000000000001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106.42857142857143</v>
      </c>
      <c r="BN296" s="64">
        <f t="shared" ref="BN296:BN302" si="35">IFERROR(Y296*I296/H296,"0")</f>
        <v>107.28</v>
      </c>
      <c r="BO296" s="64">
        <f t="shared" ref="BO296:BO302" si="36">IFERROR(1/J296*(X296/H296),"0")</f>
        <v>0.18037518037518038</v>
      </c>
      <c r="BP296" s="64">
        <f t="shared" ref="BP296:BP302" si="37">IFERROR(1/J296*(Y296/H296),"0")</f>
        <v>0.18181818181818182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23.80952380952381</v>
      </c>
      <c r="Y303" s="545">
        <f>IFERROR(Y296/H296,"0")+IFERROR(Y297/H297,"0")+IFERROR(Y298/H298,"0")+IFERROR(Y299/H299,"0")+IFERROR(Y300/H300,"0")+IFERROR(Y301/H301,"0")+IFERROR(Y302/H302,"0")</f>
        <v>24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0.21648000000000001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100</v>
      </c>
      <c r="Y304" s="545">
        <f>IFERROR(SUM(Y296:Y302),"0")</f>
        <v>100.80000000000001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230</v>
      </c>
      <c r="Y314" s="544">
        <f>IFERROR(IF(X314="",0,CEILING((X314/$H314),1)*$H314),"")</f>
        <v>235.20000000000002</v>
      </c>
      <c r="Z314" s="36">
        <f>IFERROR(IF(Y314=0,"",ROUNDUP(Y314/H314,0)*0.01898),"")</f>
        <v>0.53144000000000002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244.21071428571426</v>
      </c>
      <c r="BN314" s="64">
        <f>IFERROR(Y314*I314/H314,"0")</f>
        <v>249.73200000000003</v>
      </c>
      <c r="BO314" s="64">
        <f>IFERROR(1/J314*(X314/H314),"0")</f>
        <v>0.42782738095238093</v>
      </c>
      <c r="BP314" s="64">
        <f>IFERROR(1/J314*(Y314/H314),"0")</f>
        <v>0.4375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27.38095238095238</v>
      </c>
      <c r="Y317" s="545">
        <f>IFERROR(Y314/H314,"0")+IFERROR(Y315/H315,"0")+IFERROR(Y316/H316,"0")</f>
        <v>28</v>
      </c>
      <c r="Z317" s="545">
        <f>IFERROR(IF(Z314="",0,Z314),"0")+IFERROR(IF(Z315="",0,Z315),"0")+IFERROR(IF(Z316="",0,Z316),"0")</f>
        <v>0.53144000000000002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230</v>
      </c>
      <c r="Y318" s="545">
        <f>IFERROR(SUM(Y314:Y316),"0")</f>
        <v>235.20000000000002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500</v>
      </c>
      <c r="Y342" s="544">
        <f t="shared" ref="Y342:Y348" si="38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516</v>
      </c>
      <c r="BN342" s="64">
        <f t="shared" ref="BN342:BN348" si="40">IFERROR(Y342*I342/H342,"0")</f>
        <v>526.32000000000005</v>
      </c>
      <c r="BO342" s="64">
        <f t="shared" ref="BO342:BO348" si="41">IFERROR(1/J342*(X342/H342),"0")</f>
        <v>0.69444444444444442</v>
      </c>
      <c r="BP342" s="64">
        <f t="shared" ref="BP342:BP348" si="42">IFERROR(1/J342*(Y342/H342),"0")</f>
        <v>0.70833333333333326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500</v>
      </c>
      <c r="Y343" s="544">
        <f t="shared" si="38"/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516</v>
      </c>
      <c r="BN343" s="64">
        <f t="shared" si="40"/>
        <v>526.32000000000005</v>
      </c>
      <c r="BO343" s="64">
        <f t="shared" si="41"/>
        <v>0.69444444444444442</v>
      </c>
      <c r="BP343" s="64">
        <f t="shared" si="42"/>
        <v>0.70833333333333326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1500</v>
      </c>
      <c r="Y344" s="544">
        <f t="shared" si="38"/>
        <v>1500</v>
      </c>
      <c r="Z344" s="36">
        <f>IFERROR(IF(Y344=0,"",ROUNDUP(Y344/H344,0)*0.02175),"")</f>
        <v>2.1749999999999998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1548</v>
      </c>
      <c r="BN344" s="64">
        <f t="shared" si="40"/>
        <v>1548</v>
      </c>
      <c r="BO344" s="64">
        <f t="shared" si="41"/>
        <v>2.083333333333333</v>
      </c>
      <c r="BP344" s="64">
        <f t="shared" si="42"/>
        <v>2.083333333333333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166.66666666666669</v>
      </c>
      <c r="Y349" s="545">
        <f>IFERROR(Y342/H342,"0")+IFERROR(Y343/H343,"0")+IFERROR(Y344/H344,"0")+IFERROR(Y345/H345,"0")+IFERROR(Y346/H346,"0")+IFERROR(Y347/H347,"0")+IFERROR(Y348/H348,"0")</f>
        <v>168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3.6539999999999999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2500</v>
      </c>
      <c r="Y350" s="545">
        <f>IFERROR(SUM(Y342:Y348),"0")</f>
        <v>2520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500</v>
      </c>
      <c r="Y352" s="544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516</v>
      </c>
      <c r="BN352" s="64">
        <f>IFERROR(Y352*I352/H352,"0")</f>
        <v>526.32000000000005</v>
      </c>
      <c r="BO352" s="64">
        <f>IFERROR(1/J352*(X352/H352),"0")</f>
        <v>0.69444444444444442</v>
      </c>
      <c r="BP352" s="64">
        <f>IFERROR(1/J352*(Y352/H352),"0")</f>
        <v>0.70833333333333326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33.333333333333336</v>
      </c>
      <c r="Y354" s="545">
        <f>IFERROR(Y352/H352,"0")+IFERROR(Y353/H353,"0")</f>
        <v>34</v>
      </c>
      <c r="Z354" s="545">
        <f>IFERROR(IF(Z352="",0,Z352),"0")+IFERROR(IF(Z353="",0,Z353),"0")</f>
        <v>0.73949999999999994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500</v>
      </c>
      <c r="Y355" s="545">
        <f>IFERROR(SUM(Y352:Y353),"0")</f>
        <v>510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450</v>
      </c>
      <c r="Y362" s="544">
        <f>IFERROR(IF(X362="",0,CEILING((X362/$H362),1)*$H362),"")</f>
        <v>450</v>
      </c>
      <c r="Z362" s="36">
        <f>IFERROR(IF(Y362=0,"",ROUNDUP(Y362/H362,0)*0.01898),"")</f>
        <v>0.94900000000000007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475.95000000000005</v>
      </c>
      <c r="BN362" s="64">
        <f>IFERROR(Y362*I362/H362,"0")</f>
        <v>475.95000000000005</v>
      </c>
      <c r="BO362" s="64">
        <f>IFERROR(1/J362*(X362/H362),"0")</f>
        <v>0.78125</v>
      </c>
      <c r="BP362" s="64">
        <f>IFERROR(1/J362*(Y362/H362),"0")</f>
        <v>0.78125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50</v>
      </c>
      <c r="Y363" s="545">
        <f>IFERROR(Y362/H362,"0")</f>
        <v>50</v>
      </c>
      <c r="Z363" s="545">
        <f>IFERROR(IF(Z362="",0,Z362),"0")</f>
        <v>0.94900000000000007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450</v>
      </c>
      <c r="Y364" s="545">
        <f>IFERROR(SUM(Y362:Y362),"0")</f>
        <v>450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50</v>
      </c>
      <c r="Y388" s="544">
        <f t="shared" ref="Y388:Y397" si="43">IFERROR(IF(X388="",0,CEILING((X388/$H388),1)*$H388),"")</f>
        <v>54</v>
      </c>
      <c r="Z388" s="36">
        <f>IFERROR(IF(Y388=0,"",ROUNDUP(Y388/H388,0)*0.00902),"")</f>
        <v>9.0200000000000002E-2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51.944444444444443</v>
      </c>
      <c r="BN388" s="64">
        <f t="shared" ref="BN388:BN397" si="45">IFERROR(Y388*I388/H388,"0")</f>
        <v>56.099999999999994</v>
      </c>
      <c r="BO388" s="64">
        <f t="shared" ref="BO388:BO397" si="46">IFERROR(1/J388*(X388/H388),"0")</f>
        <v>7.0145903479236812E-2</v>
      </c>
      <c r="BP388" s="64">
        <f t="shared" ref="BP388:BP397" si="47">IFERROR(1/J388*(Y388/H388),"0")</f>
        <v>7.575757575757576E-2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150</v>
      </c>
      <c r="Y391" s="544">
        <f t="shared" si="43"/>
        <v>151.20000000000002</v>
      </c>
      <c r="Z391" s="36">
        <f>IFERROR(IF(Y391=0,"",ROUNDUP(Y391/H391,0)*0.00902),"")</f>
        <v>0.25256000000000001</v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155.83333333333331</v>
      </c>
      <c r="BN391" s="64">
        <f t="shared" si="45"/>
        <v>157.08000000000001</v>
      </c>
      <c r="BO391" s="64">
        <f t="shared" si="46"/>
        <v>0.21043771043771042</v>
      </c>
      <c r="BP391" s="64">
        <f t="shared" si="47"/>
        <v>0.21212121212121213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10.5</v>
      </c>
      <c r="Y394" s="544">
        <f t="shared" si="43"/>
        <v>10.5</v>
      </c>
      <c r="Z394" s="36">
        <f t="shared" si="48"/>
        <v>2.5100000000000001E-2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11.149999999999999</v>
      </c>
      <c r="BN394" s="64">
        <f t="shared" si="45"/>
        <v>11.149999999999999</v>
      </c>
      <c r="BO394" s="64">
        <f t="shared" si="46"/>
        <v>2.1367521367521368E-2</v>
      </c>
      <c r="BP394" s="64">
        <f t="shared" si="47"/>
        <v>2.1367521367521368E-2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42.037037037037038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43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0.36786000000000002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210.5</v>
      </c>
      <c r="Y399" s="545">
        <f>IFERROR(SUM(Y388:Y397),"0")</f>
        <v>215.70000000000002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200</v>
      </c>
      <c r="Y435" s="544">
        <f t="shared" si="49"/>
        <v>200.64000000000001</v>
      </c>
      <c r="Z435" s="36">
        <f t="shared" si="50"/>
        <v>0.45448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213.63636363636363</v>
      </c>
      <c r="BN435" s="64">
        <f t="shared" si="52"/>
        <v>214.32</v>
      </c>
      <c r="BO435" s="64">
        <f t="shared" si="53"/>
        <v>0.36421911421911418</v>
      </c>
      <c r="BP435" s="64">
        <f t="shared" si="54"/>
        <v>0.36538461538461542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37.878787878787875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0.45448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200</v>
      </c>
      <c r="Y442" s="545">
        <f>IFERROR(SUM(Y430:Y440),"0")</f>
        <v>200.64000000000001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100</v>
      </c>
      <c r="Y444" s="544">
        <f>IFERROR(IF(X444="",0,CEILING((X444/$H444),1)*$H444),"")</f>
        <v>100.32000000000001</v>
      </c>
      <c r="Z444" s="36">
        <f>IFERROR(IF(Y444=0,"",ROUNDUP(Y444/H444,0)*0.01196),"")</f>
        <v>0.22724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106.81818181818181</v>
      </c>
      <c r="BN444" s="64">
        <f>IFERROR(Y444*I444/H444,"0")</f>
        <v>107.16</v>
      </c>
      <c r="BO444" s="64">
        <f>IFERROR(1/J444*(X444/H444),"0")</f>
        <v>0.18210955710955709</v>
      </c>
      <c r="BP444" s="64">
        <f>IFERROR(1/J444*(Y444/H444),"0")</f>
        <v>0.18269230769230771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18.939393939393938</v>
      </c>
      <c r="Y447" s="545">
        <f>IFERROR(Y444/H444,"0")+IFERROR(Y445/H445,"0")+IFERROR(Y446/H446,"0")</f>
        <v>19</v>
      </c>
      <c r="Z447" s="545">
        <f>IFERROR(IF(Z444="",0,Z444),"0")+IFERROR(IF(Z445="",0,Z445),"0")+IFERROR(IF(Z446="",0,Z446),"0")</f>
        <v>0.22724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100</v>
      </c>
      <c r="Y448" s="545">
        <f>IFERROR(SUM(Y444:Y446),"0")</f>
        <v>100.32000000000001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200</v>
      </c>
      <c r="Y452" s="544">
        <f t="shared" si="55"/>
        <v>200.64000000000001</v>
      </c>
      <c r="Z452" s="36">
        <f>IFERROR(IF(Y452=0,"",ROUNDUP(Y452/H452,0)*0.01196),"")</f>
        <v>0.45448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213.63636363636363</v>
      </c>
      <c r="BN452" s="64">
        <f t="shared" si="57"/>
        <v>214.32</v>
      </c>
      <c r="BO452" s="64">
        <f t="shared" si="58"/>
        <v>0.36421911421911418</v>
      </c>
      <c r="BP452" s="64">
        <f t="shared" si="59"/>
        <v>0.36538461538461542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37.878787878787875</v>
      </c>
      <c r="Y456" s="545">
        <f>IFERROR(Y450/H450,"0")+IFERROR(Y451/H451,"0")+IFERROR(Y452/H452,"0")+IFERROR(Y453/H453,"0")+IFERROR(Y454/H454,"0")+IFERROR(Y455/H455,"0")</f>
        <v>38</v>
      </c>
      <c r="Z456" s="545">
        <f>IFERROR(IF(Z450="",0,Z450),"0")+IFERROR(IF(Z451="",0,Z451),"0")+IFERROR(IF(Z452="",0,Z452),"0")+IFERROR(IF(Z453="",0,Z453),"0")+IFERROR(IF(Z454="",0,Z454),"0")+IFERROR(IF(Z455="",0,Z455),"0")</f>
        <v>0.45448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200</v>
      </c>
      <c r="Y457" s="545">
        <f>IFERROR(SUM(Y450:Y455),"0")</f>
        <v>200.64000000000001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50</v>
      </c>
      <c r="Y480" s="544">
        <f>IFERROR(IF(X480="",0,CEILING((X480/$H480),1)*$H480),"")</f>
        <v>50.400000000000006</v>
      </c>
      <c r="Z480" s="36">
        <f>IFERROR(IF(Y480=0,"",ROUNDUP(Y480/H480,0)*0.00902),"")</f>
        <v>0.10824</v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53.214285714285715</v>
      </c>
      <c r="BN480" s="64">
        <f>IFERROR(Y480*I480/H480,"0")</f>
        <v>53.64</v>
      </c>
      <c r="BO480" s="64">
        <f>IFERROR(1/J480*(X480/H480),"0")</f>
        <v>9.0187590187590191E-2</v>
      </c>
      <c r="BP480" s="64">
        <f>IFERROR(1/J480*(Y480/H480),"0")</f>
        <v>9.0909090909090912E-2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11.904761904761905</v>
      </c>
      <c r="Y482" s="545">
        <f>IFERROR(Y480/H480,"0")+IFERROR(Y481/H481,"0")</f>
        <v>12</v>
      </c>
      <c r="Z482" s="545">
        <f>IFERROR(IF(Z480="",0,Z480),"0")+IFERROR(IF(Z481="",0,Z481),"0")</f>
        <v>0.10824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50</v>
      </c>
      <c r="Y483" s="545">
        <f>IFERROR(SUM(Y480:Y481),"0")</f>
        <v>50.400000000000006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5412.5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5494.5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5648.5778932178928</v>
      </c>
      <c r="Y499" s="545">
        <f>IFERROR(SUM(BN22:BN495),"0")</f>
        <v>5734.0819999999994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9</v>
      </c>
      <c r="Y500" s="38">
        <f>ROUNDUP(SUM(BP22:BP495),0)</f>
        <v>9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5873.5778932178928</v>
      </c>
      <c r="Y501" s="545">
        <f>GrossWeightTotalR+PalletQtyTotalR*25</f>
        <v>5959.0819999999994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600.80278980278979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610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9.4970800000000004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189</v>
      </c>
      <c r="E508" s="46">
        <f>IFERROR(Y87*1,"0")+IFERROR(Y88*1,"0")+IFERROR(Y89*1,"0")+IFERROR(Y93*1,"0")+IFERROR(Y94*1,"0")+IFERROR(Y95*1,"0")+IFERROR(Y96*1,"0")</f>
        <v>229.50000000000003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132.30000000000001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151.20000000000002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100.8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336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3480</v>
      </c>
      <c r="U508" s="46">
        <f>IFERROR(Y367*1,"0")+IFERROR(Y368*1,"0")+IFERROR(Y369*1,"0")+IFERROR(Y373*1,"0")+IFERROR(Y377*1,"0")+IFERROR(Y378*1,"0")+IFERROR(Y382*1,"0")</f>
        <v>0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215.70000000000002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501.6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50.400000000000006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