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F2C7205E-BC62-4029-AE86-B1456EFF02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16" i="1" s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Y510" i="1" s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Z92" i="1" s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Z296" i="1" s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9" i="1"/>
  <c r="J9" i="1"/>
  <c r="B516" i="1"/>
  <c r="X507" i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Z320" i="1" s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6" i="1"/>
  <c r="Y231" i="1"/>
  <c r="BP224" i="1"/>
  <c r="BN224" i="1"/>
  <c r="Z224" i="1"/>
  <c r="Z231" i="1" s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Z256" i="1" s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Z306" i="1" s="1"/>
  <c r="Y315" i="1"/>
  <c r="BP312" i="1"/>
  <c r="BN312" i="1"/>
  <c r="Z312" i="1"/>
  <c r="Z314" i="1" s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Z382" i="1"/>
  <c r="O516" i="1"/>
  <c r="Y277" i="1"/>
  <c r="Y286" i="1"/>
  <c r="R516" i="1"/>
  <c r="Y297" i="1"/>
  <c r="Y363" i="1"/>
  <c r="BP360" i="1"/>
  <c r="U516" i="1"/>
  <c r="BP381" i="1"/>
  <c r="BN381" i="1"/>
  <c r="Z381" i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Y509" i="1" l="1"/>
  <c r="Z401" i="1"/>
  <c r="Y506" i="1"/>
  <c r="Z340" i="1"/>
  <c r="Z484" i="1"/>
  <c r="Z463" i="1"/>
  <c r="Z352" i="1"/>
  <c r="Z333" i="1"/>
  <c r="Z327" i="1"/>
  <c r="Z469" i="1"/>
  <c r="Z453" i="1"/>
  <c r="Z418" i="1"/>
  <c r="Z58" i="1"/>
  <c r="X509" i="1"/>
  <c r="Z114" i="1"/>
  <c r="Z71" i="1"/>
  <c r="Z511" i="1" s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<sst xmlns="http://schemas.openxmlformats.org/spreadsheetml/2006/main" count="2254" uniqueCount="811">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</sst>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7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45883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172</v>
      </c>
      <c r="Y42" s="560">
        <f>IFERROR(IF(X42="",0,CEILING((X42/$H42),1)*$H42),"")</f>
        <v>172</v>
      </c>
      <c r="Z42" s="36">
        <f>IFERROR(IF(Y42=0,"",ROUNDUP(Y42/H42,0)*0.00902),"")</f>
        <v>0.38785999999999998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181.03</v>
      </c>
      <c r="BN42" s="64">
        <f>IFERROR(Y42*I42/H42,"0")</f>
        <v>181.03</v>
      </c>
      <c r="BO42" s="64">
        <f>IFERROR(1/J42*(X42/H42),"0")</f>
        <v>0.32575757575757575</v>
      </c>
      <c r="BP42" s="64">
        <f>IFERROR(1/J42*(Y42/H42),"0")</f>
        <v>0.32575757575757575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43</v>
      </c>
      <c r="Y44" s="561">
        <f>IFERROR(Y41/H41,"0")+IFERROR(Y42/H42,"0")+IFERROR(Y43/H43,"0")</f>
        <v>43</v>
      </c>
      <c r="Z44" s="561">
        <f>IFERROR(IF(Z41="",0,Z41),"0")+IFERROR(IF(Z42="",0,Z42),"0")+IFERROR(IF(Z43="",0,Z43),"0")</f>
        <v>0.38785999999999998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172</v>
      </c>
      <c r="Y45" s="561">
        <f>IFERROR(SUM(Y41:Y43),"0")</f>
        <v>172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359</v>
      </c>
      <c r="Y53" s="560">
        <f t="shared" si="6"/>
        <v>367.20000000000005</v>
      </c>
      <c r="Z53" s="36">
        <f>IFERROR(IF(Y53=0,"",ROUNDUP(Y53/H53,0)*0.01898),"")</f>
        <v>0.64532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373.45972222222218</v>
      </c>
      <c r="BN53" s="64">
        <f t="shared" si="8"/>
        <v>381.99</v>
      </c>
      <c r="BO53" s="64">
        <f t="shared" si="9"/>
        <v>0.51938657407407407</v>
      </c>
      <c r="BP53" s="64">
        <f t="shared" si="10"/>
        <v>0.53125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375</v>
      </c>
      <c r="Y57" s="560">
        <f t="shared" si="6"/>
        <v>378</v>
      </c>
      <c r="Z57" s="36">
        <f>IFERROR(IF(Y57=0,"",ROUNDUP(Y57/H57,0)*0.00902),"")</f>
        <v>0.75768000000000002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392.5</v>
      </c>
      <c r="BN57" s="64">
        <f t="shared" si="8"/>
        <v>395.64</v>
      </c>
      <c r="BO57" s="64">
        <f t="shared" si="9"/>
        <v>0.63131313131313127</v>
      </c>
      <c r="BP57" s="64">
        <f t="shared" si="10"/>
        <v>0.63636363636363635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116.57407407407408</v>
      </c>
      <c r="Y58" s="561">
        <f>IFERROR(Y52/H52,"0")+IFERROR(Y53/H53,"0")+IFERROR(Y54/H54,"0")+IFERROR(Y55/H55,"0")+IFERROR(Y56/H56,"0")+IFERROR(Y57/H57,"0")</f>
        <v>118</v>
      </c>
      <c r="Z58" s="561">
        <f>IFERROR(IF(Z52="",0,Z52),"0")+IFERROR(IF(Z53="",0,Z53),"0")+IFERROR(IF(Z54="",0,Z54),"0")+IFERROR(IF(Z55="",0,Z55),"0")+IFERROR(IF(Z56="",0,Z56),"0")+IFERROR(IF(Z57="",0,Z57),"0")</f>
        <v>1.403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734</v>
      </c>
      <c r="Y59" s="561">
        <f>IFERROR(SUM(Y52:Y57),"0")</f>
        <v>745.2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351</v>
      </c>
      <c r="Y61" s="560">
        <f>IFERROR(IF(X61="",0,CEILING((X61/$H61),1)*$H61),"")</f>
        <v>356.40000000000003</v>
      </c>
      <c r="Z61" s="36">
        <f>IFERROR(IF(Y61=0,"",ROUNDUP(Y61/H61,0)*0.01898),"")</f>
        <v>0.62634000000000001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365.13749999999993</v>
      </c>
      <c r="BN61" s="64">
        <f>IFERROR(Y61*I61/H61,"0")</f>
        <v>370.755</v>
      </c>
      <c r="BO61" s="64">
        <f>IFERROR(1/J61*(X61/H61),"0")</f>
        <v>0.5078125</v>
      </c>
      <c r="BP61" s="64">
        <f>IFERROR(1/J61*(Y61/H61),"0")</f>
        <v>0.515625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159</v>
      </c>
      <c r="Y64" s="560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169.59999999999997</v>
      </c>
      <c r="BN64" s="64">
        <f>IFERROR(Y64*I64/H64,"0")</f>
        <v>169.92</v>
      </c>
      <c r="BO64" s="64">
        <f>IFERROR(1/J64*(X64/H64),"0")</f>
        <v>0.32356532356532358</v>
      </c>
      <c r="BP64" s="64">
        <f>IFERROR(1/J64*(Y64/H64),"0")</f>
        <v>0.32417582417582419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91.388888888888886</v>
      </c>
      <c r="Y65" s="561">
        <f>IFERROR(Y61/H61,"0")+IFERROR(Y62/H62,"0")+IFERROR(Y63/H63,"0")+IFERROR(Y64/H64,"0")</f>
        <v>92</v>
      </c>
      <c r="Z65" s="561">
        <f>IFERROR(IF(Z61="",0,Z61),"0")+IFERROR(IF(Z62="",0,Z62),"0")+IFERROR(IF(Z63="",0,Z63),"0")+IFERROR(IF(Z64="",0,Z64),"0")</f>
        <v>1.0104299999999999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510</v>
      </c>
      <c r="Y66" s="561">
        <f>IFERROR(SUM(Y61:Y64),"0")</f>
        <v>515.70000000000005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203</v>
      </c>
      <c r="Y89" s="56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211.17638888888888</v>
      </c>
      <c r="BN89" s="64">
        <f>IFERROR(Y89*I89/H89,"0")</f>
        <v>213.46499999999997</v>
      </c>
      <c r="BO89" s="64">
        <f>IFERROR(1/J89*(X89/H89),"0")</f>
        <v>0.29369212962962959</v>
      </c>
      <c r="BP89" s="64">
        <f>IFERROR(1/J89*(Y89/H89),"0")</f>
        <v>0.296875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255</v>
      </c>
      <c r="Y91" s="560">
        <f>IFERROR(IF(X91="",0,CEILING((X91/$H91),1)*$H91),"")</f>
        <v>256.5</v>
      </c>
      <c r="Z91" s="36">
        <f>IFERROR(IF(Y91=0,"",ROUNDUP(Y91/H91,0)*0.00902),"")</f>
        <v>0.51414000000000004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266.89999999999998</v>
      </c>
      <c r="BN91" s="64">
        <f>IFERROR(Y91*I91/H91,"0")</f>
        <v>268.47000000000003</v>
      </c>
      <c r="BO91" s="64">
        <f>IFERROR(1/J91*(X91/H91),"0")</f>
        <v>0.42929292929292928</v>
      </c>
      <c r="BP91" s="64">
        <f>IFERROR(1/J91*(Y91/H91),"0")</f>
        <v>0.43181818181818182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75.462962962962962</v>
      </c>
      <c r="Y92" s="561">
        <f>IFERROR(Y89/H89,"0")+IFERROR(Y90/H90,"0")+IFERROR(Y91/H91,"0")</f>
        <v>76</v>
      </c>
      <c r="Z92" s="561">
        <f>IFERROR(IF(Z89="",0,Z89),"0")+IFERROR(IF(Z90="",0,Z90),"0")+IFERROR(IF(Z91="",0,Z91),"0")</f>
        <v>0.87475999999999998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458</v>
      </c>
      <c r="Y93" s="561">
        <f>IFERROR(SUM(Y89:Y91),"0")</f>
        <v>461.70000000000005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40</v>
      </c>
      <c r="Y95" s="560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42.562962962962963</v>
      </c>
      <c r="BN95" s="64">
        <f>IFERROR(Y95*I95/H95,"0")</f>
        <v>43.095000000000006</v>
      </c>
      <c r="BO95" s="64">
        <f>IFERROR(1/J95*(X95/H95),"0")</f>
        <v>7.7160493827160503E-2</v>
      </c>
      <c r="BP95" s="64">
        <f>IFERROR(1/J95*(Y95/H95),"0")</f>
        <v>7.8125E-2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226</v>
      </c>
      <c r="Y99" s="560">
        <f>IFERROR(IF(X99="",0,CEILING((X99/$H99),1)*$H99),"")</f>
        <v>227.7</v>
      </c>
      <c r="Z99" s="36">
        <f>IFERROR(IF(Y99=0,"",ROUNDUP(Y99/H99,0)*0.00651),"")</f>
        <v>0.74865000000000004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255.44848484848487</v>
      </c>
      <c r="BN99" s="64">
        <f>IFERROR(Y99*I99/H99,"0")</f>
        <v>257.36999999999995</v>
      </c>
      <c r="BO99" s="64">
        <f>IFERROR(1/J99*(X99/H99),"0")</f>
        <v>0.62715062715062719</v>
      </c>
      <c r="BP99" s="64">
        <f>IFERROR(1/J99*(Y99/H99),"0")</f>
        <v>0.63186813186813195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119.07968574635242</v>
      </c>
      <c r="Y100" s="561">
        <f>IFERROR(Y95/H95,"0")+IFERROR(Y96/H96,"0")+IFERROR(Y97/H97,"0")+IFERROR(Y98/H98,"0")+IFERROR(Y99/H99,"0")</f>
        <v>120</v>
      </c>
      <c r="Z100" s="561">
        <f>IFERROR(IF(Z95="",0,Z95),"0")+IFERROR(IF(Z96="",0,Z96),"0")+IFERROR(IF(Z97="",0,Z97),"0")+IFERROR(IF(Z98="",0,Z98),"0")+IFERROR(IF(Z99="",0,Z99),"0")</f>
        <v>0.84355000000000002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266</v>
      </c>
      <c r="Y101" s="561">
        <f>IFERROR(SUM(Y95:Y99),"0")</f>
        <v>268.2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15</v>
      </c>
      <c r="Y104" s="560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15.604166666666664</v>
      </c>
      <c r="BN104" s="64">
        <f>IFERROR(Y104*I104/H104,"0")</f>
        <v>22.47</v>
      </c>
      <c r="BO104" s="64">
        <f>IFERROR(1/J104*(X104/H104),"0")</f>
        <v>2.1701388888888888E-2</v>
      </c>
      <c r="BP104" s="64">
        <f>IFERROR(1/J104*(Y104/H104),"0")</f>
        <v>3.125E-2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211</v>
      </c>
      <c r="Y105" s="560">
        <f>IFERROR(IF(X105="",0,CEILING((X105/$H105),1)*$H105),"")</f>
        <v>213.75</v>
      </c>
      <c r="Z105" s="36">
        <f>IFERROR(IF(Y105=0,"",ROUNDUP(Y105/H105,0)*0.00902),"")</f>
        <v>0.51414000000000004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222.81599999999997</v>
      </c>
      <c r="BN105" s="64">
        <f>IFERROR(Y105*I105/H105,"0")</f>
        <v>225.72</v>
      </c>
      <c r="BO105" s="64">
        <f>IFERROR(1/J105*(X105/H105),"0")</f>
        <v>0.42626262626262629</v>
      </c>
      <c r="BP105" s="64">
        <f>IFERROR(1/J105*(Y105/H105),"0")</f>
        <v>0.43181818181818182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57.655555555555551</v>
      </c>
      <c r="Y108" s="561">
        <f>IFERROR(Y104/H104,"0")+IFERROR(Y105/H105,"0")+IFERROR(Y106/H106,"0")+IFERROR(Y107/H107,"0")</f>
        <v>59</v>
      </c>
      <c r="Z108" s="561">
        <f>IFERROR(IF(Z104="",0,Z104),"0")+IFERROR(IF(Z105="",0,Z105),"0")+IFERROR(IF(Z106="",0,Z106),"0")+IFERROR(IF(Z107="",0,Z107),"0")</f>
        <v>0.55210000000000004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226</v>
      </c>
      <c r="Y109" s="561">
        <f>IFERROR(SUM(Y104:Y107),"0")</f>
        <v>235.35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86</v>
      </c>
      <c r="Y117" s="560">
        <f>IFERROR(IF(X117="",0,CEILING((X117/$H117),1)*$H117),"")</f>
        <v>89.1</v>
      </c>
      <c r="Z117" s="36">
        <f>IFERROR(IF(Y117=0,"",ROUNDUP(Y117/H117,0)*0.01898),"")</f>
        <v>0.20877999999999999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91.446666666666673</v>
      </c>
      <c r="BN117" s="64">
        <f>IFERROR(Y117*I117/H117,"0")</f>
        <v>94.742999999999995</v>
      </c>
      <c r="BO117" s="64">
        <f>IFERROR(1/J117*(X117/H117),"0")</f>
        <v>0.16589506172839508</v>
      </c>
      <c r="BP117" s="64">
        <f>IFERROR(1/J117*(Y117/H117),"0")</f>
        <v>0.171875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264</v>
      </c>
      <c r="Y118" s="560">
        <f>IFERROR(IF(X118="",0,CEILING((X118/$H118),1)*$H118),"")</f>
        <v>265.32</v>
      </c>
      <c r="Z118" s="36">
        <f>IFERROR(IF(Y118=0,"",ROUNDUP(Y118/H118,0)*0.00651),"")</f>
        <v>0.87234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296.8</v>
      </c>
      <c r="BN118" s="64">
        <f>IFERROR(Y118*I118/H118,"0")</f>
        <v>298.28399999999999</v>
      </c>
      <c r="BO118" s="64">
        <f>IFERROR(1/J118*(X118/H118),"0")</f>
        <v>0.73260073260073266</v>
      </c>
      <c r="BP118" s="64">
        <f>IFERROR(1/J118*(Y118/H118),"0")</f>
        <v>0.73626373626373631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143.95061728395063</v>
      </c>
      <c r="Y121" s="561">
        <f>IFERROR(Y117/H117,"0")+IFERROR(Y118/H118,"0")+IFERROR(Y119/H119,"0")+IFERROR(Y120/H120,"0")</f>
        <v>145</v>
      </c>
      <c r="Z121" s="561">
        <f>IFERROR(IF(Z117="",0,Z117),"0")+IFERROR(IF(Z118="",0,Z118),"0")+IFERROR(IF(Z119="",0,Z119),"0")+IFERROR(IF(Z120="",0,Z120),"0")</f>
        <v>1.0811200000000001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350</v>
      </c>
      <c r="Y122" s="561">
        <f>IFERROR(SUM(Y117:Y120),"0")</f>
        <v>354.41999999999996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43</v>
      </c>
      <c r="Y130" s="560">
        <f>IFERROR(IF(X130="",0,CEILING((X130/$H130),1)*$H130),"")</f>
        <v>44.800000000000004</v>
      </c>
      <c r="Z130" s="36">
        <f>IFERROR(IF(Y130=0,"",ROUNDUP(Y130/H130,0)*0.00651),"")</f>
        <v>9.1139999999999999E-2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45.418749999999996</v>
      </c>
      <c r="BN130" s="64">
        <f>IFERROR(Y130*I130/H130,"0")</f>
        <v>47.32</v>
      </c>
      <c r="BO130" s="64">
        <f>IFERROR(1/J130*(X130/H130),"0")</f>
        <v>7.3832417582417584E-2</v>
      </c>
      <c r="BP130" s="64">
        <f>IFERROR(1/J130*(Y130/H130),"0")</f>
        <v>7.6923076923076927E-2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13.4375</v>
      </c>
      <c r="Y132" s="561">
        <f>IFERROR(Y130/H130,"0")+IFERROR(Y131/H131,"0")</f>
        <v>14</v>
      </c>
      <c r="Z132" s="561">
        <f>IFERROR(IF(Z130="",0,Z130),"0")+IFERROR(IF(Z131="",0,Z131),"0")</f>
        <v>9.1139999999999999E-2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43</v>
      </c>
      <c r="Y133" s="561">
        <f>IFERROR(SUM(Y130:Y131),"0")</f>
        <v>44.800000000000004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68</v>
      </c>
      <c r="Y136" s="560">
        <f>IFERROR(IF(X136="",0,CEILING((X136/$H136),1)*$H136),"")</f>
        <v>70</v>
      </c>
      <c r="Z136" s="36">
        <f>IFERROR(IF(Y136=0,"",ROUNDUP(Y136/H136,0)*0.00651),"")</f>
        <v>0.16275000000000001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74.508571428571429</v>
      </c>
      <c r="BN136" s="64">
        <f>IFERROR(Y136*I136/H136,"0")</f>
        <v>76.7</v>
      </c>
      <c r="BO136" s="64">
        <f>IFERROR(1/J136*(X136/H136),"0")</f>
        <v>0.13343799058084774</v>
      </c>
      <c r="BP136" s="64">
        <f>IFERROR(1/J136*(Y136/H136),"0")</f>
        <v>0.13736263736263737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24.285714285714288</v>
      </c>
      <c r="Y137" s="561">
        <f>IFERROR(Y135/H135,"0")+IFERROR(Y136/H136,"0")</f>
        <v>25</v>
      </c>
      <c r="Z137" s="561">
        <f>IFERROR(IF(Z135="",0,Z135),"0")+IFERROR(IF(Z136="",0,Z136),"0")</f>
        <v>0.16275000000000001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68</v>
      </c>
      <c r="Y138" s="561">
        <f>IFERROR(SUM(Y135:Y136),"0")</f>
        <v>70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102</v>
      </c>
      <c r="Y141" s="560">
        <f>IFERROR(IF(X141="",0,CEILING((X141/$H141),1)*$H141),"")</f>
        <v>102.96000000000001</v>
      </c>
      <c r="Z141" s="36">
        <f>IFERROR(IF(Y141=0,"",ROUNDUP(Y141/H141,0)*0.00651),"")</f>
        <v>0.25389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112.35454545454544</v>
      </c>
      <c r="BN141" s="64">
        <f>IFERROR(Y141*I141/H141,"0")</f>
        <v>113.41200000000001</v>
      </c>
      <c r="BO141" s="64">
        <f>IFERROR(1/J141*(X141/H141),"0")</f>
        <v>0.21228771228771229</v>
      </c>
      <c r="BP141" s="64">
        <f>IFERROR(1/J141*(Y141/H141),"0")</f>
        <v>0.2142857142857143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38.636363636363633</v>
      </c>
      <c r="Y142" s="561">
        <f>IFERROR(Y140/H140,"0")+IFERROR(Y141/H141,"0")</f>
        <v>39</v>
      </c>
      <c r="Z142" s="561">
        <f>IFERROR(IF(Z140="",0,Z140),"0")+IFERROR(IF(Z141="",0,Z141),"0")</f>
        <v>0.25389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102</v>
      </c>
      <c r="Y143" s="561">
        <f>IFERROR(SUM(Y140:Y141),"0")</f>
        <v>102.96000000000001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164</v>
      </c>
      <c r="Y146" s="560">
        <f>IFERROR(IF(X146="",0,CEILING((X146/$H146),1)*$H146),"")</f>
        <v>164</v>
      </c>
      <c r="Z146" s="36">
        <f>IFERROR(IF(Y146=0,"",ROUNDUP(Y146/H146,0)*0.00902),"")</f>
        <v>0.36982000000000004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172.60999999999999</v>
      </c>
      <c r="BN146" s="64">
        <f>IFERROR(Y146*I146/H146,"0")</f>
        <v>172.60999999999999</v>
      </c>
      <c r="BO146" s="64">
        <f>IFERROR(1/J146*(X146/H146),"0")</f>
        <v>0.31060606060606061</v>
      </c>
      <c r="BP146" s="64">
        <f>IFERROR(1/J146*(Y146/H146),"0")</f>
        <v>0.31060606060606061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41</v>
      </c>
      <c r="Y147" s="561">
        <f>IFERROR(Y146/H146,"0")</f>
        <v>41</v>
      </c>
      <c r="Z147" s="561">
        <f>IFERROR(IF(Z146="",0,Z146),"0")</f>
        <v>0.36982000000000004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164</v>
      </c>
      <c r="Y148" s="561">
        <f>IFERROR(SUM(Y146:Y146),"0")</f>
        <v>164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152</v>
      </c>
      <c r="Y164" s="560">
        <f t="shared" si="16"/>
        <v>155.4</v>
      </c>
      <c r="Z164" s="36">
        <f>IFERROR(IF(Y164=0,"",ROUNDUP(Y164/H164,0)*0.00902),"")</f>
        <v>0.33374000000000004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159.6</v>
      </c>
      <c r="BN164" s="64">
        <f t="shared" si="18"/>
        <v>163.17000000000002</v>
      </c>
      <c r="BO164" s="64">
        <f t="shared" si="19"/>
        <v>0.27417027417027418</v>
      </c>
      <c r="BP164" s="64">
        <f t="shared" si="20"/>
        <v>0.28030303030303033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124</v>
      </c>
      <c r="Y165" s="560">
        <f t="shared" si="16"/>
        <v>126</v>
      </c>
      <c r="Z165" s="36">
        <f>IFERROR(IF(Y165=0,"",ROUNDUP(Y165/H165,0)*0.00502),"")</f>
        <v>0.30120000000000002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131.67619047619047</v>
      </c>
      <c r="BN165" s="64">
        <f t="shared" si="18"/>
        <v>133.80000000000001</v>
      </c>
      <c r="BO165" s="64">
        <f t="shared" si="19"/>
        <v>0.25234025234025237</v>
      </c>
      <c r="BP165" s="64">
        <f t="shared" si="20"/>
        <v>0.25641025641025644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139</v>
      </c>
      <c r="Y166" s="560">
        <f t="shared" si="16"/>
        <v>140.70000000000002</v>
      </c>
      <c r="Z166" s="36">
        <f>IFERROR(IF(Y166=0,"",ROUNDUP(Y166/H166,0)*0.00502),"")</f>
        <v>0.33634000000000003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147.60476190476189</v>
      </c>
      <c r="BN166" s="64">
        <f t="shared" si="18"/>
        <v>149.41</v>
      </c>
      <c r="BO166" s="64">
        <f t="shared" si="19"/>
        <v>0.2828652828652829</v>
      </c>
      <c r="BP166" s="64">
        <f t="shared" si="20"/>
        <v>0.28632478632478636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187</v>
      </c>
      <c r="Y168" s="560">
        <f t="shared" si="16"/>
        <v>189</v>
      </c>
      <c r="Z168" s="36">
        <f>IFERROR(IF(Y168=0,"",ROUNDUP(Y168/H168,0)*0.00502),"")</f>
        <v>0.45180000000000003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195.90476190476193</v>
      </c>
      <c r="BN168" s="64">
        <f t="shared" si="18"/>
        <v>198</v>
      </c>
      <c r="BO168" s="64">
        <f t="shared" si="19"/>
        <v>0.38054538054538056</v>
      </c>
      <c r="BP168" s="64">
        <f t="shared" si="20"/>
        <v>0.38461538461538464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250.47619047619048</v>
      </c>
      <c r="Y171" s="561">
        <f>IFERROR(Y162/H162,"0")+IFERROR(Y163/H163,"0")+IFERROR(Y164/H164,"0")+IFERROR(Y165/H165,"0")+IFERROR(Y166/H166,"0")+IFERROR(Y167/H167,"0")+IFERROR(Y168/H168,"0")+IFERROR(Y169/H169,"0")+IFERROR(Y170/H170,"0")</f>
        <v>254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1.4230800000000001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602</v>
      </c>
      <c r="Y172" s="561">
        <f>IFERROR(SUM(Y162:Y170),"0")</f>
        <v>611.1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5</v>
      </c>
      <c r="Y174" s="560">
        <f>IFERROR(IF(X174="",0,CEILING((X174/$H174),1)*$H174),"")</f>
        <v>5.04</v>
      </c>
      <c r="Z174" s="36">
        <f>IFERROR(IF(Y174=0,"",ROUNDUP(Y174/H174,0)*0.0059),"")</f>
        <v>2.3599999999999999E-2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5.753968253968254</v>
      </c>
      <c r="BN174" s="64">
        <f>IFERROR(Y174*I174/H174,"0")</f>
        <v>5.8</v>
      </c>
      <c r="BO174" s="64">
        <f>IFERROR(1/J174*(X174/H174),"0")</f>
        <v>1.8371546149323927E-2</v>
      </c>
      <c r="BP174" s="64">
        <f>IFERROR(1/J174*(Y174/H174),"0")</f>
        <v>1.8518518518518517E-2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30</v>
      </c>
      <c r="Y175" s="560">
        <f>IFERROR(IF(X175="",0,CEILING((X175/$H175),1)*$H175),"")</f>
        <v>30.240000000000002</v>
      </c>
      <c r="Z175" s="36">
        <f>IFERROR(IF(Y175=0,"",ROUNDUP(Y175/H175,0)*0.0059),"")</f>
        <v>0.1416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34.523809523809526</v>
      </c>
      <c r="BN175" s="64">
        <f>IFERROR(Y175*I175/H175,"0")</f>
        <v>34.799999999999997</v>
      </c>
      <c r="BO175" s="64">
        <f>IFERROR(1/J175*(X175/H175),"0")</f>
        <v>0.11022927689594356</v>
      </c>
      <c r="BP175" s="64">
        <f>IFERROR(1/J175*(Y175/H175),"0")</f>
        <v>0.1111111111111111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24</v>
      </c>
      <c r="Y176" s="560">
        <f>IFERROR(IF(X176="",0,CEILING((X176/$H176),1)*$H176),"")</f>
        <v>25.2</v>
      </c>
      <c r="Z176" s="36">
        <f>IFERROR(IF(Y176=0,"",ROUNDUP(Y176/H176,0)*0.0059),"")</f>
        <v>0.11799999999999999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27.619047619047617</v>
      </c>
      <c r="BN176" s="64">
        <f>IFERROR(Y176*I176/H176,"0")</f>
        <v>29</v>
      </c>
      <c r="BO176" s="64">
        <f>IFERROR(1/J176*(X176/H176),"0")</f>
        <v>8.8183421516754845E-2</v>
      </c>
      <c r="BP176" s="64">
        <f>IFERROR(1/J176*(Y176/H176),"0")</f>
        <v>9.2592592592592587E-2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46.825396825396822</v>
      </c>
      <c r="Y177" s="561">
        <f>IFERROR(Y174/H174,"0")+IFERROR(Y175/H175,"0")+IFERROR(Y176/H176,"0")</f>
        <v>48</v>
      </c>
      <c r="Z177" s="561">
        <f>IFERROR(IF(Z174="",0,Z174),"0")+IFERROR(IF(Z175="",0,Z175),"0")+IFERROR(IF(Z176="",0,Z176),"0")</f>
        <v>0.28320000000000001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59</v>
      </c>
      <c r="Y178" s="561">
        <f>IFERROR(SUM(Y174:Y176),"0")</f>
        <v>60.480000000000004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15</v>
      </c>
      <c r="Y180" s="560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17.261904761904763</v>
      </c>
      <c r="BN180" s="64">
        <f>IFERROR(Y180*I180/H180,"0")</f>
        <v>17.399999999999999</v>
      </c>
      <c r="BO180" s="64">
        <f>IFERROR(1/J180*(X180/H180),"0")</f>
        <v>5.5114638447971778E-2</v>
      </c>
      <c r="BP180" s="64">
        <f>IFERROR(1/J180*(Y180/H180),"0")</f>
        <v>5.5555555555555552E-2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11.904761904761905</v>
      </c>
      <c r="Y181" s="561">
        <f>IFERROR(Y180/H180,"0")</f>
        <v>12</v>
      </c>
      <c r="Z181" s="561">
        <f>IFERROR(IF(Z180="",0,Z180),"0")</f>
        <v>7.0800000000000002E-2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15</v>
      </c>
      <c r="Y182" s="561">
        <f>IFERROR(SUM(Y180:Y180),"0")</f>
        <v>15.120000000000001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60</v>
      </c>
      <c r="Y197" s="560">
        <f t="shared" si="21"/>
        <v>64.800000000000011</v>
      </c>
      <c r="Z197" s="36">
        <f>IFERROR(IF(Y197=0,"",ROUNDUP(Y197/H197,0)*0.00902),"")</f>
        <v>0.10824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62.333333333333336</v>
      </c>
      <c r="BN197" s="64">
        <f t="shared" si="23"/>
        <v>67.320000000000007</v>
      </c>
      <c r="BO197" s="64">
        <f t="shared" si="24"/>
        <v>8.4175084175084181E-2</v>
      </c>
      <c r="BP197" s="64">
        <f t="shared" si="25"/>
        <v>9.0909090909090925E-2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133</v>
      </c>
      <c r="Y199" s="560">
        <f t="shared" si="21"/>
        <v>133.20000000000002</v>
      </c>
      <c r="Z199" s="36">
        <f>IFERROR(IF(Y199=0,"",ROUNDUP(Y199/H199,0)*0.00502),"")</f>
        <v>0.37148000000000003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142.60555555555555</v>
      </c>
      <c r="BN199" s="64">
        <f t="shared" si="23"/>
        <v>142.82000000000002</v>
      </c>
      <c r="BO199" s="64">
        <f t="shared" si="24"/>
        <v>0.31576448243114913</v>
      </c>
      <c r="BP199" s="64">
        <f t="shared" si="25"/>
        <v>0.31623931623931634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58</v>
      </c>
      <c r="Y200" s="560">
        <f t="shared" si="21"/>
        <v>59.4</v>
      </c>
      <c r="Z200" s="36">
        <f>IFERROR(IF(Y200=0,"",ROUNDUP(Y200/H200,0)*0.00502),"")</f>
        <v>0.16566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61.222222222222214</v>
      </c>
      <c r="BN200" s="64">
        <f t="shared" si="23"/>
        <v>62.699999999999989</v>
      </c>
      <c r="BO200" s="64">
        <f t="shared" si="24"/>
        <v>0.13770180436847104</v>
      </c>
      <c r="BP200" s="64">
        <f t="shared" si="25"/>
        <v>0.14102564102564105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75</v>
      </c>
      <c r="Y202" s="560">
        <f t="shared" si="21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79.166666666666671</v>
      </c>
      <c r="BN202" s="64">
        <f t="shared" si="23"/>
        <v>79.800000000000011</v>
      </c>
      <c r="BO202" s="64">
        <f t="shared" si="24"/>
        <v>0.17806267806267806</v>
      </c>
      <c r="BP202" s="64">
        <f t="shared" si="25"/>
        <v>0.17948717948717954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158.88888888888889</v>
      </c>
      <c r="Y203" s="561">
        <f>IFERROR(Y195/H195,"0")+IFERROR(Y196/H196,"0")+IFERROR(Y197/H197,"0")+IFERROR(Y198/H198,"0")+IFERROR(Y199/H199,"0")+IFERROR(Y200/H200,"0")+IFERROR(Y201/H201,"0")+IFERROR(Y202/H202,"0")</f>
        <v>161.00000000000003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0.85622000000000009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326</v>
      </c>
      <c r="Y204" s="561">
        <f>IFERROR(SUM(Y195:Y202),"0")</f>
        <v>333.00000000000006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179</v>
      </c>
      <c r="Y209" s="560">
        <f t="shared" si="26"/>
        <v>180</v>
      </c>
      <c r="Z209" s="36">
        <f t="shared" ref="Z209:Z214" si="31">IFERROR(IF(Y209=0,"",ROUNDUP(Y209/H209,0)*0.00651),"")</f>
        <v>0.48825000000000002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199.13750000000002</v>
      </c>
      <c r="BN209" s="64">
        <f t="shared" si="28"/>
        <v>200.25</v>
      </c>
      <c r="BO209" s="64">
        <f t="shared" si="29"/>
        <v>0.4097985347985349</v>
      </c>
      <c r="BP209" s="64">
        <f t="shared" si="30"/>
        <v>0.41208791208791212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274</v>
      </c>
      <c r="Y211" s="560">
        <f t="shared" si="26"/>
        <v>276</v>
      </c>
      <c r="Z211" s="36">
        <f t="shared" si="31"/>
        <v>0.74865000000000004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302.77000000000004</v>
      </c>
      <c r="BN211" s="64">
        <f t="shared" si="28"/>
        <v>304.98</v>
      </c>
      <c r="BO211" s="64">
        <f t="shared" si="29"/>
        <v>0.62728937728937739</v>
      </c>
      <c r="BP211" s="64">
        <f t="shared" si="30"/>
        <v>0.63186813186813195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179</v>
      </c>
      <c r="Y212" s="560">
        <f t="shared" si="26"/>
        <v>180</v>
      </c>
      <c r="Z212" s="36">
        <f t="shared" si="31"/>
        <v>0.48825000000000002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197.79500000000002</v>
      </c>
      <c r="BN212" s="64">
        <f t="shared" si="28"/>
        <v>198.9</v>
      </c>
      <c r="BO212" s="64">
        <f t="shared" si="29"/>
        <v>0.4097985347985349</v>
      </c>
      <c r="BP212" s="64">
        <f t="shared" si="30"/>
        <v>0.41208791208791212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174</v>
      </c>
      <c r="Y214" s="560">
        <f t="shared" si="26"/>
        <v>175.2</v>
      </c>
      <c r="Z214" s="36">
        <f t="shared" si="31"/>
        <v>0.47522999999999999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192.70499999999998</v>
      </c>
      <c r="BN214" s="64">
        <f t="shared" si="28"/>
        <v>194.03399999999999</v>
      </c>
      <c r="BO214" s="64">
        <f t="shared" si="29"/>
        <v>0.39835164835164838</v>
      </c>
      <c r="BP214" s="64">
        <f t="shared" si="30"/>
        <v>0.40109890109890112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335.83333333333337</v>
      </c>
      <c r="Y215" s="561">
        <f>IFERROR(Y206/H206,"0")+IFERROR(Y207/H207,"0")+IFERROR(Y208/H208,"0")+IFERROR(Y209/H209,"0")+IFERROR(Y210/H210,"0")+IFERROR(Y211/H211,"0")+IFERROR(Y212/H212,"0")+IFERROR(Y213/H213,"0")+IFERROR(Y214/H214,"0")</f>
        <v>338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2.20038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806</v>
      </c>
      <c r="Y216" s="561">
        <f>IFERROR(SUM(Y206:Y214),"0")</f>
        <v>811.2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15</v>
      </c>
      <c r="Y238" s="560">
        <f>IFERROR(IF(X238="",0,CEILING((X238/$H238),1)*$H238),"")</f>
        <v>16.2</v>
      </c>
      <c r="Z238" s="36">
        <f>IFERROR(IF(Y238=0,"",ROUNDUP(Y238/H238,0)*0.0059),"")</f>
        <v>5.3100000000000001E-2</v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16.458333333333332</v>
      </c>
      <c r="BN238" s="64">
        <f>IFERROR(Y238*I238/H238,"0")</f>
        <v>17.774999999999999</v>
      </c>
      <c r="BO238" s="64">
        <f>IFERROR(1/J238*(X238/H238),"0")</f>
        <v>3.8580246913580245E-2</v>
      </c>
      <c r="BP238" s="64">
        <f>IFERROR(1/J238*(Y238/H238),"0")</f>
        <v>4.1666666666666664E-2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8.3333333333333339</v>
      </c>
      <c r="Y239" s="561">
        <f>IFERROR(Y238/H238,"0")</f>
        <v>9</v>
      </c>
      <c r="Z239" s="561">
        <f>IFERROR(IF(Z238="",0,Z238),"0")</f>
        <v>5.3100000000000001E-2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15</v>
      </c>
      <c r="Y240" s="561">
        <f>IFERROR(SUM(Y238:Y238),"0")</f>
        <v>16.2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5</v>
      </c>
      <c r="Y243" s="560">
        <f>IFERROR(IF(X243="",0,CEILING((X243/$H243),1)*$H243),"")</f>
        <v>5.4</v>
      </c>
      <c r="Z243" s="36">
        <f>IFERROR(IF(Y243=0,"",ROUNDUP(Y243/H243,0)*0.0059),"")</f>
        <v>1.77E-2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5.4861111111111107</v>
      </c>
      <c r="BN243" s="64">
        <f>IFERROR(Y243*I243/H243,"0")</f>
        <v>5.9250000000000007</v>
      </c>
      <c r="BO243" s="64">
        <f>IFERROR(1/J243*(X243/H243),"0")</f>
        <v>1.2860082304526748E-2</v>
      </c>
      <c r="BP243" s="64">
        <f>IFERROR(1/J243*(Y243/H243),"0")</f>
        <v>1.3888888888888888E-2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1</v>
      </c>
      <c r="Y244" s="560">
        <f>IFERROR(IF(X244="",0,CEILING((X244/$H244),1)*$H244),"")</f>
        <v>1.8</v>
      </c>
      <c r="Z244" s="36">
        <f>IFERROR(IF(Y244=0,"",ROUNDUP(Y244/H244,0)*0.0059),"")</f>
        <v>1.18E-2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1.2111111111111112</v>
      </c>
      <c r="BN244" s="64">
        <f>IFERROR(Y244*I244/H244,"0")</f>
        <v>2.1800000000000002</v>
      </c>
      <c r="BO244" s="64">
        <f>IFERROR(1/J244*(X244/H244),"0")</f>
        <v>5.1440329218106996E-3</v>
      </c>
      <c r="BP244" s="64">
        <f>IFERROR(1/J244*(Y244/H244),"0")</f>
        <v>9.2592592592592587E-3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12</v>
      </c>
      <c r="Y245" s="560">
        <f>IFERROR(IF(X245="",0,CEILING((X245/$H245),1)*$H245),"")</f>
        <v>12.87</v>
      </c>
      <c r="Z245" s="36">
        <f>IFERROR(IF(Y245=0,"",ROUNDUP(Y245/H245,0)*0.0059),"")</f>
        <v>7.6700000000000004E-2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14.303030303030303</v>
      </c>
      <c r="BN245" s="64">
        <f>IFERROR(Y245*I245/H245,"0")</f>
        <v>15.339999999999998</v>
      </c>
      <c r="BO245" s="64">
        <f>IFERROR(1/J245*(X245/H245),"0")</f>
        <v>5.6116722783389444E-2</v>
      </c>
      <c r="BP245" s="64">
        <f>IFERROR(1/J245*(Y245/H245),"0")</f>
        <v>6.0185185185185182E-2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1</v>
      </c>
      <c r="Y246" s="560">
        <f>IFERROR(IF(X246="",0,CEILING((X246/$H246),1)*$H246),"")</f>
        <v>1.98</v>
      </c>
      <c r="Z246" s="36">
        <f>IFERROR(IF(Y246=0,"",ROUNDUP(Y246/H246,0)*0.0059),"")</f>
        <v>1.18E-2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1.1919191919191918</v>
      </c>
      <c r="BN246" s="64">
        <f>IFERROR(Y246*I246/H246,"0")</f>
        <v>2.36</v>
      </c>
      <c r="BO246" s="64">
        <f>IFERROR(1/J246*(X246/H246),"0")</f>
        <v>4.6763935652824546E-3</v>
      </c>
      <c r="BP246" s="64">
        <f>IFERROR(1/J246*(Y246/H246),"0")</f>
        <v>9.2592592592592587E-3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17.020202020202021</v>
      </c>
      <c r="Y247" s="561">
        <f>IFERROR(Y242/H242,"0")+IFERROR(Y243/H243,"0")+IFERROR(Y244/H244,"0")+IFERROR(Y245/H245,"0")+IFERROR(Y246/H246,"0")</f>
        <v>20</v>
      </c>
      <c r="Z247" s="561">
        <f>IFERROR(IF(Z242="",0,Z242),"0")+IFERROR(IF(Z243="",0,Z243),"0")+IFERROR(IF(Z244="",0,Z244),"0")+IFERROR(IF(Z245="",0,Z245),"0")+IFERROR(IF(Z246="",0,Z246),"0")</f>
        <v>0.11800000000000001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19</v>
      </c>
      <c r="Y248" s="561">
        <f>IFERROR(SUM(Y242:Y246),"0")</f>
        <v>22.05</v>
      </c>
      <c r="Z248" s="37"/>
      <c r="AA248" s="562"/>
      <c r="AB248" s="562"/>
      <c r="AC248" s="562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94</v>
      </c>
      <c r="Y251" s="560">
        <f>IFERROR(IF(X251="",0,CEILING((X251/$H251),1)*$H251),"")</f>
        <v>97.2</v>
      </c>
      <c r="Z251" s="36">
        <f>IFERROR(IF(Y251=0,"",ROUNDUP(Y251/H251,0)*0.01898),"")</f>
        <v>0.17082</v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97.786111111111097</v>
      </c>
      <c r="BN251" s="64">
        <f>IFERROR(Y251*I251/H251,"0")</f>
        <v>101.11499999999998</v>
      </c>
      <c r="BO251" s="64">
        <f>IFERROR(1/J251*(X251/H251),"0")</f>
        <v>0.13599537037037035</v>
      </c>
      <c r="BP251" s="64">
        <f>IFERROR(1/J251*(Y251/H251),"0")</f>
        <v>0.140625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705</v>
      </c>
      <c r="Y252" s="560">
        <f>IFERROR(IF(X252="",0,CEILING((X252/$H252),1)*$H252),"")</f>
        <v>712.80000000000007</v>
      </c>
      <c r="Z252" s="36">
        <f>IFERROR(IF(Y252=0,"",ROUNDUP(Y252/H252,0)*0.01898),"")</f>
        <v>1.25268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733.39583333333326</v>
      </c>
      <c r="BN252" s="64">
        <f>IFERROR(Y252*I252/H252,"0")</f>
        <v>741.51</v>
      </c>
      <c r="BO252" s="64">
        <f>IFERROR(1/J252*(X252/H252),"0")</f>
        <v>1.0199652777777777</v>
      </c>
      <c r="BP252" s="64">
        <f>IFERROR(1/J252*(Y252/H252),"0")</f>
        <v>1.03125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73.981481481481467</v>
      </c>
      <c r="Y256" s="561">
        <f>IFERROR(Y251/H251,"0")+IFERROR(Y252/H252,"0")+IFERROR(Y253/H253,"0")+IFERROR(Y254/H254,"0")+IFERROR(Y255/H255,"0")</f>
        <v>75</v>
      </c>
      <c r="Z256" s="561">
        <f>IFERROR(IF(Z251="",0,Z251),"0")+IFERROR(IF(Z252="",0,Z252),"0")+IFERROR(IF(Z253="",0,Z253),"0")+IFERROR(IF(Z254="",0,Z254),"0")+IFERROR(IF(Z255="",0,Z255),"0")</f>
        <v>1.4235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799</v>
      </c>
      <c r="Y257" s="561">
        <f>IFERROR(SUM(Y251:Y255),"0")</f>
        <v>810.00000000000011</v>
      </c>
      <c r="Z257" s="37"/>
      <c r="AA257" s="562"/>
      <c r="AB257" s="562"/>
      <c r="AC257" s="562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430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384</v>
      </c>
      <c r="Y291" s="560">
        <f t="shared" si="37"/>
        <v>388.8</v>
      </c>
      <c r="Z291" s="36">
        <f>IFERROR(IF(Y291=0,"",ROUNDUP(Y291/H291,0)*0.01898),"")</f>
        <v>0.68328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399.46666666666664</v>
      </c>
      <c r="BN291" s="64">
        <f t="shared" si="39"/>
        <v>404.45999999999992</v>
      </c>
      <c r="BO291" s="64">
        <f t="shared" si="40"/>
        <v>0.55555555555555547</v>
      </c>
      <c r="BP291" s="64">
        <f t="shared" si="41"/>
        <v>0.5625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30</v>
      </c>
      <c r="Y293" s="560">
        <f t="shared" si="37"/>
        <v>32.400000000000006</v>
      </c>
      <c r="Z293" s="36">
        <f>IFERROR(IF(Y293=0,"",ROUNDUP(Y293/H293,0)*0.01898),"")</f>
        <v>5.6940000000000004E-2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31.208333333333329</v>
      </c>
      <c r="BN293" s="64">
        <f t="shared" si="39"/>
        <v>33.705000000000005</v>
      </c>
      <c r="BO293" s="64">
        <f t="shared" si="40"/>
        <v>4.3402777777777776E-2</v>
      </c>
      <c r="BP293" s="64">
        <f t="shared" si="41"/>
        <v>4.6875000000000007E-2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80</v>
      </c>
      <c r="Y294" s="560">
        <f t="shared" si="37"/>
        <v>80</v>
      </c>
      <c r="Z294" s="36">
        <f>IFERROR(IF(Y294=0,"",ROUNDUP(Y294/H294,0)*0.00902),"")</f>
        <v>0.1804</v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84.2</v>
      </c>
      <c r="BN294" s="64">
        <f t="shared" si="39"/>
        <v>84.2</v>
      </c>
      <c r="BO294" s="64">
        <f t="shared" si="40"/>
        <v>0.15151515151515152</v>
      </c>
      <c r="BP294" s="64">
        <f t="shared" si="41"/>
        <v>0.15151515151515152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35</v>
      </c>
      <c r="Y295" s="560">
        <f t="shared" si="37"/>
        <v>36</v>
      </c>
      <c r="Z295" s="36">
        <f>IFERROR(IF(Y295=0,"",ROUNDUP(Y295/H295,0)*0.00902),"")</f>
        <v>8.1180000000000002E-2</v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36.837499999999999</v>
      </c>
      <c r="BN295" s="64">
        <f t="shared" si="39"/>
        <v>37.89</v>
      </c>
      <c r="BO295" s="64">
        <f t="shared" si="40"/>
        <v>6.6287878787878785E-2</v>
      </c>
      <c r="BP295" s="64">
        <f t="shared" si="41"/>
        <v>6.8181818181818177E-2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67.083333333333329</v>
      </c>
      <c r="Y296" s="561">
        <f>IFERROR(Y289/H289,"0")+IFERROR(Y290/H290,"0")+IFERROR(Y291/H291,"0")+IFERROR(Y292/H292,"0")+IFERROR(Y293/H293,"0")+IFERROR(Y294/H294,"0")+IFERROR(Y295/H295,"0")</f>
        <v>68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1.0018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529</v>
      </c>
      <c r="Y297" s="561">
        <f>IFERROR(SUM(Y289:Y295),"0")</f>
        <v>537.20000000000005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191</v>
      </c>
      <c r="Y299" s="560">
        <f t="shared" ref="Y299:Y305" si="42">IFERROR(IF(X299="",0,CEILING((X299/$H299),1)*$H299),"")</f>
        <v>193.20000000000002</v>
      </c>
      <c r="Z299" s="36">
        <f>IFERROR(IF(Y299=0,"",ROUNDUP(Y299/H299,0)*0.00902),"")</f>
        <v>0.41492000000000001</v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203.27857142857141</v>
      </c>
      <c r="BN299" s="64">
        <f t="shared" ref="BN299:BN305" si="44">IFERROR(Y299*I299/H299,"0")</f>
        <v>205.62</v>
      </c>
      <c r="BO299" s="64">
        <f t="shared" ref="BO299:BO305" si="45">IFERROR(1/J299*(X299/H299),"0")</f>
        <v>0.3445165945165945</v>
      </c>
      <c r="BP299" s="64">
        <f t="shared" ref="BP299:BP305" si="46">IFERROR(1/J299*(Y299/H299),"0")</f>
        <v>0.34848484848484851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637</v>
      </c>
      <c r="Y300" s="560">
        <f t="shared" si="42"/>
        <v>638.4</v>
      </c>
      <c r="Z300" s="36">
        <f>IFERROR(IF(Y300=0,"",ROUNDUP(Y300/H300,0)*0.00902),"")</f>
        <v>1.37104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677.94999999999993</v>
      </c>
      <c r="BN300" s="64">
        <f t="shared" si="44"/>
        <v>679.43999999999994</v>
      </c>
      <c r="BO300" s="64">
        <f t="shared" si="45"/>
        <v>1.148989898989899</v>
      </c>
      <c r="BP300" s="64">
        <f t="shared" si="46"/>
        <v>1.1515151515151516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138</v>
      </c>
      <c r="Y303" s="560">
        <f t="shared" si="42"/>
        <v>138.6</v>
      </c>
      <c r="Z303" s="36">
        <f>IFERROR(IF(Y303=0,"",ROUNDUP(Y303/H303,0)*0.00502),"")</f>
        <v>0.33132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144.57142857142858</v>
      </c>
      <c r="BN303" s="64">
        <f t="shared" si="44"/>
        <v>145.19999999999999</v>
      </c>
      <c r="BO303" s="64">
        <f t="shared" si="45"/>
        <v>0.28083028083028083</v>
      </c>
      <c r="BP303" s="64">
        <f t="shared" si="46"/>
        <v>0.2820512820512821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88</v>
      </c>
      <c r="Y305" s="560">
        <f t="shared" si="42"/>
        <v>88.2</v>
      </c>
      <c r="Z305" s="36">
        <f>IFERROR(IF(Y305=0,"",ROUNDUP(Y305/H305,0)*0.00651),"")</f>
        <v>0.31899</v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99.146666666666661</v>
      </c>
      <c r="BN305" s="64">
        <f t="shared" si="44"/>
        <v>99.372000000000014</v>
      </c>
      <c r="BO305" s="64">
        <f t="shared" si="45"/>
        <v>0.26862026862026861</v>
      </c>
      <c r="BP305" s="64">
        <f t="shared" si="46"/>
        <v>0.26923076923076927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311.74603174603169</v>
      </c>
      <c r="Y306" s="561">
        <f>IFERROR(Y299/H299,"0")+IFERROR(Y300/H300,"0")+IFERROR(Y301/H301,"0")+IFERROR(Y302/H302,"0")+IFERROR(Y303/H303,"0")+IFERROR(Y304/H304,"0")+IFERROR(Y305/H305,"0")</f>
        <v>313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2.4362699999999999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1054</v>
      </c>
      <c r="Y307" s="561">
        <f>IFERROR(SUM(Y299:Y305),"0")</f>
        <v>1058.4000000000001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3696</v>
      </c>
      <c r="Y309" s="560">
        <f>IFERROR(IF(X309="",0,CEILING((X309/$H309),1)*$H309),"")</f>
        <v>3697.2</v>
      </c>
      <c r="Z309" s="36">
        <f>IFERROR(IF(Y309=0,"",ROUNDUP(Y309/H309,0)*0.01898),"")</f>
        <v>8.9965200000000003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3939.0830769230774</v>
      </c>
      <c r="BN309" s="64">
        <f>IFERROR(Y309*I309/H309,"0")</f>
        <v>3940.3620000000001</v>
      </c>
      <c r="BO309" s="64">
        <f>IFERROR(1/J309*(X309/H309),"0")</f>
        <v>7.4038461538461542</v>
      </c>
      <c r="BP309" s="64">
        <f>IFERROR(1/J309*(Y309/H309),"0")</f>
        <v>7.40625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289</v>
      </c>
      <c r="Y312" s="560">
        <f>IFERROR(IF(X312="",0,CEILING((X312/$H312),1)*$H312),"")</f>
        <v>291</v>
      </c>
      <c r="Z312" s="36">
        <f>IFERROR(IF(Y312=0,"",ROUNDUP(Y312/H312,0)*0.00651),"")</f>
        <v>0.63146999999999998</v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312.69800000000004</v>
      </c>
      <c r="BN312" s="64">
        <f>IFERROR(Y312*I312/H312,"0")</f>
        <v>314.86200000000002</v>
      </c>
      <c r="BO312" s="64">
        <f>IFERROR(1/J312*(X312/H312),"0")</f>
        <v>0.52930402930402931</v>
      </c>
      <c r="BP312" s="64">
        <f>IFERROR(1/J312*(Y312/H312),"0")</f>
        <v>0.53296703296703296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570.17948717948718</v>
      </c>
      <c r="Y314" s="561">
        <f>IFERROR(Y309/H309,"0")+IFERROR(Y310/H310,"0")+IFERROR(Y311/H311,"0")+IFERROR(Y312/H312,"0")+IFERROR(Y313/H313,"0")</f>
        <v>571</v>
      </c>
      <c r="Z314" s="561">
        <f>IFERROR(IF(Z309="",0,Z309),"0")+IFERROR(IF(Z310="",0,Z310),"0")+IFERROR(IF(Z311="",0,Z311),"0")+IFERROR(IF(Z312="",0,Z312),"0")+IFERROR(IF(Z313="",0,Z313),"0")</f>
        <v>9.6279900000000005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3985</v>
      </c>
      <c r="Y315" s="561">
        <f>IFERROR(SUM(Y309:Y313),"0")</f>
        <v>3988.2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377</v>
      </c>
      <c r="Y317" s="560">
        <f>IFERROR(IF(X317="",0,CEILING((X317/$H317),1)*$H317),"")</f>
        <v>378</v>
      </c>
      <c r="Z317" s="36">
        <f>IFERROR(IF(Y317=0,"",ROUNDUP(Y317/H317,0)*0.01898),"")</f>
        <v>0.85409999999999997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400.29321428571427</v>
      </c>
      <c r="BN317" s="64">
        <f>IFERROR(Y317*I317/H317,"0")</f>
        <v>401.35500000000002</v>
      </c>
      <c r="BO317" s="64">
        <f>IFERROR(1/J317*(X317/H317),"0")</f>
        <v>0.70126488095238093</v>
      </c>
      <c r="BP317" s="64">
        <f>IFERROR(1/J317*(Y317/H317),"0")</f>
        <v>0.703125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805</v>
      </c>
      <c r="Y318" s="560">
        <f>IFERROR(IF(X318="",0,CEILING((X318/$H318),1)*$H318),"")</f>
        <v>811.19999999999993</v>
      </c>
      <c r="Z318" s="36">
        <f>IFERROR(IF(Y318=0,"",ROUNDUP(Y318/H318,0)*0.01898),"")</f>
        <v>1.9739200000000001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858.56346153846164</v>
      </c>
      <c r="BN318" s="64">
        <f>IFERROR(Y318*I318/H318,"0")</f>
        <v>865.17600000000004</v>
      </c>
      <c r="BO318" s="64">
        <f>IFERROR(1/J318*(X318/H318),"0")</f>
        <v>1.6125801282051282</v>
      </c>
      <c r="BP318" s="64">
        <f>IFERROR(1/J318*(Y318/H318),"0")</f>
        <v>1.625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160</v>
      </c>
      <c r="Y319" s="560">
        <f>IFERROR(IF(X319="",0,CEILING((X319/$H319),1)*$H319),"")</f>
        <v>168</v>
      </c>
      <c r="Z319" s="36">
        <f>IFERROR(IF(Y319=0,"",ROUNDUP(Y319/H319,0)*0.01898),"")</f>
        <v>0.37959999999999999</v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169.88571428571427</v>
      </c>
      <c r="BN319" s="64">
        <f>IFERROR(Y319*I319/H319,"0")</f>
        <v>178.38</v>
      </c>
      <c r="BO319" s="64">
        <f>IFERROR(1/J319*(X319/H319),"0")</f>
        <v>0.29761904761904762</v>
      </c>
      <c r="BP319" s="64">
        <f>IFERROR(1/J319*(Y319/H319),"0")</f>
        <v>0.3125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167.13369963369962</v>
      </c>
      <c r="Y320" s="561">
        <f>IFERROR(Y317/H317,"0")+IFERROR(Y318/H318,"0")+IFERROR(Y319/H319,"0")</f>
        <v>169</v>
      </c>
      <c r="Z320" s="561">
        <f>IFERROR(IF(Z317="",0,Z317),"0")+IFERROR(IF(Z318="",0,Z318),"0")+IFERROR(IF(Z319="",0,Z319),"0")</f>
        <v>3.2076199999999999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1342</v>
      </c>
      <c r="Y321" s="561">
        <f>IFERROR(SUM(Y317:Y319),"0")</f>
        <v>1357.1999999999998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524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19</v>
      </c>
      <c r="Y325" s="560">
        <f>IFERROR(IF(X325="",0,CEILING((X325/$H325),1)*$H325),"")</f>
        <v>20.399999999999999</v>
      </c>
      <c r="Z325" s="36">
        <f>IFERROR(IF(Y325=0,"",ROUNDUP(Y325/H325,0)*0.00651),"")</f>
        <v>5.2080000000000001E-2</v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22.017647058823531</v>
      </c>
      <c r="BN325" s="64">
        <f>IFERROR(Y325*I325/H325,"0")</f>
        <v>23.64</v>
      </c>
      <c r="BO325" s="64">
        <f>IFERROR(1/J325*(X325/H325),"0")</f>
        <v>4.0939452704158594E-2</v>
      </c>
      <c r="BP325" s="64">
        <f>IFERROR(1/J325*(Y325/H325),"0")</f>
        <v>4.3956043956043959E-2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22</v>
      </c>
      <c r="Y326" s="560">
        <f>IFERROR(IF(X326="",0,CEILING((X326/$H326),1)*$H326),"")</f>
        <v>22.95</v>
      </c>
      <c r="Z326" s="36">
        <f>IFERROR(IF(Y326=0,"",ROUNDUP(Y326/H326,0)*0.00651),"")</f>
        <v>5.8590000000000003E-2</v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24.847058823529412</v>
      </c>
      <c r="BN326" s="64">
        <f>IFERROR(Y326*I326/H326,"0")</f>
        <v>25.919999999999998</v>
      </c>
      <c r="BO326" s="64">
        <f>IFERROR(1/J326*(X326/H326),"0")</f>
        <v>4.7403576815341533E-2</v>
      </c>
      <c r="BP326" s="64">
        <f>IFERROR(1/J326*(Y326/H326),"0")</f>
        <v>4.9450549450549455E-2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16.078431372549019</v>
      </c>
      <c r="Y327" s="561">
        <f>IFERROR(Y323/H323,"0")+IFERROR(Y324/H324,"0")+IFERROR(Y325/H325,"0")+IFERROR(Y326/H326,"0")</f>
        <v>17</v>
      </c>
      <c r="Z327" s="561">
        <f>IFERROR(IF(Z323="",0,Z323),"0")+IFERROR(IF(Z324="",0,Z324),"0")+IFERROR(IF(Z325="",0,Z325),"0")+IFERROR(IF(Z326="",0,Z326),"0")</f>
        <v>0.11067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41</v>
      </c>
      <c r="Y328" s="561">
        <f>IFERROR(SUM(Y323:Y326),"0")</f>
        <v>43.349999999999994</v>
      </c>
      <c r="Z328" s="37"/>
      <c r="AA328" s="562"/>
      <c r="AB328" s="562"/>
      <c r="AC328" s="562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21</v>
      </c>
      <c r="Y330" s="560">
        <f>IFERROR(IF(X330="",0,CEILING((X330/$H330),1)*$H330),"")</f>
        <v>22</v>
      </c>
      <c r="Z330" s="36">
        <f>IFERROR(IF(Y330=0,"",ROUNDUP(Y330/H330,0)*0.00474),"")</f>
        <v>5.2140000000000006E-2</v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23.520000000000003</v>
      </c>
      <c r="BN330" s="64">
        <f>IFERROR(Y330*I330/H330,"0")</f>
        <v>24.64</v>
      </c>
      <c r="BO330" s="64">
        <f>IFERROR(1/J330*(X330/H330),"0")</f>
        <v>4.4117647058823525E-2</v>
      </c>
      <c r="BP330" s="64">
        <f>IFERROR(1/J330*(Y330/H330),"0")</f>
        <v>4.6218487394957979E-2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30</v>
      </c>
      <c r="Y331" s="560">
        <f>IFERROR(IF(X331="",0,CEILING((X331/$H331),1)*$H331),"")</f>
        <v>30</v>
      </c>
      <c r="Z331" s="36">
        <f>IFERROR(IF(Y331=0,"",ROUNDUP(Y331/H331,0)*0.00474),"")</f>
        <v>7.110000000000001E-2</v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33.6</v>
      </c>
      <c r="BN331" s="64">
        <f>IFERROR(Y331*I331/H331,"0")</f>
        <v>33.6</v>
      </c>
      <c r="BO331" s="64">
        <f>IFERROR(1/J331*(X331/H331),"0")</f>
        <v>6.3025210084033612E-2</v>
      </c>
      <c r="BP331" s="64">
        <f>IFERROR(1/J331*(Y331/H331),"0")</f>
        <v>6.3025210084033612E-2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45</v>
      </c>
      <c r="Y332" s="560">
        <f>IFERROR(IF(X332="",0,CEILING((X332/$H332),1)*$H332),"")</f>
        <v>46</v>
      </c>
      <c r="Z332" s="36">
        <f>IFERROR(IF(Y332=0,"",ROUNDUP(Y332/H332,0)*0.00474),"")</f>
        <v>0.10902000000000001</v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50.400000000000006</v>
      </c>
      <c r="BN332" s="64">
        <f>IFERROR(Y332*I332/H332,"0")</f>
        <v>51.52</v>
      </c>
      <c r="BO332" s="64">
        <f>IFERROR(1/J332*(X332/H332),"0")</f>
        <v>9.4537815126050417E-2</v>
      </c>
      <c r="BP332" s="64">
        <f>IFERROR(1/J332*(Y332/H332),"0")</f>
        <v>9.6638655462184864E-2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48</v>
      </c>
      <c r="Y333" s="561">
        <f>IFERROR(Y330/H330,"0")+IFERROR(Y331/H331,"0")+IFERROR(Y332/H332,"0")</f>
        <v>49</v>
      </c>
      <c r="Z333" s="561">
        <f>IFERROR(IF(Z330="",0,Z330),"0")+IFERROR(IF(Z331="",0,Z331),"0")+IFERROR(IF(Z332="",0,Z332),"0")</f>
        <v>0.23226000000000002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96</v>
      </c>
      <c r="Y334" s="561">
        <f>IFERROR(SUM(Y330:Y332),"0")</f>
        <v>98</v>
      </c>
      <c r="Z334" s="37"/>
      <c r="AA334" s="562"/>
      <c r="AB334" s="562"/>
      <c r="AC334" s="562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352</v>
      </c>
      <c r="Y338" s="560">
        <f>IFERROR(IF(X338="",0,CEILING((X338/$H338),1)*$H338),"")</f>
        <v>352.8</v>
      </c>
      <c r="Z338" s="36">
        <f>IFERROR(IF(Y338=0,"",ROUNDUP(Y338/H338,0)*0.00651),"")</f>
        <v>1.09368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394.24</v>
      </c>
      <c r="BN338" s="64">
        <f>IFERROR(Y338*I338/H338,"0")</f>
        <v>395.13599999999997</v>
      </c>
      <c r="BO338" s="64">
        <f>IFERROR(1/J338*(X338/H338),"0")</f>
        <v>0.92098377812663534</v>
      </c>
      <c r="BP338" s="64">
        <f>IFERROR(1/J338*(Y338/H338),"0")</f>
        <v>0.92307692307692313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182</v>
      </c>
      <c r="Y339" s="560">
        <f>IFERROR(IF(X339="",0,CEILING((X339/$H339),1)*$H339),"")</f>
        <v>182.70000000000002</v>
      </c>
      <c r="Z339" s="36">
        <f>IFERROR(IF(Y339=0,"",ROUNDUP(Y339/H339,0)*0.00651),"")</f>
        <v>0.56637000000000004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202.79999999999998</v>
      </c>
      <c r="BN339" s="64">
        <f>IFERROR(Y339*I339/H339,"0")</f>
        <v>203.58</v>
      </c>
      <c r="BO339" s="64">
        <f>IFERROR(1/J339*(X339/H339),"0")</f>
        <v>0.47619047619047616</v>
      </c>
      <c r="BP339" s="64">
        <f>IFERROR(1/J339*(Y339/H339),"0")</f>
        <v>0.47802197802197804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254.28571428571428</v>
      </c>
      <c r="Y340" s="561">
        <f>IFERROR(Y337/H337,"0")+IFERROR(Y338/H338,"0")+IFERROR(Y339/H339,"0")</f>
        <v>255</v>
      </c>
      <c r="Z340" s="561">
        <f>IFERROR(IF(Z337="",0,Z337),"0")+IFERROR(IF(Z338="",0,Z338),"0")+IFERROR(IF(Z339="",0,Z339),"0")</f>
        <v>1.66005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534</v>
      </c>
      <c r="Y341" s="561">
        <f>IFERROR(SUM(Y337:Y339),"0")</f>
        <v>535.5</v>
      </c>
      <c r="Z341" s="37"/>
      <c r="AA341" s="562"/>
      <c r="AB341" s="562"/>
      <c r="AC341" s="562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62</v>
      </c>
      <c r="Y345" s="560">
        <f t="shared" ref="Y345:Y351" si="47">IFERROR(IF(X345="",0,CEILING((X345/$H345),1)*$H345),"")</f>
        <v>75</v>
      </c>
      <c r="Z345" s="36">
        <f>IFERROR(IF(Y345=0,"",ROUNDUP(Y345/H345,0)*0.02175),"")</f>
        <v>0.10874999999999999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63.984000000000002</v>
      </c>
      <c r="BN345" s="64">
        <f t="shared" ref="BN345:BN351" si="49">IFERROR(Y345*I345/H345,"0")</f>
        <v>77.400000000000006</v>
      </c>
      <c r="BO345" s="64">
        <f t="shared" ref="BO345:BO351" si="50">IFERROR(1/J345*(X345/H345),"0")</f>
        <v>8.611111111111111E-2</v>
      </c>
      <c r="BP345" s="64">
        <f t="shared" ref="BP345:BP351" si="51">IFERROR(1/J345*(Y345/H345),"0")</f>
        <v>0.10416666666666666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232</v>
      </c>
      <c r="Y346" s="560">
        <f t="shared" si="47"/>
        <v>240</v>
      </c>
      <c r="Z346" s="36">
        <f>IFERROR(IF(Y346=0,"",ROUNDUP(Y346/H346,0)*0.02175),"")</f>
        <v>0.34799999999999998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239.42400000000001</v>
      </c>
      <c r="BN346" s="64">
        <f t="shared" si="49"/>
        <v>247.68</v>
      </c>
      <c r="BO346" s="64">
        <f t="shared" si="50"/>
        <v>0.32222222222222219</v>
      </c>
      <c r="BP346" s="64">
        <f t="shared" si="51"/>
        <v>0.33333333333333331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1147</v>
      </c>
      <c r="Y347" s="560">
        <f t="shared" si="47"/>
        <v>1155</v>
      </c>
      <c r="Z347" s="36">
        <f>IFERROR(IF(Y347=0,"",ROUNDUP(Y347/H347,0)*0.02175),"")</f>
        <v>1.67475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1183.7040000000002</v>
      </c>
      <c r="BN347" s="64">
        <f t="shared" si="49"/>
        <v>1191.96</v>
      </c>
      <c r="BO347" s="64">
        <f t="shared" si="50"/>
        <v>1.5930555555555554</v>
      </c>
      <c r="BP347" s="64">
        <f t="shared" si="51"/>
        <v>1.6041666666666665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89</v>
      </c>
      <c r="Y350" s="560">
        <f t="shared" si="47"/>
        <v>90</v>
      </c>
      <c r="Z350" s="36">
        <f>IFERROR(IF(Y350=0,"",ROUNDUP(Y350/H350,0)*0.00902),"")</f>
        <v>0.16236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92.738</v>
      </c>
      <c r="BN350" s="64">
        <f t="shared" si="49"/>
        <v>93.78</v>
      </c>
      <c r="BO350" s="64">
        <f t="shared" si="50"/>
        <v>0.13484848484848486</v>
      </c>
      <c r="BP350" s="64">
        <f t="shared" si="51"/>
        <v>0.13636363636363635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157</v>
      </c>
      <c r="Y351" s="560">
        <f t="shared" si="47"/>
        <v>160</v>
      </c>
      <c r="Z351" s="36">
        <f>IFERROR(IF(Y351=0,"",ROUNDUP(Y351/H351,0)*0.00902),"")</f>
        <v>0.28864000000000001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163.59399999999999</v>
      </c>
      <c r="BN351" s="64">
        <f t="shared" si="49"/>
        <v>166.72</v>
      </c>
      <c r="BO351" s="64">
        <f t="shared" si="50"/>
        <v>0.23787878787878788</v>
      </c>
      <c r="BP351" s="64">
        <f t="shared" si="51"/>
        <v>0.24242424242424243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145.26666666666665</v>
      </c>
      <c r="Y352" s="561">
        <f>IFERROR(Y345/H345,"0")+IFERROR(Y346/H346,"0")+IFERROR(Y347/H347,"0")+IFERROR(Y348/H348,"0")+IFERROR(Y349/H349,"0")+IFERROR(Y350/H350,"0")+IFERROR(Y351/H351,"0")</f>
        <v>148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2.5825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1687</v>
      </c>
      <c r="Y353" s="561">
        <f>IFERROR(SUM(Y345:Y351),"0")</f>
        <v>1720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1880</v>
      </c>
      <c r="Y355" s="560">
        <f>IFERROR(IF(X355="",0,CEILING((X355/$H355),1)*$H355),"")</f>
        <v>1890</v>
      </c>
      <c r="Z355" s="36">
        <f>IFERROR(IF(Y355=0,"",ROUNDUP(Y355/H355,0)*0.02175),"")</f>
        <v>2.7404999999999999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1940.16</v>
      </c>
      <c r="BN355" s="64">
        <f>IFERROR(Y355*I355/H355,"0")</f>
        <v>1950.48</v>
      </c>
      <c r="BO355" s="64">
        <f>IFERROR(1/J355*(X355/H355),"0")</f>
        <v>2.6111111111111107</v>
      </c>
      <c r="BP355" s="64">
        <f>IFERROR(1/J355*(Y355/H355),"0")</f>
        <v>2.625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125.33333333333333</v>
      </c>
      <c r="Y357" s="561">
        <f>IFERROR(Y355/H355,"0")+IFERROR(Y356/H356,"0")</f>
        <v>126</v>
      </c>
      <c r="Z357" s="561">
        <f>IFERROR(IF(Z355="",0,Z355),"0")+IFERROR(IF(Z356="",0,Z356),"0")</f>
        <v>2.7404999999999999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1880</v>
      </c>
      <c r="Y358" s="561">
        <f>IFERROR(SUM(Y355:Y356),"0")</f>
        <v>1890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40</v>
      </c>
      <c r="Y380" s="560">
        <f>IFERROR(IF(X380="",0,CEILING((X380/$H380),1)*$H380),"")</f>
        <v>45</v>
      </c>
      <c r="Z380" s="36">
        <f>IFERROR(IF(Y380=0,"",ROUNDUP(Y380/H380,0)*0.01898),"")</f>
        <v>9.4899999999999998E-2</v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42.306666666666665</v>
      </c>
      <c r="BN380" s="64">
        <f>IFERROR(Y380*I380/H380,"0")</f>
        <v>47.594999999999999</v>
      </c>
      <c r="BO380" s="64">
        <f>IFERROR(1/J380*(X380/H380),"0")</f>
        <v>6.9444444444444448E-2</v>
      </c>
      <c r="BP380" s="64">
        <f>IFERROR(1/J380*(Y380/H380),"0")</f>
        <v>7.8125E-2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161</v>
      </c>
      <c r="Y381" s="560">
        <f>IFERROR(IF(X381="",0,CEILING((X381/$H381),1)*$H381),"")</f>
        <v>163.19999999999999</v>
      </c>
      <c r="Z381" s="36">
        <f>IFERROR(IF(Y381=0,"",ROUNDUP(Y381/H381,0)*0.00651),"")</f>
        <v>0.44268000000000002</v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178.71</v>
      </c>
      <c r="BN381" s="64">
        <f>IFERROR(Y381*I381/H381,"0")</f>
        <v>181.15199999999999</v>
      </c>
      <c r="BO381" s="64">
        <f>IFERROR(1/J381*(X381/H381),"0")</f>
        <v>0.36858974358974367</v>
      </c>
      <c r="BP381" s="64">
        <f>IFERROR(1/J381*(Y381/H381),"0")</f>
        <v>0.37362637362637363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71.527777777777786</v>
      </c>
      <c r="Y382" s="561">
        <f>IFERROR(Y380/H380,"0")+IFERROR(Y381/H381,"0")</f>
        <v>73</v>
      </c>
      <c r="Z382" s="561">
        <f>IFERROR(IF(Z380="",0,Z380),"0")+IFERROR(IF(Z381="",0,Z381),"0")</f>
        <v>0.53758000000000006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201</v>
      </c>
      <c r="Y383" s="561">
        <f>IFERROR(SUM(Y380:Y381),"0")</f>
        <v>208.2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20</v>
      </c>
      <c r="Y433" s="560">
        <f t="shared" ref="Y433:Y446" si="58">IFERROR(IF(X433="",0,CEILING((X433/$H433),1)*$H433),"")</f>
        <v>21.12</v>
      </c>
      <c r="Z433" s="36">
        <f t="shared" ref="Z433:Z439" si="59">IFERROR(IF(Y433=0,"",ROUNDUP(Y433/H433,0)*0.01196),"")</f>
        <v>4.7840000000000001E-2</v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21.363636363636363</v>
      </c>
      <c r="BN433" s="64">
        <f t="shared" ref="BN433:BN446" si="61">IFERROR(Y433*I433/H433,"0")</f>
        <v>22.56</v>
      </c>
      <c r="BO433" s="64">
        <f t="shared" ref="BO433:BO446" si="62">IFERROR(1/J433*(X433/H433),"0")</f>
        <v>3.6421911421911424E-2</v>
      </c>
      <c r="BP433" s="64">
        <f t="shared" ref="BP433:BP446" si="63">IFERROR(1/J433*(Y433/H433),"0")</f>
        <v>3.8461538461538464E-2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672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50</v>
      </c>
      <c r="Y438" s="560">
        <f t="shared" si="58"/>
        <v>52.800000000000004</v>
      </c>
      <c r="Z438" s="36">
        <f t="shared" si="59"/>
        <v>0.1196</v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53.409090909090907</v>
      </c>
      <c r="BN438" s="64">
        <f t="shared" si="61"/>
        <v>56.400000000000006</v>
      </c>
      <c r="BO438" s="64">
        <f t="shared" si="62"/>
        <v>9.1054778554778545E-2</v>
      </c>
      <c r="BP438" s="64">
        <f t="shared" si="63"/>
        <v>9.6153846153846159E-2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689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13.257575757575756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0.16744000000000001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70</v>
      </c>
      <c r="Y448" s="561">
        <f>IFERROR(SUM(Y433:Y446),"0")</f>
        <v>73.92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61</v>
      </c>
      <c r="Y450" s="560">
        <f>IFERROR(IF(X450="",0,CEILING((X450/$H450),1)*$H450),"")</f>
        <v>63.36</v>
      </c>
      <c r="Z450" s="36">
        <f>IFERROR(IF(Y450=0,"",ROUNDUP(Y450/H450,0)*0.01196),"")</f>
        <v>0.14352000000000001</v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65.159090909090892</v>
      </c>
      <c r="BN450" s="64">
        <f>IFERROR(Y450*I450/H450,"0")</f>
        <v>67.679999999999993</v>
      </c>
      <c r="BO450" s="64">
        <f>IFERROR(1/J450*(X450/H450),"0")</f>
        <v>0.11108682983682984</v>
      </c>
      <c r="BP450" s="64">
        <f>IFERROR(1/J450*(Y450/H450),"0")</f>
        <v>0.11538461538461539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11.553030303030303</v>
      </c>
      <c r="Y453" s="561">
        <f>IFERROR(Y450/H450,"0")+IFERROR(Y451/H451,"0")+IFERROR(Y452/H452,"0")</f>
        <v>12</v>
      </c>
      <c r="Z453" s="561">
        <f>IFERROR(IF(Z450="",0,Z450),"0")+IFERROR(IF(Z451="",0,Z451),"0")+IFERROR(IF(Z452="",0,Z452),"0")</f>
        <v>0.14352000000000001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61</v>
      </c>
      <c r="Y454" s="561">
        <f>IFERROR(SUM(Y450:Y452),"0")</f>
        <v>63.36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43</v>
      </c>
      <c r="Y456" s="560">
        <f t="shared" ref="Y456:Y462" si="64">IFERROR(IF(X456="",0,CEILING((X456/$H456),1)*$H456),"")</f>
        <v>47.52</v>
      </c>
      <c r="Z456" s="36">
        <f>IFERROR(IF(Y456=0,"",ROUNDUP(Y456/H456,0)*0.01196),"")</f>
        <v>0.10764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45.931818181818173</v>
      </c>
      <c r="BN456" s="64">
        <f t="shared" ref="BN456:BN462" si="66">IFERROR(Y456*I456/H456,"0")</f>
        <v>50.760000000000005</v>
      </c>
      <c r="BO456" s="64">
        <f t="shared" ref="BO456:BO462" si="67">IFERROR(1/J456*(X456/H456),"0")</f>
        <v>7.8307109557109553E-2</v>
      </c>
      <c r="BP456" s="64">
        <f t="shared" ref="BP456:BP462" si="68">IFERROR(1/J456*(Y456/H456),"0")</f>
        <v>8.6538461538461536E-2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29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30.977272727272727</v>
      </c>
      <c r="BN457" s="64">
        <f t="shared" si="66"/>
        <v>33.839999999999996</v>
      </c>
      <c r="BO457" s="64">
        <f t="shared" si="67"/>
        <v>5.281177156177156E-2</v>
      </c>
      <c r="BP457" s="64">
        <f t="shared" si="68"/>
        <v>5.7692307692307696E-2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79</v>
      </c>
      <c r="Y458" s="560">
        <f t="shared" si="64"/>
        <v>79.2</v>
      </c>
      <c r="Z458" s="36">
        <f>IFERROR(IF(Y458=0,"",ROUNDUP(Y458/H458,0)*0.01196),"")</f>
        <v>0.1794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84.386363636363626</v>
      </c>
      <c r="BN458" s="64">
        <f t="shared" si="66"/>
        <v>84.6</v>
      </c>
      <c r="BO458" s="64">
        <f t="shared" si="67"/>
        <v>0.14386655011655011</v>
      </c>
      <c r="BP458" s="64">
        <f t="shared" si="68"/>
        <v>0.14423076923076925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28.598484848484844</v>
      </c>
      <c r="Y463" s="561">
        <f>IFERROR(Y456/H456,"0")+IFERROR(Y457/H457,"0")+IFERROR(Y458/H458,"0")+IFERROR(Y459/H459,"0")+IFERROR(Y460/H460,"0")+IFERROR(Y461/H461,"0")+IFERROR(Y462/H462,"0")</f>
        <v>30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0.35880000000000001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151</v>
      </c>
      <c r="Y464" s="561">
        <f>IFERROR(SUM(Y456:Y462),"0")</f>
        <v>158.4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732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736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740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">
        <v>744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224</v>
      </c>
      <c r="Y487" s="560">
        <f>IFERROR(IF(X487="",0,CEILING((X487/$H487),1)*$H487),"")</f>
        <v>226.8</v>
      </c>
      <c r="Z487" s="36">
        <f>IFERROR(IF(Y487=0,"",ROUNDUP(Y487/H487,0)*0.00902),"")</f>
        <v>0.48708000000000001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238.39999999999998</v>
      </c>
      <c r="BN487" s="64">
        <f>IFERROR(Y487*I487/H487,"0")</f>
        <v>241.38</v>
      </c>
      <c r="BO487" s="64">
        <f>IFERROR(1/J487*(X487/H487),"0")</f>
        <v>0.40404040404040403</v>
      </c>
      <c r="BP487" s="64">
        <f>IFERROR(1/J487*(Y487/H487),"0")</f>
        <v>0.40909090909090912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75</v>
      </c>
      <c r="Y488" s="560">
        <f>IFERROR(IF(X488="",0,CEILING((X488/$H488),1)*$H488),"")</f>
        <v>75.600000000000009</v>
      </c>
      <c r="Z488" s="36">
        <f>IFERROR(IF(Y488=0,"",ROUNDUP(Y488/H488,0)*0.00902),"")</f>
        <v>0.16236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79.821428571428569</v>
      </c>
      <c r="BN488" s="64">
        <f>IFERROR(Y488*I488/H488,"0")</f>
        <v>80.459999999999994</v>
      </c>
      <c r="BO488" s="64">
        <f>IFERROR(1/J488*(X488/H488),"0")</f>
        <v>0.13528138528138528</v>
      </c>
      <c r="BP488" s="64">
        <f>IFERROR(1/J488*(Y488/H488),"0")</f>
        <v>0.13636363636363635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71.19047619047619</v>
      </c>
      <c r="Y489" s="561">
        <f>IFERROR(Y487/H487,"0")+IFERROR(Y488/H488,"0")</f>
        <v>72</v>
      </c>
      <c r="Z489" s="561">
        <f>IFERROR(IF(Z487="",0,Z487),"0")+IFERROR(IF(Z488="",0,Z488),"0")</f>
        <v>0.64944000000000002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299</v>
      </c>
      <c r="Y490" s="561">
        <f>IFERROR(SUM(Y487:Y488),"0")</f>
        <v>302.40000000000003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17664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17847.610000000004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18749.562638403535</v>
      </c>
      <c r="Y507" s="561">
        <f>IFERROR(SUM(BN22:BN503),"0")</f>
        <v>18943.887999999995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33</v>
      </c>
      <c r="Y508" s="38">
        <f>ROUNDUP(SUM(BP22:BP503),0)</f>
        <v>34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19574.562638403535</v>
      </c>
      <c r="Y509" s="561">
        <f>GrossWeightTotalR+PalletQtyTotalR*25</f>
        <v>19793.887999999995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3568.9689931256112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3606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38.915140000000001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556" t="s">
        <v>660</v>
      </c>
      <c r="AA513" s="579" t="s">
        <v>729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557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172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1260.9000000000001</v>
      </c>
      <c r="E516" s="46">
        <f>IFERROR(Y89*1,"0")+IFERROR(Y90*1,"0")+IFERROR(Y91*1,"0")+IFERROR(Y95*1,"0")+IFERROR(Y96*1,"0")+IFERROR(Y97*1,"0")+IFERROR(Y98*1,"0")+IFERROR(Y99*1,"0")</f>
        <v>729.90000000000009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589.77</v>
      </c>
      <c r="G516" s="46">
        <f>IFERROR(Y130*1,"0")+IFERROR(Y131*1,"0")+IFERROR(Y135*1,"0")+IFERROR(Y136*1,"0")+IFERROR(Y140*1,"0")+IFERROR(Y141*1,"0")</f>
        <v>217.76000000000002</v>
      </c>
      <c r="H516" s="46">
        <f>IFERROR(Y146*1,"0")+IFERROR(Y150*1,"0")+IFERROR(Y151*1,"0")+IFERROR(Y152*1,"0")</f>
        <v>164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686.7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1144.2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38.25</v>
      </c>
      <c r="L516" s="46">
        <f>IFERROR(Y251*1,"0")+IFERROR(Y252*1,"0")+IFERROR(Y253*1,"0")+IFERROR(Y254*1,"0")+IFERROR(Y255*1,"0")</f>
        <v>810.00000000000011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7082.3499999999995</v>
      </c>
      <c r="S516" s="46">
        <f>IFERROR(Y337*1,"0")+IFERROR(Y338*1,"0")+IFERROR(Y339*1,"0")</f>
        <v>535.5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3610</v>
      </c>
      <c r="U516" s="46">
        <f>IFERROR(Y370*1,"0")+IFERROR(Y371*1,"0")+IFERROR(Y372*1,"0")+IFERROR(Y376*1,"0")+IFERROR(Y380*1,"0")+IFERROR(Y381*1,"0")+IFERROR(Y385*1,"0")</f>
        <v>208.2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295.68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302.40000000000003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2025-08-11T09:06:31Z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