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Мираторг КИ Ташкент\"/>
    </mc:Choice>
  </mc:AlternateContent>
  <xr:revisionPtr revIDLastSave="0" documentId="13_ncr:1_{B7BEF98F-B4E1-4F9E-AA52-1301DCBA9A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Sheet!$A$3:$AG$22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8" i="1" l="1"/>
  <c r="AG10" i="1"/>
  <c r="AG12" i="1"/>
  <c r="AG14" i="1"/>
  <c r="AG16" i="1"/>
  <c r="AG18" i="1"/>
  <c r="Q20" i="1"/>
  <c r="AG20" i="1" s="1"/>
  <c r="AG22" i="1"/>
  <c r="T8" i="1"/>
  <c r="T12" i="1"/>
  <c r="T16" i="1"/>
  <c r="T20" i="1"/>
  <c r="P7" i="1"/>
  <c r="P8" i="1"/>
  <c r="U8" i="1" s="1"/>
  <c r="P9" i="1"/>
  <c r="P10" i="1"/>
  <c r="U10" i="1" s="1"/>
  <c r="P11" i="1"/>
  <c r="Q11" i="1" s="1"/>
  <c r="P12" i="1"/>
  <c r="U12" i="1" s="1"/>
  <c r="P13" i="1"/>
  <c r="P14" i="1"/>
  <c r="U14" i="1" s="1"/>
  <c r="P15" i="1"/>
  <c r="P16" i="1"/>
  <c r="U16" i="1" s="1"/>
  <c r="P17" i="1"/>
  <c r="P18" i="1"/>
  <c r="U18" i="1" s="1"/>
  <c r="P19" i="1"/>
  <c r="P20" i="1"/>
  <c r="U20" i="1" s="1"/>
  <c r="P21" i="1"/>
  <c r="P22" i="1"/>
  <c r="U22" i="1" s="1"/>
  <c r="P6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AE5" i="1"/>
  <c r="AD5" i="1"/>
  <c r="AC5" i="1"/>
  <c r="AB5" i="1"/>
  <c r="AA5" i="1"/>
  <c r="Z5" i="1"/>
  <c r="Y5" i="1"/>
  <c r="X5" i="1"/>
  <c r="W5" i="1"/>
  <c r="V5" i="1"/>
  <c r="R5" i="1"/>
  <c r="O5" i="1"/>
  <c r="N5" i="1"/>
  <c r="M5" i="1"/>
  <c r="K5" i="1"/>
  <c r="F5" i="1"/>
  <c r="E5" i="1"/>
  <c r="L5" i="1" l="1"/>
  <c r="T22" i="1"/>
  <c r="T18" i="1"/>
  <c r="T14" i="1"/>
  <c r="T10" i="1"/>
  <c r="T6" i="1"/>
  <c r="AG6" i="1"/>
  <c r="T21" i="1"/>
  <c r="AG21" i="1"/>
  <c r="AG19" i="1"/>
  <c r="T19" i="1"/>
  <c r="T17" i="1"/>
  <c r="AG17" i="1"/>
  <c r="AG15" i="1"/>
  <c r="T15" i="1"/>
  <c r="T13" i="1"/>
  <c r="AG13" i="1"/>
  <c r="AG11" i="1"/>
  <c r="T11" i="1"/>
  <c r="T9" i="1"/>
  <c r="AG9" i="1"/>
  <c r="AG7" i="1"/>
  <c r="AG5" i="1" s="1"/>
  <c r="T7" i="1"/>
  <c r="U6" i="1"/>
  <c r="U21" i="1"/>
  <c r="U19" i="1"/>
  <c r="U17" i="1"/>
  <c r="U15" i="1"/>
  <c r="U13" i="1"/>
  <c r="U11" i="1"/>
  <c r="U9" i="1"/>
  <c r="U7" i="1"/>
  <c r="Q5" i="1"/>
  <c r="P5" i="1"/>
</calcChain>
</file>

<file path=xl/sharedStrings.xml><?xml version="1.0" encoding="utf-8"?>
<sst xmlns="http://schemas.openxmlformats.org/spreadsheetml/2006/main" count="93" uniqueCount="64">
  <si>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</si>
  <si>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</si>
  <si>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</si>
  <si>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</si>
  <si>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</si>
  <si>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</si>
  <si>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</si>
  <si>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</si>
  <si>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</si>
  <si>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</si>
  <si>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</si>
  <si>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</si>
  <si>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</si>
  <si>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</si>
  <si>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</si>
  <si>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</si>
  <si>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</si>
  <si>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</si>
  <si>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</si>
  <si>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</si>
  <si>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</si>
  <si>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</si>
  <si>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</si>
  <si>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</si>
  <si>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16,06,</t>
  </si>
  <si>
    <t>07,07,(1)</t>
  </si>
  <si>
    <t>30,06,</t>
  </si>
  <si>
    <t>23,06,</t>
  </si>
  <si>
    <t>09,06,</t>
  </si>
  <si>
    <t>02,06,</t>
  </si>
  <si>
    <t>26,05,</t>
  </si>
  <si>
    <t>19,05,</t>
  </si>
  <si>
    <t>12,05,</t>
  </si>
  <si>
    <t>28,04,</t>
  </si>
  <si>
    <t>14,04,</t>
  </si>
  <si>
    <t>07,04,</t>
  </si>
  <si>
    <t>МХБ Ветчина для завтрака ШТ. ОХЛ п/а 400г*6 (2,4кг) МИРАТОРГ</t>
  </si>
  <si>
    <t>шт</t>
  </si>
  <si>
    <t>остатки сроки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</si>
  <si>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</si>
  <si>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</si>
  <si>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</si>
  <si>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</si>
  <si>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</si>
  <si>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</si>
  <si>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11,05,25 списание 274шт.</t>
  </si>
  <si>
    <t>МХБ Колбаса варено-копченая Сервелат ШТ. Ф/О ОХЛ В/У 375г*6 (2,25кг) МИРАТОРГ</t>
  </si>
  <si>
    <t>22,05,25 списание 310шт.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</si>
  <si>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</si>
  <si>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</si>
  <si>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</si>
  <si>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</si>
  <si>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</si>
  <si>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</si>
  <si>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</si>
  <si>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22,05,25 списание 215шт.</t>
  </si>
  <si>
    <t>Сервелат Коньячный в/к ВУ ОХЛ 375гр  МИРАТОРГ</t>
  </si>
  <si>
    <t>Сервелат полусухой с/к ВУ ОХЛ 300гр МИРАТОРГ</t>
  </si>
  <si>
    <t>16,06,25 завод не отгрузил</t>
  </si>
  <si>
    <t>нужно увеличить продажи</t>
  </si>
  <si>
    <t>нужно увеличить продажи!!!</t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</si>
  <si>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  <family val="2"/>
        <charset val="204"/>
      </rPr>
      <t>/ на вывод / СРОКИ (17,03,25)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</si>
  <si>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СРОКИ (09,03,25; 13,03,25)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</si>
  <si>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22,05,25 списание 203шт.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</si>
</sst>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4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5" fontId="0" fillId="0" borderId="0" xfId="0" applyNumberFormat="1"/>
    <xf numFmtId="164" fontId="2" fillId="4" borderId="1" xfId="1" applyNumberFormat="1" applyFont="1" applyFill="1"/>
    <xf numFmtId="165" fontId="1" fillId="0" borderId="1" xfId="1" applyNumberFormat="1"/>
    <xf numFmtId="165" fontId="2" fillId="2" borderId="1" xfId="1" applyNumberFormat="1" applyFont="1" applyFill="1"/>
    <xf numFmtId="164" fontId="4" fillId="0" borderId="1" xfId="1" applyNumberFormat="1" applyFont="1"/>
    <xf numFmtId="164" fontId="1" fillId="5" borderId="1" xfId="1" applyNumberFormat="1" applyFill="1"/>
    <xf numFmtId="164" fontId="4" fillId="5" borderId="1" xfId="1" applyNumberFormat="1" applyFont="1" applyFill="1"/>
    <xf numFmtId="164" fontId="5" fillId="5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S8" sqref="S8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6" style="6" customWidth="1"/>
    <col min="8" max="8" width="5" customWidth="1"/>
    <col min="9" max="9" width="12" customWidth="1"/>
    <col min="10" max="10" width="1" customWidth="1"/>
    <col min="11" max="14" width="0.5703125" customWidth="1"/>
    <col min="15" max="18" width="7" customWidth="1"/>
    <col min="19" max="19" width="21" customWidth="1"/>
    <col min="20" max="21" width="5" customWidth="1"/>
    <col min="22" max="31" width="6" customWidth="1"/>
    <col min="32" max="32" width="52.28515625" customWidth="1"/>
    <col min="33" max="33" width="7" customWidth="1"/>
    <col min="34" max="50" width="8" customWidth="1"/>
  </cols>
  <sheetData>
    <row r="1" spans="1:50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  <c r="R3" s="7" t="s">
        <v>17</v>
      </c>
      <c r="S3" s="7" t="s">
        <v>18</v>
      </c>
      <c r="T3" s="2" t="s">
        <v>19</v>
      </c>
      <c r="U3" s="2" t="s">
        <v>20</v>
      </c>
      <c r="V3" s="2" t="s">
        <v>21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22</v>
      </c>
      <c r="AG3" s="2" t="s">
        <v>23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25</v>
      </c>
      <c r="P4" s="1" t="s">
        <v>26</v>
      </c>
      <c r="Q4" s="1"/>
      <c r="R4" s="1"/>
      <c r="S4" s="1"/>
      <c r="T4" s="1"/>
      <c r="U4" s="1"/>
      <c r="V4" s="1" t="s">
        <v>27</v>
      </c>
      <c r="W4" s="1" t="s">
        <v>24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SUM(E6:E500)</f>
        <v>1463</v>
      </c>
      <c r="F5" s="4">
        <f>SUM(F6:F500)</f>
        <v>7239</v>
      </c>
      <c r="G5" s="8"/>
      <c r="H5" s="1"/>
      <c r="I5" s="1"/>
      <c r="J5" s="1"/>
      <c r="K5" s="4">
        <f t="shared" ref="K5:R5" si="0">SUM(K6:K500)</f>
        <v>0</v>
      </c>
      <c r="L5" s="4">
        <f t="shared" si="0"/>
        <v>1463</v>
      </c>
      <c r="M5" s="4">
        <f t="shared" si="0"/>
        <v>0</v>
      </c>
      <c r="N5" s="4">
        <f t="shared" si="0"/>
        <v>0</v>
      </c>
      <c r="O5" s="4">
        <f t="shared" si="0"/>
        <v>2000</v>
      </c>
      <c r="P5" s="4">
        <f t="shared" si="0"/>
        <v>292.59999999999997</v>
      </c>
      <c r="Q5" s="4">
        <f t="shared" si="0"/>
        <v>412</v>
      </c>
      <c r="R5" s="4">
        <f t="shared" si="0"/>
        <v>0</v>
      </c>
      <c r="S5" s="1"/>
      <c r="T5" s="1"/>
      <c r="U5" s="1"/>
      <c r="V5" s="4">
        <f t="shared" ref="V5:AE5" si="1">SUM(V6:V500)</f>
        <v>295.60000000000002</v>
      </c>
      <c r="W5" s="4">
        <f t="shared" si="1"/>
        <v>482</v>
      </c>
      <c r="X5" s="4">
        <f t="shared" si="1"/>
        <v>379.20000000000005</v>
      </c>
      <c r="Y5" s="4">
        <f t="shared" si="1"/>
        <v>820.20000000000016</v>
      </c>
      <c r="Z5" s="4">
        <f t="shared" si="1"/>
        <v>84.4</v>
      </c>
      <c r="AA5" s="4">
        <f t="shared" si="1"/>
        <v>161.99999999999997</v>
      </c>
      <c r="AB5" s="4">
        <f t="shared" si="1"/>
        <v>159.4</v>
      </c>
      <c r="AC5" s="4">
        <f t="shared" si="1"/>
        <v>125.6</v>
      </c>
      <c r="AD5" s="4">
        <f t="shared" si="1"/>
        <v>412.6</v>
      </c>
      <c r="AE5" s="4">
        <f t="shared" si="1"/>
        <v>365.2</v>
      </c>
      <c r="AF5" s="1"/>
      <c r="AG5" s="4">
        <f>SUM(AG6:AG500)</f>
        <v>150.72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36</v>
      </c>
      <c r="B6" s="1" t="s">
        <v>37</v>
      </c>
      <c r="C6" s="1">
        <v>22</v>
      </c>
      <c r="D6" s="1">
        <v>132</v>
      </c>
      <c r="E6" s="1">
        <v>49</v>
      </c>
      <c r="F6" s="1">
        <v>105</v>
      </c>
      <c r="G6" s="8">
        <v>0.4</v>
      </c>
      <c r="H6" s="1">
        <v>75</v>
      </c>
      <c r="I6" s="1">
        <v>1010016111</v>
      </c>
      <c r="J6" s="1"/>
      <c r="K6" s="1"/>
      <c r="L6" s="1">
        <f t="shared" ref="L6:L22" si="2">E6-K6</f>
        <v>49</v>
      </c>
      <c r="M6" s="1"/>
      <c r="N6" s="1"/>
      <c r="O6" s="1">
        <v>160</v>
      </c>
      <c r="P6" s="1">
        <f>E6/5</f>
        <v>9.8000000000000007</v>
      </c>
      <c r="Q6" s="5"/>
      <c r="R6" s="5"/>
      <c r="S6" s="1"/>
      <c r="T6" s="1">
        <f>(F6+O6+Q6)/P6</f>
        <v>27.04081632653061</v>
      </c>
      <c r="U6" s="1">
        <f>(F6+O6)/P6</f>
        <v>27.04081632653061</v>
      </c>
      <c r="V6" s="1">
        <v>10.8</v>
      </c>
      <c r="W6" s="1">
        <v>4.8</v>
      </c>
      <c r="X6" s="1">
        <v>12.6</v>
      </c>
      <c r="Y6" s="1">
        <v>30.8</v>
      </c>
      <c r="Z6" s="1">
        <v>-1</v>
      </c>
      <c r="AA6" s="1">
        <v>-3</v>
      </c>
      <c r="AB6" s="1">
        <v>-6.2</v>
      </c>
      <c r="AC6" s="1">
        <v>6.8</v>
      </c>
      <c r="AD6" s="1">
        <v>12.6</v>
      </c>
      <c r="AE6" s="1">
        <v>14.2</v>
      </c>
      <c r="AF6" s="1" t="s">
        <v>38</v>
      </c>
      <c r="AG6" s="1">
        <f>G6*Q6</f>
        <v>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39</v>
      </c>
      <c r="B7" s="1" t="s">
        <v>37</v>
      </c>
      <c r="C7" s="1">
        <v>281</v>
      </c>
      <c r="D7" s="1">
        <v>678</v>
      </c>
      <c r="E7" s="1">
        <v>246</v>
      </c>
      <c r="F7" s="1">
        <v>706</v>
      </c>
      <c r="G7" s="8">
        <v>0.3</v>
      </c>
      <c r="H7" s="1">
        <v>120</v>
      </c>
      <c r="I7" s="1">
        <v>1010028068</v>
      </c>
      <c r="J7" s="1"/>
      <c r="K7" s="1"/>
      <c r="L7" s="1">
        <f t="shared" si="2"/>
        <v>246</v>
      </c>
      <c r="M7" s="1"/>
      <c r="N7" s="1"/>
      <c r="O7" s="1">
        <v>600</v>
      </c>
      <c r="P7" s="1">
        <f t="shared" ref="P7:P22" si="3">E7/5</f>
        <v>49.2</v>
      </c>
      <c r="Q7" s="5"/>
      <c r="R7" s="5"/>
      <c r="S7" s="1"/>
      <c r="T7" s="1">
        <f t="shared" ref="T7:T22" si="4">(F7+O7+Q7)/P7</f>
        <v>26.54471544715447</v>
      </c>
      <c r="U7" s="1">
        <f t="shared" ref="U7:U22" si="5">(F7+O7)/P7</f>
        <v>26.54471544715447</v>
      </c>
      <c r="V7" s="1">
        <v>44.8</v>
      </c>
      <c r="W7" s="1">
        <v>87.2</v>
      </c>
      <c r="X7" s="1">
        <v>61.4</v>
      </c>
      <c r="Y7" s="1">
        <v>89.6</v>
      </c>
      <c r="Z7" s="1">
        <v>53.4</v>
      </c>
      <c r="AA7" s="1">
        <v>89.6</v>
      </c>
      <c r="AB7" s="1">
        <v>56.6</v>
      </c>
      <c r="AC7" s="1">
        <v>24.2</v>
      </c>
      <c r="AD7" s="1">
        <v>76.599999999999994</v>
      </c>
      <c r="AE7" s="1">
        <v>103.8</v>
      </c>
      <c r="AF7" s="11" t="s">
        <v>59</v>
      </c>
      <c r="AG7" s="1">
        <f>G7*Q7</f>
        <v>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40</v>
      </c>
      <c r="B8" s="1" t="s">
        <v>37</v>
      </c>
      <c r="C8" s="1">
        <v>81</v>
      </c>
      <c r="D8" s="1">
        <v>78</v>
      </c>
      <c r="E8" s="1">
        <v>54</v>
      </c>
      <c r="F8" s="1">
        <v>105</v>
      </c>
      <c r="G8" s="8">
        <v>0.47</v>
      </c>
      <c r="H8" s="1">
        <v>75</v>
      </c>
      <c r="I8" s="1">
        <v>1010015954</v>
      </c>
      <c r="J8" s="1"/>
      <c r="K8" s="1"/>
      <c r="L8" s="1">
        <f t="shared" si="2"/>
        <v>54</v>
      </c>
      <c r="M8" s="1"/>
      <c r="N8" s="1"/>
      <c r="O8" s="1">
        <v>120</v>
      </c>
      <c r="P8" s="1">
        <f t="shared" si="3"/>
        <v>10.8</v>
      </c>
      <c r="Q8" s="5"/>
      <c r="R8" s="5"/>
      <c r="S8" s="1"/>
      <c r="T8" s="1">
        <f t="shared" si="4"/>
        <v>20.833333333333332</v>
      </c>
      <c r="U8" s="1">
        <f t="shared" si="5"/>
        <v>20.833333333333332</v>
      </c>
      <c r="V8" s="1">
        <v>11.8</v>
      </c>
      <c r="W8" s="1">
        <v>15.4</v>
      </c>
      <c r="X8" s="1">
        <v>11.2</v>
      </c>
      <c r="Y8" s="1">
        <v>28</v>
      </c>
      <c r="Z8" s="1">
        <v>2.2000000000000002</v>
      </c>
      <c r="AA8" s="1">
        <v>-2.6</v>
      </c>
      <c r="AB8" s="1">
        <v>0.2</v>
      </c>
      <c r="AC8" s="1">
        <v>4.4000000000000004</v>
      </c>
      <c r="AD8" s="1">
        <v>12.6</v>
      </c>
      <c r="AE8" s="1">
        <v>17</v>
      </c>
      <c r="AF8" s="1"/>
      <c r="AG8" s="1">
        <f>G8*Q8</f>
        <v>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41</v>
      </c>
      <c r="B9" s="1" t="s">
        <v>37</v>
      </c>
      <c r="C9" s="1">
        <v>163</v>
      </c>
      <c r="D9" s="1">
        <v>90</v>
      </c>
      <c r="E9" s="1">
        <v>21</v>
      </c>
      <c r="F9" s="1">
        <v>230</v>
      </c>
      <c r="G9" s="8">
        <v>0.47</v>
      </c>
      <c r="H9" s="1">
        <v>75</v>
      </c>
      <c r="I9" s="1">
        <v>1010016092</v>
      </c>
      <c r="J9" s="1"/>
      <c r="K9" s="1"/>
      <c r="L9" s="1">
        <f t="shared" si="2"/>
        <v>21</v>
      </c>
      <c r="M9" s="1"/>
      <c r="N9" s="1"/>
      <c r="O9" s="1">
        <v>40</v>
      </c>
      <c r="P9" s="1">
        <f t="shared" si="3"/>
        <v>4.2</v>
      </c>
      <c r="Q9" s="5"/>
      <c r="R9" s="5"/>
      <c r="S9" s="1"/>
      <c r="T9" s="1">
        <f t="shared" si="4"/>
        <v>64.285714285714278</v>
      </c>
      <c r="U9" s="1">
        <f t="shared" si="5"/>
        <v>64.285714285714278</v>
      </c>
      <c r="V9" s="1">
        <v>9.4</v>
      </c>
      <c r="W9" s="1">
        <v>6.4</v>
      </c>
      <c r="X9" s="1">
        <v>15.2</v>
      </c>
      <c r="Y9" s="1">
        <v>20</v>
      </c>
      <c r="Z9" s="1">
        <v>0</v>
      </c>
      <c r="AA9" s="1">
        <v>-0.2</v>
      </c>
      <c r="AB9" s="1">
        <v>0.6</v>
      </c>
      <c r="AC9" s="1">
        <v>4.5999999999999996</v>
      </c>
      <c r="AD9" s="1">
        <v>9.6</v>
      </c>
      <c r="AE9" s="1">
        <v>7.4</v>
      </c>
      <c r="AF9" s="13" t="s">
        <v>60</v>
      </c>
      <c r="AG9" s="1">
        <f>G9*Q9</f>
        <v>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42</v>
      </c>
      <c r="B10" s="1" t="s">
        <v>37</v>
      </c>
      <c r="C10" s="1">
        <v>49</v>
      </c>
      <c r="D10" s="1">
        <v>138</v>
      </c>
      <c r="E10" s="1">
        <v>17</v>
      </c>
      <c r="F10" s="1">
        <v>170</v>
      </c>
      <c r="G10" s="8">
        <v>0.47</v>
      </c>
      <c r="H10" s="1">
        <v>75</v>
      </c>
      <c r="I10" s="1">
        <v>1010015952</v>
      </c>
      <c r="J10" s="1"/>
      <c r="K10" s="1"/>
      <c r="L10" s="1">
        <f t="shared" si="2"/>
        <v>17</v>
      </c>
      <c r="M10" s="1"/>
      <c r="N10" s="1"/>
      <c r="O10" s="1">
        <v>40</v>
      </c>
      <c r="P10" s="1">
        <f t="shared" si="3"/>
        <v>3.4</v>
      </c>
      <c r="Q10" s="5"/>
      <c r="R10" s="5"/>
      <c r="S10" s="1"/>
      <c r="T10" s="1">
        <f t="shared" si="4"/>
        <v>61.764705882352942</v>
      </c>
      <c r="U10" s="1">
        <f t="shared" si="5"/>
        <v>61.764705882352942</v>
      </c>
      <c r="V10" s="1">
        <v>6.8</v>
      </c>
      <c r="W10" s="1">
        <v>7.4</v>
      </c>
      <c r="X10" s="1">
        <v>10.4</v>
      </c>
      <c r="Y10" s="1">
        <v>25</v>
      </c>
      <c r="Z10" s="1">
        <v>6.6</v>
      </c>
      <c r="AA10" s="1">
        <v>-1.2</v>
      </c>
      <c r="AB10" s="1">
        <v>3.4</v>
      </c>
      <c r="AC10" s="1">
        <v>3.8</v>
      </c>
      <c r="AD10" s="1">
        <v>10.199999999999999</v>
      </c>
      <c r="AE10" s="1">
        <v>14.4</v>
      </c>
      <c r="AF10" s="13" t="s">
        <v>60</v>
      </c>
      <c r="AG10" s="1">
        <f>G10*Q10</f>
        <v>0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43</v>
      </c>
      <c r="B11" s="1" t="s">
        <v>37</v>
      </c>
      <c r="C11" s="1">
        <v>212</v>
      </c>
      <c r="D11" s="1">
        <v>552</v>
      </c>
      <c r="E11" s="1">
        <v>218</v>
      </c>
      <c r="F11" s="1">
        <v>544</v>
      </c>
      <c r="G11" s="8">
        <v>0.375</v>
      </c>
      <c r="H11" s="1">
        <v>55</v>
      </c>
      <c r="I11" s="1">
        <v>1010023348</v>
      </c>
      <c r="J11" s="1"/>
      <c r="K11" s="1"/>
      <c r="L11" s="1">
        <f t="shared" si="2"/>
        <v>218</v>
      </c>
      <c r="M11" s="1"/>
      <c r="N11" s="1"/>
      <c r="O11" s="1"/>
      <c r="P11" s="1">
        <f t="shared" si="3"/>
        <v>43.6</v>
      </c>
      <c r="Q11" s="5">
        <f t="shared" ref="Q7:Q22" si="6">20*P11-O11-F11</f>
        <v>328</v>
      </c>
      <c r="R11" s="5"/>
      <c r="S11" s="1"/>
      <c r="T11" s="1">
        <f t="shared" si="4"/>
        <v>20</v>
      </c>
      <c r="U11" s="1">
        <f t="shared" si="5"/>
        <v>12.477064220183486</v>
      </c>
      <c r="V11" s="1">
        <v>27</v>
      </c>
      <c r="W11" s="1">
        <v>39.6</v>
      </c>
      <c r="X11" s="1">
        <v>46.6</v>
      </c>
      <c r="Y11" s="1">
        <v>87.8</v>
      </c>
      <c r="Z11" s="1">
        <v>0</v>
      </c>
      <c r="AA11" s="1">
        <v>-0.4</v>
      </c>
      <c r="AB11" s="1">
        <v>-0.6</v>
      </c>
      <c r="AC11" s="1">
        <v>0</v>
      </c>
      <c r="AD11" s="1">
        <v>18</v>
      </c>
      <c r="AE11" s="1">
        <v>-0.6</v>
      </c>
      <c r="AF11" s="1"/>
      <c r="AG11" s="1">
        <f>G11*Q11</f>
        <v>123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44</v>
      </c>
      <c r="B12" s="1" t="s">
        <v>37</v>
      </c>
      <c r="C12" s="1">
        <v>315</v>
      </c>
      <c r="D12" s="1">
        <v>600</v>
      </c>
      <c r="E12" s="1">
        <v>164</v>
      </c>
      <c r="F12" s="1">
        <v>747</v>
      </c>
      <c r="G12" s="8">
        <v>0.375</v>
      </c>
      <c r="H12" s="1">
        <v>55</v>
      </c>
      <c r="I12" s="1">
        <v>1010022954</v>
      </c>
      <c r="J12" s="1"/>
      <c r="K12" s="1"/>
      <c r="L12" s="1">
        <f t="shared" si="2"/>
        <v>164</v>
      </c>
      <c r="M12" s="1"/>
      <c r="N12" s="1"/>
      <c r="O12" s="1"/>
      <c r="P12" s="1">
        <f t="shared" si="3"/>
        <v>32.799999999999997</v>
      </c>
      <c r="Q12" s="5"/>
      <c r="R12" s="5"/>
      <c r="S12" s="1"/>
      <c r="T12" s="1">
        <f t="shared" si="4"/>
        <v>22.774390243902442</v>
      </c>
      <c r="U12" s="1">
        <f t="shared" si="5"/>
        <v>22.774390243902442</v>
      </c>
      <c r="V12" s="1">
        <v>29</v>
      </c>
      <c r="W12" s="1">
        <v>48.8</v>
      </c>
      <c r="X12" s="1">
        <v>46.2</v>
      </c>
      <c r="Y12" s="1">
        <v>90.4</v>
      </c>
      <c r="Z12" s="1">
        <v>0</v>
      </c>
      <c r="AA12" s="1">
        <v>-1.6</v>
      </c>
      <c r="AB12" s="1">
        <v>0.2</v>
      </c>
      <c r="AC12" s="1">
        <v>3.4</v>
      </c>
      <c r="AD12" s="1">
        <v>12.8</v>
      </c>
      <c r="AE12" s="1">
        <v>39.200000000000003</v>
      </c>
      <c r="AF12" s="1" t="s">
        <v>45</v>
      </c>
      <c r="AG12" s="1">
        <f>G12*Q12</f>
        <v>0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46</v>
      </c>
      <c r="B13" s="1" t="s">
        <v>37</v>
      </c>
      <c r="C13" s="1">
        <v>258</v>
      </c>
      <c r="D13" s="1">
        <v>402</v>
      </c>
      <c r="E13" s="1">
        <v>104</v>
      </c>
      <c r="F13" s="1">
        <v>549</v>
      </c>
      <c r="G13" s="8">
        <v>0.375</v>
      </c>
      <c r="H13" s="1">
        <v>55</v>
      </c>
      <c r="I13" s="1">
        <v>1010016034</v>
      </c>
      <c r="J13" s="1"/>
      <c r="K13" s="1"/>
      <c r="L13" s="1">
        <f t="shared" si="2"/>
        <v>104</v>
      </c>
      <c r="M13" s="1"/>
      <c r="N13" s="1"/>
      <c r="O13" s="1"/>
      <c r="P13" s="1">
        <f t="shared" si="3"/>
        <v>20.8</v>
      </c>
      <c r="Q13" s="5"/>
      <c r="R13" s="5"/>
      <c r="S13" s="1"/>
      <c r="T13" s="1">
        <f t="shared" si="4"/>
        <v>26.39423076923077</v>
      </c>
      <c r="U13" s="1">
        <f t="shared" si="5"/>
        <v>26.39423076923077</v>
      </c>
      <c r="V13" s="1">
        <v>16.8</v>
      </c>
      <c r="W13" s="1">
        <v>27.4</v>
      </c>
      <c r="X13" s="1">
        <v>-0.4</v>
      </c>
      <c r="Y13" s="1">
        <v>22</v>
      </c>
      <c r="Z13" s="1">
        <v>-0.8</v>
      </c>
      <c r="AA13" s="1">
        <v>1.6</v>
      </c>
      <c r="AB13" s="1">
        <v>6.4</v>
      </c>
      <c r="AC13" s="1">
        <v>5.4</v>
      </c>
      <c r="AD13" s="1">
        <v>13</v>
      </c>
      <c r="AE13" s="1">
        <v>2.6</v>
      </c>
      <c r="AF13" s="1" t="s">
        <v>47</v>
      </c>
      <c r="AG13" s="1">
        <f>G13*Q13</f>
        <v>0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48</v>
      </c>
      <c r="B14" s="1" t="s">
        <v>37</v>
      </c>
      <c r="C14" s="1">
        <v>4</v>
      </c>
      <c r="D14" s="1">
        <v>90</v>
      </c>
      <c r="E14" s="1">
        <v>11</v>
      </c>
      <c r="F14" s="1">
        <v>82</v>
      </c>
      <c r="G14" s="8">
        <v>0.43</v>
      </c>
      <c r="H14" s="1">
        <v>55</v>
      </c>
      <c r="I14" s="1">
        <v>1010016024</v>
      </c>
      <c r="J14" s="1"/>
      <c r="K14" s="1"/>
      <c r="L14" s="1">
        <f t="shared" si="2"/>
        <v>11</v>
      </c>
      <c r="M14" s="1"/>
      <c r="N14" s="1"/>
      <c r="O14" s="1">
        <v>40</v>
      </c>
      <c r="P14" s="1">
        <f t="shared" si="3"/>
        <v>2.2000000000000002</v>
      </c>
      <c r="Q14" s="5"/>
      <c r="R14" s="5"/>
      <c r="S14" s="1"/>
      <c r="T14" s="1">
        <f t="shared" si="4"/>
        <v>55.454545454545453</v>
      </c>
      <c r="U14" s="1">
        <f t="shared" si="5"/>
        <v>55.454545454545453</v>
      </c>
      <c r="V14" s="1">
        <v>4.2</v>
      </c>
      <c r="W14" s="1">
        <v>19.600000000000001</v>
      </c>
      <c r="X14" s="1">
        <v>0</v>
      </c>
      <c r="Y14" s="1">
        <v>35.4</v>
      </c>
      <c r="Z14" s="1">
        <v>-0.4</v>
      </c>
      <c r="AA14" s="1">
        <v>-0.2</v>
      </c>
      <c r="AB14" s="1">
        <v>0</v>
      </c>
      <c r="AC14" s="1">
        <v>0</v>
      </c>
      <c r="AD14" s="1">
        <v>-2.6</v>
      </c>
      <c r="AE14" s="1">
        <v>13.2</v>
      </c>
      <c r="AF14" s="1"/>
      <c r="AG14" s="1">
        <f>G14*Q14</f>
        <v>0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49</v>
      </c>
      <c r="B15" s="1" t="s">
        <v>37</v>
      </c>
      <c r="C15" s="1">
        <v>392</v>
      </c>
      <c r="D15" s="1">
        <v>252</v>
      </c>
      <c r="E15" s="1">
        <v>83</v>
      </c>
      <c r="F15" s="1">
        <v>556</v>
      </c>
      <c r="G15" s="8">
        <v>0.375</v>
      </c>
      <c r="H15" s="1">
        <v>55</v>
      </c>
      <c r="I15" s="1">
        <v>1010023122</v>
      </c>
      <c r="J15" s="1"/>
      <c r="K15" s="1"/>
      <c r="L15" s="1">
        <f t="shared" si="2"/>
        <v>83</v>
      </c>
      <c r="M15" s="1"/>
      <c r="N15" s="1"/>
      <c r="O15" s="1"/>
      <c r="P15" s="1">
        <f t="shared" si="3"/>
        <v>16.600000000000001</v>
      </c>
      <c r="Q15" s="5"/>
      <c r="R15" s="5"/>
      <c r="S15" s="1"/>
      <c r="T15" s="1">
        <f t="shared" si="4"/>
        <v>33.493975903614455</v>
      </c>
      <c r="U15" s="1">
        <f t="shared" si="5"/>
        <v>33.493975903614455</v>
      </c>
      <c r="V15" s="1">
        <v>23.6</v>
      </c>
      <c r="W15" s="1">
        <v>32</v>
      </c>
      <c r="X15" s="1">
        <v>30.4</v>
      </c>
      <c r="Y15" s="1">
        <v>73.599999999999994</v>
      </c>
      <c r="Z15" s="1">
        <v>-1</v>
      </c>
      <c r="AA15" s="1">
        <v>11.8</v>
      </c>
      <c r="AB15" s="1">
        <v>23</v>
      </c>
      <c r="AC15" s="1">
        <v>-0.4</v>
      </c>
      <c r="AD15" s="1">
        <v>28.4</v>
      </c>
      <c r="AE15" s="1">
        <v>6.8</v>
      </c>
      <c r="AF15" s="13" t="s">
        <v>60</v>
      </c>
      <c r="AG15" s="1">
        <f>G15*Q15</f>
        <v>0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50</v>
      </c>
      <c r="B16" s="1" t="s">
        <v>37</v>
      </c>
      <c r="C16" s="1">
        <v>877</v>
      </c>
      <c r="D16" s="1"/>
      <c r="E16" s="1">
        <v>1</v>
      </c>
      <c r="F16" s="1">
        <v>875</v>
      </c>
      <c r="G16" s="8">
        <v>0.28000000000000003</v>
      </c>
      <c r="H16" s="1">
        <v>120</v>
      </c>
      <c r="I16" s="1">
        <v>1010030636</v>
      </c>
      <c r="J16" s="1"/>
      <c r="K16" s="1"/>
      <c r="L16" s="1">
        <f t="shared" si="2"/>
        <v>1</v>
      </c>
      <c r="M16" s="1"/>
      <c r="N16" s="1"/>
      <c r="O16" s="1"/>
      <c r="P16" s="1">
        <f t="shared" si="3"/>
        <v>0.2</v>
      </c>
      <c r="Q16" s="5"/>
      <c r="R16" s="5"/>
      <c r="S16" s="1"/>
      <c r="T16" s="1">
        <f t="shared" si="4"/>
        <v>4375</v>
      </c>
      <c r="U16" s="1">
        <f t="shared" si="5"/>
        <v>4375</v>
      </c>
      <c r="V16" s="1">
        <v>2</v>
      </c>
      <c r="W16" s="1">
        <v>3.4</v>
      </c>
      <c r="X16" s="1">
        <v>0.8</v>
      </c>
      <c r="Y16" s="1">
        <v>5.6</v>
      </c>
      <c r="Z16" s="1">
        <v>1</v>
      </c>
      <c r="AA16" s="1">
        <v>5</v>
      </c>
      <c r="AB16" s="1">
        <v>0</v>
      </c>
      <c r="AC16" s="1">
        <v>-5.2</v>
      </c>
      <c r="AD16" s="1">
        <v>10</v>
      </c>
      <c r="AE16" s="1">
        <v>6.8</v>
      </c>
      <c r="AF16" s="12" t="s">
        <v>61</v>
      </c>
      <c r="AG16" s="1">
        <f>G16*Q16</f>
        <v>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51</v>
      </c>
      <c r="B17" s="1" t="s">
        <v>37</v>
      </c>
      <c r="C17" s="1">
        <v>539</v>
      </c>
      <c r="D17" s="1"/>
      <c r="E17" s="1">
        <v>7</v>
      </c>
      <c r="F17" s="1">
        <v>532</v>
      </c>
      <c r="G17" s="8">
        <v>0.3</v>
      </c>
      <c r="H17" s="1">
        <v>120</v>
      </c>
      <c r="I17" s="1">
        <v>1010030879</v>
      </c>
      <c r="J17" s="1"/>
      <c r="K17" s="1"/>
      <c r="L17" s="1">
        <f t="shared" si="2"/>
        <v>7</v>
      </c>
      <c r="M17" s="1"/>
      <c r="N17" s="1"/>
      <c r="O17" s="1"/>
      <c r="P17" s="1">
        <f t="shared" si="3"/>
        <v>1.4</v>
      </c>
      <c r="Q17" s="5"/>
      <c r="R17" s="5"/>
      <c r="S17" s="1"/>
      <c r="T17" s="1">
        <f t="shared" si="4"/>
        <v>380</v>
      </c>
      <c r="U17" s="1">
        <f t="shared" si="5"/>
        <v>380</v>
      </c>
      <c r="V17" s="1">
        <v>4.5999999999999996</v>
      </c>
      <c r="W17" s="1">
        <v>-0.4</v>
      </c>
      <c r="X17" s="1">
        <v>2</v>
      </c>
      <c r="Y17" s="1">
        <v>-1</v>
      </c>
      <c r="Z17" s="1">
        <v>0.4</v>
      </c>
      <c r="AA17" s="1">
        <v>2.8</v>
      </c>
      <c r="AB17" s="1">
        <v>2.8</v>
      </c>
      <c r="AC17" s="1">
        <v>1.6</v>
      </c>
      <c r="AD17" s="1">
        <v>6.6</v>
      </c>
      <c r="AE17" s="1">
        <v>2.6</v>
      </c>
      <c r="AF17" s="12" t="s">
        <v>62</v>
      </c>
      <c r="AG17" s="1">
        <f>G17*Q17</f>
        <v>0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52</v>
      </c>
      <c r="B18" s="1" t="s">
        <v>37</v>
      </c>
      <c r="C18" s="1">
        <v>6</v>
      </c>
      <c r="D18" s="1"/>
      <c r="E18" s="1">
        <v>-3</v>
      </c>
      <c r="F18" s="1">
        <v>6</v>
      </c>
      <c r="G18" s="8">
        <v>0.3</v>
      </c>
      <c r="H18" s="1">
        <v>150</v>
      </c>
      <c r="I18" s="1">
        <v>1010023983</v>
      </c>
      <c r="J18" s="1"/>
      <c r="K18" s="1"/>
      <c r="L18" s="1">
        <f t="shared" si="2"/>
        <v>-3</v>
      </c>
      <c r="M18" s="1"/>
      <c r="N18" s="1"/>
      <c r="O18" s="1"/>
      <c r="P18" s="1">
        <f t="shared" si="3"/>
        <v>-0.6</v>
      </c>
      <c r="Q18" s="5"/>
      <c r="R18" s="5"/>
      <c r="S18" s="1"/>
      <c r="T18" s="1">
        <f t="shared" si="4"/>
        <v>-10</v>
      </c>
      <c r="U18" s="1">
        <f t="shared" si="5"/>
        <v>-10</v>
      </c>
      <c r="V18" s="1">
        <v>0.4</v>
      </c>
      <c r="W18" s="1">
        <v>27.2</v>
      </c>
      <c r="X18" s="1">
        <v>23.2</v>
      </c>
      <c r="Y18" s="1">
        <v>42.2</v>
      </c>
      <c r="Z18" s="1">
        <v>-1.2</v>
      </c>
      <c r="AA18" s="1">
        <v>0.2</v>
      </c>
      <c r="AB18" s="1">
        <v>8.4</v>
      </c>
      <c r="AC18" s="1">
        <v>-1.8</v>
      </c>
      <c r="AD18" s="1">
        <v>25.8</v>
      </c>
      <c r="AE18" s="1">
        <v>7.2</v>
      </c>
      <c r="AF18" s="10" t="s">
        <v>58</v>
      </c>
      <c r="AG18" s="1">
        <f>G18*Q18</f>
        <v>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53</v>
      </c>
      <c r="B19" s="1" t="s">
        <v>37</v>
      </c>
      <c r="C19" s="1">
        <v>695</v>
      </c>
      <c r="D19" s="1"/>
      <c r="E19" s="1">
        <v>139</v>
      </c>
      <c r="F19" s="1">
        <v>555</v>
      </c>
      <c r="G19" s="8">
        <v>0.2</v>
      </c>
      <c r="H19" s="1">
        <v>90</v>
      </c>
      <c r="I19" s="1">
        <v>1010025585</v>
      </c>
      <c r="J19" s="1"/>
      <c r="K19" s="1"/>
      <c r="L19" s="1">
        <f t="shared" si="2"/>
        <v>139</v>
      </c>
      <c r="M19" s="1"/>
      <c r="N19" s="1"/>
      <c r="O19" s="1">
        <v>600</v>
      </c>
      <c r="P19" s="1">
        <f t="shared" si="3"/>
        <v>27.8</v>
      </c>
      <c r="Q19" s="5"/>
      <c r="R19" s="5"/>
      <c r="S19" s="1"/>
      <c r="T19" s="1">
        <f t="shared" si="4"/>
        <v>41.546762589928058</v>
      </c>
      <c r="U19" s="1">
        <f t="shared" si="5"/>
        <v>41.546762589928058</v>
      </c>
      <c r="V19" s="1">
        <v>38.6</v>
      </c>
      <c r="W19" s="1">
        <v>52.6</v>
      </c>
      <c r="X19" s="1">
        <v>33.799999999999997</v>
      </c>
      <c r="Y19" s="1">
        <v>91.2</v>
      </c>
      <c r="Z19" s="1">
        <v>-0.4</v>
      </c>
      <c r="AA19" s="1">
        <v>-3.4</v>
      </c>
      <c r="AB19" s="1">
        <v>28</v>
      </c>
      <c r="AC19" s="1">
        <v>2.2000000000000002</v>
      </c>
      <c r="AD19" s="1">
        <v>59.6</v>
      </c>
      <c r="AE19" s="1">
        <v>52.4</v>
      </c>
      <c r="AF19" s="13" t="s">
        <v>60</v>
      </c>
      <c r="AG19" s="1">
        <f>G19*Q19</f>
        <v>0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54</v>
      </c>
      <c r="B20" s="1" t="s">
        <v>37</v>
      </c>
      <c r="C20" s="1">
        <v>204</v>
      </c>
      <c r="D20" s="1">
        <v>498</v>
      </c>
      <c r="E20" s="1">
        <v>156</v>
      </c>
      <c r="F20" s="1">
        <v>540</v>
      </c>
      <c r="G20" s="8">
        <v>0.33</v>
      </c>
      <c r="H20" s="1">
        <v>55</v>
      </c>
      <c r="I20" s="1">
        <v>1010029655</v>
      </c>
      <c r="J20" s="1"/>
      <c r="K20" s="1"/>
      <c r="L20" s="1">
        <f t="shared" si="2"/>
        <v>156</v>
      </c>
      <c r="M20" s="1"/>
      <c r="N20" s="1"/>
      <c r="O20" s="1"/>
      <c r="P20" s="1">
        <f t="shared" si="3"/>
        <v>31.2</v>
      </c>
      <c r="Q20" s="5">
        <f t="shared" si="6"/>
        <v>84</v>
      </c>
      <c r="R20" s="5"/>
      <c r="S20" s="1"/>
      <c r="T20" s="1">
        <f t="shared" si="4"/>
        <v>20</v>
      </c>
      <c r="U20" s="1">
        <f t="shared" si="5"/>
        <v>17.307692307692307</v>
      </c>
      <c r="V20" s="1">
        <v>20.2</v>
      </c>
      <c r="W20" s="1">
        <v>36.200000000000003</v>
      </c>
      <c r="X20" s="1">
        <v>23.6</v>
      </c>
      <c r="Y20" s="1">
        <v>69.8</v>
      </c>
      <c r="Z20" s="1">
        <v>-1.4</v>
      </c>
      <c r="AA20" s="1">
        <v>0.2</v>
      </c>
      <c r="AB20" s="1">
        <v>3.8</v>
      </c>
      <c r="AC20" s="1">
        <v>11</v>
      </c>
      <c r="AD20" s="1">
        <v>20.2</v>
      </c>
      <c r="AE20" s="1">
        <v>19.2</v>
      </c>
      <c r="AF20" s="1" t="s">
        <v>55</v>
      </c>
      <c r="AG20" s="1">
        <f>G20*Q20</f>
        <v>27.720000000000002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56</v>
      </c>
      <c r="B21" s="1" t="s">
        <v>37</v>
      </c>
      <c r="C21" s="1">
        <v>310</v>
      </c>
      <c r="D21" s="1">
        <v>402</v>
      </c>
      <c r="E21" s="1">
        <v>84</v>
      </c>
      <c r="F21" s="1">
        <v>626</v>
      </c>
      <c r="G21" s="8">
        <v>0.375</v>
      </c>
      <c r="H21" s="1">
        <v>55</v>
      </c>
      <c r="I21" s="1">
        <v>1010022952</v>
      </c>
      <c r="J21" s="1"/>
      <c r="K21" s="1"/>
      <c r="L21" s="1">
        <f t="shared" si="2"/>
        <v>84</v>
      </c>
      <c r="M21" s="1"/>
      <c r="N21" s="1"/>
      <c r="O21" s="1"/>
      <c r="P21" s="1">
        <f t="shared" si="3"/>
        <v>16.8</v>
      </c>
      <c r="Q21" s="5"/>
      <c r="R21" s="5"/>
      <c r="S21" s="1"/>
      <c r="T21" s="1">
        <f t="shared" si="4"/>
        <v>37.261904761904759</v>
      </c>
      <c r="U21" s="1">
        <f t="shared" si="5"/>
        <v>37.261904761904759</v>
      </c>
      <c r="V21" s="1">
        <v>17</v>
      </c>
      <c r="W21" s="1">
        <v>25.2</v>
      </c>
      <c r="X21" s="1">
        <v>30.8</v>
      </c>
      <c r="Y21" s="1">
        <v>61.2</v>
      </c>
      <c r="Z21" s="1">
        <v>-1</v>
      </c>
      <c r="AA21" s="1">
        <v>2</v>
      </c>
      <c r="AB21" s="1">
        <v>7.4</v>
      </c>
      <c r="AC21" s="1">
        <v>7.2</v>
      </c>
      <c r="AD21" s="1">
        <v>17.600000000000001</v>
      </c>
      <c r="AE21" s="1">
        <v>10.6</v>
      </c>
      <c r="AF21" s="12" t="s">
        <v>63</v>
      </c>
      <c r="AG21" s="1">
        <f>G21*Q21</f>
        <v>0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57</v>
      </c>
      <c r="B22" s="1" t="s">
        <v>37</v>
      </c>
      <c r="C22" s="1">
        <v>434</v>
      </c>
      <c r="D22" s="1"/>
      <c r="E22" s="1">
        <v>112</v>
      </c>
      <c r="F22" s="1">
        <v>311</v>
      </c>
      <c r="G22" s="8">
        <v>0.3</v>
      </c>
      <c r="H22" s="1">
        <v>150</v>
      </c>
      <c r="I22" s="1">
        <v>1010023830</v>
      </c>
      <c r="J22" s="1"/>
      <c r="K22" s="1"/>
      <c r="L22" s="1">
        <f t="shared" si="2"/>
        <v>112</v>
      </c>
      <c r="M22" s="1"/>
      <c r="N22" s="1"/>
      <c r="O22" s="1">
        <v>400</v>
      </c>
      <c r="P22" s="1">
        <f t="shared" si="3"/>
        <v>22.4</v>
      </c>
      <c r="Q22" s="5"/>
      <c r="R22" s="5"/>
      <c r="S22" s="1"/>
      <c r="T22" s="1">
        <f t="shared" si="4"/>
        <v>31.741071428571431</v>
      </c>
      <c r="U22" s="1">
        <f t="shared" si="5"/>
        <v>31.741071428571431</v>
      </c>
      <c r="V22" s="1">
        <v>28.6</v>
      </c>
      <c r="W22" s="1">
        <v>49.2</v>
      </c>
      <c r="X22" s="1">
        <v>31.4</v>
      </c>
      <c r="Y22" s="1">
        <v>48.6</v>
      </c>
      <c r="Z22" s="1">
        <v>28</v>
      </c>
      <c r="AA22" s="1">
        <v>61.4</v>
      </c>
      <c r="AB22" s="1">
        <v>25.4</v>
      </c>
      <c r="AC22" s="1">
        <v>58.4</v>
      </c>
      <c r="AD22" s="1">
        <v>81.599999999999994</v>
      </c>
      <c r="AE22" s="1">
        <v>48.4</v>
      </c>
      <c r="AF22" s="10" t="s">
        <v>58</v>
      </c>
      <c r="AG22" s="1">
        <f>G22*Q22</f>
        <v>0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</sheetData>
  <autoFilter ref="A3:AG22" xr:uid="{D7D389CE-8400-44CA-A758-CEB71302B8BF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2025-06-30T12:05:21Z</dcterms:created>
  <dcterms:modified xsi:type="dcterms:W3CDTF">2025-06-30T12:12:45Z</dcterms:modified>
</cp:coreProperties>
</file>