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6,25 Ост КИ Ташкент\"/>
    </mc:Choice>
  </mc:AlternateContent>
  <xr:revisionPtr revIDLastSave="0" documentId="13_ncr:1_{0C6E4A74-7F98-4182-93E3-4B30F8F8CE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" l="1"/>
  <c r="Q6" i="1" s="1"/>
  <c r="T6" i="1" s="1"/>
  <c r="P7" i="1"/>
  <c r="Q7" i="1" s="1"/>
  <c r="T7" i="1" s="1"/>
  <c r="P8" i="1"/>
  <c r="Q8" i="1" s="1"/>
  <c r="P9" i="1"/>
  <c r="Q9" i="1" s="1"/>
  <c r="T9" i="1" s="1"/>
  <c r="P10" i="1"/>
  <c r="Q10" i="1" s="1"/>
  <c r="P11" i="1"/>
  <c r="P12" i="1"/>
  <c r="Q12" i="1" s="1"/>
  <c r="P13" i="1"/>
  <c r="Q13" i="1" s="1"/>
  <c r="T13" i="1" s="1"/>
  <c r="P14" i="1"/>
  <c r="T14" i="1" s="1"/>
  <c r="P15" i="1"/>
  <c r="T15" i="1" s="1"/>
  <c r="P16" i="1"/>
  <c r="T16" i="1" s="1"/>
  <c r="P17" i="1"/>
  <c r="T17" i="1" s="1"/>
  <c r="P18" i="1"/>
  <c r="T18" i="1" s="1"/>
  <c r="P19" i="1"/>
  <c r="T19" i="1" s="1"/>
  <c r="P20" i="1"/>
  <c r="Q20" i="1" s="1"/>
  <c r="P21" i="1"/>
  <c r="P22" i="1"/>
  <c r="Q22" i="1" s="1"/>
  <c r="P23" i="1"/>
  <c r="Q23" i="1" s="1"/>
  <c r="T23" i="1" s="1"/>
  <c r="P24" i="1"/>
  <c r="Q24" i="1" s="1"/>
  <c r="P2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T21" i="1"/>
  <c r="Q25" i="1" l="1"/>
  <c r="T25" i="1" s="1"/>
  <c r="Q11" i="1"/>
  <c r="T11" i="1" s="1"/>
  <c r="T20" i="1"/>
  <c r="T12" i="1"/>
  <c r="T10" i="1"/>
  <c r="T8" i="1"/>
  <c r="T22" i="1"/>
  <c r="T24" i="1"/>
  <c r="AG25" i="1"/>
  <c r="L25" i="1"/>
  <c r="L24" i="1"/>
  <c r="AG23" i="1"/>
  <c r="L23" i="1"/>
  <c r="L22" i="1"/>
  <c r="AG21" i="1"/>
  <c r="L21" i="1"/>
  <c r="AG20" i="1"/>
  <c r="L20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AG11" i="1"/>
  <c r="L11" i="1"/>
  <c r="AG10" i="1"/>
  <c r="L10" i="1"/>
  <c r="AG9" i="1"/>
  <c r="L9" i="1"/>
  <c r="AG8" i="1"/>
  <c r="L8" i="1"/>
  <c r="AG7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AG22" i="1" l="1"/>
  <c r="Q5" i="1"/>
  <c r="AG24" i="1"/>
  <c r="L5" i="1"/>
  <c r="AG5" i="1"/>
</calcChain>
</file>

<file path=xl/sharedStrings.xml><?xml version="1.0" encoding="utf-8"?>
<sst xmlns="http://schemas.openxmlformats.org/spreadsheetml/2006/main" count="107" uniqueCount="62">
  <si>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</si>
  <si>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</si>
  <si>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</si>
  <si>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</si>
  <si>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</si>
  <si>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</si>
  <si>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</si>
  <si>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</si>
  <si>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</si>
  <si>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</si>
  <si>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</si>
  <si>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</si>
  <si>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</si>
  <si>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</si>
  <si>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</si>
  <si>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</si>
  <si>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</si>
  <si>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</si>
  <si>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</si>
  <si>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</si>
  <si>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</si>
  <si>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</si>
  <si>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</si>
  <si>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</si>
  <si>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24,06,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</si>
  <si>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</si>
  <si>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</si>
  <si>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</si>
  <si>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</si>
  <si>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</si>
  <si>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</si>
  <si>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</si>
  <si>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</si>
  <si>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05,05,</t>
  </si>
  <si>
    <t>28,04,</t>
  </si>
  <si>
    <t>21,04,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</si>
  <si>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</si>
  <si>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</si>
  <si>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</si>
  <si>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</si>
  <si>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</si>
  <si>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</si>
  <si>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5608 СЕРВЕЛАТ ФИНСКИЙ в/к в/у срез 0.35кг_СНГ</t>
  </si>
  <si>
    <t>6072 ЭКСТРА Папа может вар п/о 0.4кг_UZ</t>
  </si>
  <si>
    <t>6075 МЯСНАЯ Папа может вар п/о_UZ</t>
  </si>
  <si>
    <t>6076 МЯСНАЯ Папа может вар п/о 0.4кг_UZ</t>
  </si>
  <si>
    <t>6078 ФИЛЕЙНАЯ Папа может вар п/о_UZ</t>
  </si>
  <si>
    <t>необходимо увеличить продажи!!!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</si>
  <si>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</si>
  <si>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</si>
  <si>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</si>
  <si>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</si>
  <si>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</si>
  <si>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</si>
  <si>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не в матрице</t>
  </si>
  <si>
    <t>6346 ФИЛЕЙНАЯ Папа может вар п/о 0.5кг_СНГ  ОСТАНКИНО</t>
  </si>
  <si>
    <t>6787 СЕРВЕЛАТ КРЕМЛЕВСКИЙ в/к в/у 0.33кг 8шт.  ОСТАНКИНО</t>
  </si>
  <si>
    <t>не сертифицирован</t>
  </si>
  <si>
    <t>7058 ШПИКАЧКИ СОЧНЫЕ С БЕКОНОМ п/о мгс 1*3_60с  ОСТАНКИНО</t>
  </si>
  <si>
    <t>7070 СОЧНЫЕ ПМ сос п/о мгс 1.5*4_А_50с  ОСТАНКИНО</t>
  </si>
  <si>
    <t>7075 МОЛОЧ.ПРЕМИУМ ПМ сос п/о мгс 1.5*4_О_50с  ОСТАНКИНО</t>
  </si>
  <si>
    <t>7187 ГРУДИНКА ПРЕМИУМ к/в мл/к в/у 0.3кг_50с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</si>
</sst>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7" sqref="S1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45.710937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1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3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12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4096.8970000000008</v>
      </c>
      <c r="F5" s="4">
        <f>SUM(F6:F500)</f>
        <v>6762.7960000000003</v>
      </c>
      <c r="G5" s="12"/>
      <c r="H5" s="1"/>
      <c r="I5" s="1"/>
      <c r="J5" s="1"/>
      <c r="K5" s="4">
        <f t="shared" ref="K5:R5" si="0">SUM(K6:K500)</f>
        <v>0</v>
      </c>
      <c r="L5" s="4">
        <f t="shared" si="0"/>
        <v>4096.8970000000008</v>
      </c>
      <c r="M5" s="4">
        <f t="shared" si="0"/>
        <v>0</v>
      </c>
      <c r="N5" s="4">
        <f t="shared" si="0"/>
        <v>0</v>
      </c>
      <c r="O5" s="4">
        <f t="shared" si="0"/>
        <v>4540</v>
      </c>
      <c r="P5" s="4">
        <f t="shared" si="0"/>
        <v>819.37939999999981</v>
      </c>
      <c r="Q5" s="4">
        <f t="shared" si="0"/>
        <v>5403.3205999999991</v>
      </c>
      <c r="R5" s="4">
        <f t="shared" si="0"/>
        <v>0</v>
      </c>
      <c r="S5" s="1"/>
      <c r="T5" s="1"/>
      <c r="U5" s="1"/>
      <c r="V5" s="4">
        <f t="shared" ref="V5:AE5" si="1">SUM(V6:V500)</f>
        <v>737.79460000000006</v>
      </c>
      <c r="W5" s="4">
        <f t="shared" si="1"/>
        <v>951.96819999999991</v>
      </c>
      <c r="X5" s="4">
        <f t="shared" si="1"/>
        <v>782.94620000000009</v>
      </c>
      <c r="Y5" s="4">
        <f t="shared" si="1"/>
        <v>936.97760000000005</v>
      </c>
      <c r="Z5" s="4">
        <f t="shared" si="1"/>
        <v>1006.5802000000001</v>
      </c>
      <c r="AA5" s="4">
        <f t="shared" si="1"/>
        <v>951.29500000000007</v>
      </c>
      <c r="AB5" s="4">
        <f t="shared" si="1"/>
        <v>907.48180000000002</v>
      </c>
      <c r="AC5" s="4">
        <f t="shared" si="1"/>
        <v>770.18860000000006</v>
      </c>
      <c r="AD5" s="4">
        <f t="shared" si="1"/>
        <v>704.7482</v>
      </c>
      <c r="AE5" s="4">
        <f t="shared" si="1"/>
        <v>573.70260000000007</v>
      </c>
      <c r="AF5" s="1"/>
      <c r="AG5" s="4">
        <f>SUM(AG6:AG500)</f>
        <v>2843.7105999999994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81.558000000000007</v>
      </c>
      <c r="D6" s="1">
        <v>182.03200000000001</v>
      </c>
      <c r="E6" s="1">
        <v>104.31699999999999</v>
      </c>
      <c r="F6" s="1">
        <v>154.221</v>
      </c>
      <c r="G6" s="12">
        <v>1</v>
      </c>
      <c r="H6" s="1">
        <v>45</v>
      </c>
      <c r="I6" s="1" t="s">
        <v>38</v>
      </c>
      <c r="J6" s="1"/>
      <c r="K6" s="1"/>
      <c r="L6" s="1">
        <f t="shared" ref="L6:L25" si="2">E6-K6</f>
        <v>104.31699999999999</v>
      </c>
      <c r="M6" s="1"/>
      <c r="N6" s="1"/>
      <c r="O6" s="1">
        <v>150</v>
      </c>
      <c r="P6" s="1">
        <f>E6/5</f>
        <v>20.863399999999999</v>
      </c>
      <c r="Q6" s="5">
        <f>20*P6-O6-F6</f>
        <v>113.04699999999997</v>
      </c>
      <c r="R6" s="5"/>
      <c r="S6" s="1"/>
      <c r="T6" s="1">
        <f>(F6+O6+Q6)/P6</f>
        <v>20</v>
      </c>
      <c r="U6" s="1">
        <f>(F6+O6)/P6</f>
        <v>14.581563886998286</v>
      </c>
      <c r="V6" s="1">
        <v>20.500399999999999</v>
      </c>
      <c r="W6" s="1">
        <v>26.164999999999999</v>
      </c>
      <c r="X6" s="1">
        <v>30.814</v>
      </c>
      <c r="Y6" s="1">
        <v>24.873200000000001</v>
      </c>
      <c r="Z6" s="1">
        <v>27.5366</v>
      </c>
      <c r="AA6" s="1">
        <v>30.623000000000001</v>
      </c>
      <c r="AB6" s="1">
        <v>21.357199999999999</v>
      </c>
      <c r="AC6" s="1">
        <v>19.911799999999999</v>
      </c>
      <c r="AD6" s="1">
        <v>18.874400000000001</v>
      </c>
      <c r="AE6" s="1">
        <v>29.6374</v>
      </c>
      <c r="AF6" s="1"/>
      <c r="AG6" s="1">
        <f>G6*Q6</f>
        <v>113.04699999999997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40</v>
      </c>
      <c r="C7" s="1">
        <v>688</v>
      </c>
      <c r="D7" s="1">
        <v>504</v>
      </c>
      <c r="E7" s="1">
        <v>520</v>
      </c>
      <c r="F7" s="1">
        <v>670</v>
      </c>
      <c r="G7" s="12">
        <v>0.35</v>
      </c>
      <c r="H7" s="1">
        <v>45</v>
      </c>
      <c r="I7" s="1" t="s">
        <v>38</v>
      </c>
      <c r="J7" s="1"/>
      <c r="K7" s="1"/>
      <c r="L7" s="1">
        <f t="shared" si="2"/>
        <v>520</v>
      </c>
      <c r="M7" s="1"/>
      <c r="N7" s="1"/>
      <c r="O7" s="1">
        <v>700</v>
      </c>
      <c r="P7" s="1">
        <f t="shared" ref="P7:P25" si="3">E7/5</f>
        <v>104</v>
      </c>
      <c r="Q7" s="5">
        <f t="shared" ref="Q7:Q25" si="4">20*P7-O7-F7</f>
        <v>710</v>
      </c>
      <c r="R7" s="5"/>
      <c r="S7" s="1"/>
      <c r="T7" s="1">
        <f t="shared" ref="T7:T25" si="5">(F7+O7+Q7)/P7</f>
        <v>20</v>
      </c>
      <c r="U7" s="1">
        <f t="shared" ref="U7:U25" si="6">(F7+O7)/P7</f>
        <v>13.173076923076923</v>
      </c>
      <c r="V7" s="1">
        <v>79</v>
      </c>
      <c r="W7" s="1">
        <v>119.8</v>
      </c>
      <c r="X7" s="1">
        <v>95.4</v>
      </c>
      <c r="Y7" s="1">
        <v>117.2</v>
      </c>
      <c r="Z7" s="1">
        <v>115.8</v>
      </c>
      <c r="AA7" s="1">
        <v>123.6</v>
      </c>
      <c r="AB7" s="1">
        <v>112.6</v>
      </c>
      <c r="AC7" s="1">
        <v>129.80000000000001</v>
      </c>
      <c r="AD7" s="1">
        <v>88.6</v>
      </c>
      <c r="AE7" s="1">
        <v>109.4</v>
      </c>
      <c r="AF7" s="1"/>
      <c r="AG7" s="1">
        <f>G7*Q7</f>
        <v>248.49999999999997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18.731000000000002</v>
      </c>
      <c r="D8" s="1">
        <v>122.96</v>
      </c>
      <c r="E8" s="1">
        <v>81.492999999999995</v>
      </c>
      <c r="F8" s="1">
        <v>60.198</v>
      </c>
      <c r="G8" s="12">
        <v>1</v>
      </c>
      <c r="H8" s="1">
        <v>45</v>
      </c>
      <c r="I8" s="1" t="s">
        <v>38</v>
      </c>
      <c r="J8" s="1"/>
      <c r="K8" s="1"/>
      <c r="L8" s="1">
        <f t="shared" si="2"/>
        <v>81.492999999999995</v>
      </c>
      <c r="M8" s="1"/>
      <c r="N8" s="1"/>
      <c r="O8" s="1">
        <v>100</v>
      </c>
      <c r="P8" s="1">
        <f t="shared" si="3"/>
        <v>16.2986</v>
      </c>
      <c r="Q8" s="5">
        <f>18*P8-O8-F8</f>
        <v>133.17679999999999</v>
      </c>
      <c r="R8" s="5"/>
      <c r="S8" s="1"/>
      <c r="T8" s="1">
        <f t="shared" si="5"/>
        <v>18</v>
      </c>
      <c r="U8" s="1">
        <f t="shared" si="6"/>
        <v>9.828942363147755</v>
      </c>
      <c r="V8" s="1">
        <v>20.459599999999998</v>
      </c>
      <c r="W8" s="1">
        <v>18.978400000000001</v>
      </c>
      <c r="X8" s="1">
        <v>15.661</v>
      </c>
      <c r="Y8" s="1">
        <v>9.9396000000000004</v>
      </c>
      <c r="Z8" s="1">
        <v>10.254799999999999</v>
      </c>
      <c r="AA8" s="1">
        <v>15.002800000000001</v>
      </c>
      <c r="AB8" s="1">
        <v>7.7793999999999999</v>
      </c>
      <c r="AC8" s="1">
        <v>3.9405999999999999</v>
      </c>
      <c r="AD8" s="1">
        <v>1.0524</v>
      </c>
      <c r="AE8" s="1">
        <v>5.1988000000000003</v>
      </c>
      <c r="AF8" s="1"/>
      <c r="AG8" s="1">
        <f>G8*Q8</f>
        <v>133.17679999999999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40</v>
      </c>
      <c r="C9" s="1">
        <v>273</v>
      </c>
      <c r="D9" s="1">
        <v>400</v>
      </c>
      <c r="E9" s="1">
        <v>330</v>
      </c>
      <c r="F9" s="1">
        <v>303</v>
      </c>
      <c r="G9" s="12">
        <v>0.35</v>
      </c>
      <c r="H9" s="1">
        <v>45</v>
      </c>
      <c r="I9" s="1" t="s">
        <v>38</v>
      </c>
      <c r="J9" s="1"/>
      <c r="K9" s="1"/>
      <c r="L9" s="1">
        <f t="shared" si="2"/>
        <v>330</v>
      </c>
      <c r="M9" s="1"/>
      <c r="N9" s="1"/>
      <c r="O9" s="1">
        <v>500</v>
      </c>
      <c r="P9" s="1">
        <f t="shared" si="3"/>
        <v>66</v>
      </c>
      <c r="Q9" s="5">
        <f t="shared" si="4"/>
        <v>517</v>
      </c>
      <c r="R9" s="5"/>
      <c r="S9" s="1"/>
      <c r="T9" s="1">
        <f t="shared" si="5"/>
        <v>20</v>
      </c>
      <c r="U9" s="1">
        <f t="shared" si="6"/>
        <v>12.166666666666666</v>
      </c>
      <c r="V9" s="1">
        <v>61.6</v>
      </c>
      <c r="W9" s="1">
        <v>95.8</v>
      </c>
      <c r="X9" s="1">
        <v>73.2</v>
      </c>
      <c r="Y9" s="1">
        <v>91.8</v>
      </c>
      <c r="Z9" s="1">
        <v>97.2</v>
      </c>
      <c r="AA9" s="1">
        <v>70.8</v>
      </c>
      <c r="AB9" s="1">
        <v>93.8</v>
      </c>
      <c r="AC9" s="1">
        <v>50</v>
      </c>
      <c r="AD9" s="1">
        <v>76</v>
      </c>
      <c r="AE9" s="1">
        <v>103.4</v>
      </c>
      <c r="AF9" s="1"/>
      <c r="AG9" s="1">
        <f>G9*Q9</f>
        <v>180.95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40</v>
      </c>
      <c r="C10" s="1">
        <v>329</v>
      </c>
      <c r="D10" s="1"/>
      <c r="E10" s="1">
        <v>306</v>
      </c>
      <c r="F10" s="1">
        <v>18</v>
      </c>
      <c r="G10" s="12">
        <v>0.4</v>
      </c>
      <c r="H10" s="1">
        <v>60</v>
      </c>
      <c r="I10" s="1" t="s">
        <v>38</v>
      </c>
      <c r="J10" s="1"/>
      <c r="K10" s="1"/>
      <c r="L10" s="1">
        <f t="shared" si="2"/>
        <v>306</v>
      </c>
      <c r="M10" s="1"/>
      <c r="N10" s="1"/>
      <c r="O10" s="1">
        <v>350</v>
      </c>
      <c r="P10" s="1">
        <f t="shared" si="3"/>
        <v>61.2</v>
      </c>
      <c r="Q10" s="5">
        <f>14*P10-O10-F10</f>
        <v>488.80000000000007</v>
      </c>
      <c r="R10" s="5"/>
      <c r="S10" s="1"/>
      <c r="T10" s="1">
        <f t="shared" si="5"/>
        <v>14</v>
      </c>
      <c r="U10" s="1">
        <f t="shared" si="6"/>
        <v>6.0130718954248366</v>
      </c>
      <c r="V10" s="1">
        <v>53.4</v>
      </c>
      <c r="W10" s="1">
        <v>50.8</v>
      </c>
      <c r="X10" s="1">
        <v>34.6</v>
      </c>
      <c r="Y10" s="1">
        <v>70.599999999999994</v>
      </c>
      <c r="Z10" s="1">
        <v>80.8</v>
      </c>
      <c r="AA10" s="1">
        <v>0</v>
      </c>
      <c r="AB10" s="1">
        <v>49.2</v>
      </c>
      <c r="AC10" s="1">
        <v>56.2</v>
      </c>
      <c r="AD10" s="1">
        <v>53.8</v>
      </c>
      <c r="AE10" s="1">
        <v>56.2</v>
      </c>
      <c r="AF10" s="1"/>
      <c r="AG10" s="1">
        <f>G10*Q10</f>
        <v>195.52000000000004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37</v>
      </c>
      <c r="C11" s="1">
        <v>108.017</v>
      </c>
      <c r="D11" s="1">
        <v>28.509</v>
      </c>
      <c r="E11" s="1">
        <v>95.733999999999995</v>
      </c>
      <c r="F11" s="1">
        <v>40.792000000000002</v>
      </c>
      <c r="G11" s="12">
        <v>1</v>
      </c>
      <c r="H11" s="1">
        <v>60</v>
      </c>
      <c r="I11" s="1" t="s">
        <v>38</v>
      </c>
      <c r="J11" s="1"/>
      <c r="K11" s="1"/>
      <c r="L11" s="1">
        <f t="shared" si="2"/>
        <v>95.733999999999995</v>
      </c>
      <c r="M11" s="1"/>
      <c r="N11" s="1"/>
      <c r="O11" s="1"/>
      <c r="P11" s="1">
        <f t="shared" si="3"/>
        <v>19.146799999999999</v>
      </c>
      <c r="Q11" s="5">
        <f>10*P11-O11-F11</f>
        <v>150.67599999999999</v>
      </c>
      <c r="R11" s="5"/>
      <c r="S11" s="1"/>
      <c r="T11" s="1">
        <f t="shared" si="5"/>
        <v>10</v>
      </c>
      <c r="U11" s="1">
        <f t="shared" si="6"/>
        <v>2.1304865565003031</v>
      </c>
      <c r="V11" s="1">
        <v>13.131399999999999</v>
      </c>
      <c r="W11" s="1">
        <v>8.9922000000000004</v>
      </c>
      <c r="X11" s="1">
        <v>11.203200000000001</v>
      </c>
      <c r="Y11" s="1">
        <v>13.186199999999999</v>
      </c>
      <c r="Z11" s="1">
        <v>9.7148000000000003</v>
      </c>
      <c r="AA11" s="1">
        <v>10.2186</v>
      </c>
      <c r="AB11" s="1">
        <v>9.6272000000000002</v>
      </c>
      <c r="AC11" s="1">
        <v>-0.75060000000000004</v>
      </c>
      <c r="AD11" s="1">
        <v>-1.7889999999999999</v>
      </c>
      <c r="AE11" s="1">
        <v>5.6627999999999998</v>
      </c>
      <c r="AF11" s="1"/>
      <c r="AG11" s="1">
        <f>G11*Q11</f>
        <v>150.67599999999999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40</v>
      </c>
      <c r="C12" s="1">
        <v>658</v>
      </c>
      <c r="D12" s="1"/>
      <c r="E12" s="1">
        <v>341</v>
      </c>
      <c r="F12" s="1">
        <v>317</v>
      </c>
      <c r="G12" s="12">
        <v>0.4</v>
      </c>
      <c r="H12" s="1">
        <v>60</v>
      </c>
      <c r="I12" s="1" t="s">
        <v>38</v>
      </c>
      <c r="J12" s="1"/>
      <c r="K12" s="1"/>
      <c r="L12" s="1">
        <f t="shared" si="2"/>
        <v>341</v>
      </c>
      <c r="M12" s="1"/>
      <c r="N12" s="1"/>
      <c r="O12" s="1">
        <v>450</v>
      </c>
      <c r="P12" s="1">
        <f t="shared" si="3"/>
        <v>68.2</v>
      </c>
      <c r="Q12" s="5">
        <f>19*P12-O12-F12</f>
        <v>528.79999999999995</v>
      </c>
      <c r="R12" s="5"/>
      <c r="S12" s="1"/>
      <c r="T12" s="1">
        <f t="shared" si="5"/>
        <v>19</v>
      </c>
      <c r="U12" s="1">
        <f t="shared" si="6"/>
        <v>11.24633431085044</v>
      </c>
      <c r="V12" s="1">
        <v>64.400000000000006</v>
      </c>
      <c r="W12" s="1">
        <v>75.8</v>
      </c>
      <c r="X12" s="1">
        <v>52.6</v>
      </c>
      <c r="Y12" s="1">
        <v>77</v>
      </c>
      <c r="Z12" s="1">
        <v>79.8</v>
      </c>
      <c r="AA12" s="1">
        <v>71.599999999999994</v>
      </c>
      <c r="AB12" s="1">
        <v>60.2</v>
      </c>
      <c r="AC12" s="1">
        <v>50.6</v>
      </c>
      <c r="AD12" s="1">
        <v>70</v>
      </c>
      <c r="AE12" s="1">
        <v>61.6</v>
      </c>
      <c r="AF12" s="1"/>
      <c r="AG12" s="1">
        <f>G12*Q12</f>
        <v>211.51999999999998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37</v>
      </c>
      <c r="C13" s="1">
        <v>121.83499999999999</v>
      </c>
      <c r="D13" s="1">
        <v>96.4</v>
      </c>
      <c r="E13" s="1">
        <v>54.750999999999998</v>
      </c>
      <c r="F13" s="1">
        <v>162.98400000000001</v>
      </c>
      <c r="G13" s="12">
        <v>1</v>
      </c>
      <c r="H13" s="1">
        <v>60</v>
      </c>
      <c r="I13" s="1" t="s">
        <v>38</v>
      </c>
      <c r="J13" s="1"/>
      <c r="K13" s="1"/>
      <c r="L13" s="1">
        <f t="shared" si="2"/>
        <v>54.750999999999998</v>
      </c>
      <c r="M13" s="1"/>
      <c r="N13" s="1"/>
      <c r="O13" s="1"/>
      <c r="P13" s="1">
        <f t="shared" si="3"/>
        <v>10.950199999999999</v>
      </c>
      <c r="Q13" s="5">
        <f t="shared" si="4"/>
        <v>56.019999999999953</v>
      </c>
      <c r="R13" s="5"/>
      <c r="S13" s="1"/>
      <c r="T13" s="1">
        <f t="shared" si="5"/>
        <v>20</v>
      </c>
      <c r="U13" s="1">
        <f t="shared" si="6"/>
        <v>14.884111705722272</v>
      </c>
      <c r="V13" s="1">
        <v>6.6951999999999998</v>
      </c>
      <c r="W13" s="1">
        <v>13.650399999999999</v>
      </c>
      <c r="X13" s="1">
        <v>15.7468</v>
      </c>
      <c r="Y13" s="1">
        <v>12.498799999999999</v>
      </c>
      <c r="Z13" s="1">
        <v>9.655800000000001</v>
      </c>
      <c r="AA13" s="1">
        <v>9.7487999999999992</v>
      </c>
      <c r="AB13" s="1">
        <v>9.7540000000000013</v>
      </c>
      <c r="AC13" s="1">
        <v>-0.94000000000000006</v>
      </c>
      <c r="AD13" s="1">
        <v>-1.341</v>
      </c>
      <c r="AE13" s="1">
        <v>4.1150000000000002</v>
      </c>
      <c r="AF13" s="1"/>
      <c r="AG13" s="1">
        <f>G13*Q13</f>
        <v>56.019999999999953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37</v>
      </c>
      <c r="C14" s="1">
        <v>213.84100000000001</v>
      </c>
      <c r="D14" s="1"/>
      <c r="E14" s="1">
        <v>12.24</v>
      </c>
      <c r="F14" s="1">
        <v>200.57300000000001</v>
      </c>
      <c r="G14" s="12">
        <v>1</v>
      </c>
      <c r="H14" s="1">
        <v>120</v>
      </c>
      <c r="I14" s="1" t="s">
        <v>38</v>
      </c>
      <c r="J14" s="1"/>
      <c r="K14" s="1"/>
      <c r="L14" s="1">
        <f t="shared" si="2"/>
        <v>12.24</v>
      </c>
      <c r="M14" s="1"/>
      <c r="N14" s="1"/>
      <c r="O14" s="1"/>
      <c r="P14" s="1">
        <f t="shared" si="3"/>
        <v>2.448</v>
      </c>
      <c r="Q14" s="5"/>
      <c r="R14" s="5"/>
      <c r="S14" s="1"/>
      <c r="T14" s="1">
        <f t="shared" si="5"/>
        <v>81.933415032679747</v>
      </c>
      <c r="U14" s="1">
        <f t="shared" si="6"/>
        <v>81.933415032679747</v>
      </c>
      <c r="V14" s="1">
        <v>5.4081999999999999</v>
      </c>
      <c r="W14" s="1">
        <v>8.5134000000000007</v>
      </c>
      <c r="X14" s="1">
        <v>1.0778000000000001</v>
      </c>
      <c r="Y14" s="1">
        <v>1.9096</v>
      </c>
      <c r="Z14" s="1">
        <v>6.8013999999999992</v>
      </c>
      <c r="AA14" s="1">
        <v>6.6352000000000002</v>
      </c>
      <c r="AB14" s="1">
        <v>0</v>
      </c>
      <c r="AC14" s="1">
        <v>0</v>
      </c>
      <c r="AD14" s="1">
        <v>-0.1012</v>
      </c>
      <c r="AE14" s="1">
        <v>-0.497</v>
      </c>
      <c r="AF14" s="15" t="s">
        <v>47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49</v>
      </c>
      <c r="B15" s="1" t="s">
        <v>40</v>
      </c>
      <c r="C15" s="1">
        <v>589</v>
      </c>
      <c r="D15" s="1"/>
      <c r="E15" s="1">
        <v>127</v>
      </c>
      <c r="F15" s="1">
        <v>462</v>
      </c>
      <c r="G15" s="12">
        <v>0.25</v>
      </c>
      <c r="H15" s="1">
        <v>120</v>
      </c>
      <c r="I15" s="1" t="s">
        <v>38</v>
      </c>
      <c r="J15" s="1"/>
      <c r="K15" s="1"/>
      <c r="L15" s="1">
        <f t="shared" si="2"/>
        <v>127</v>
      </c>
      <c r="M15" s="1"/>
      <c r="N15" s="1"/>
      <c r="O15" s="1">
        <v>160</v>
      </c>
      <c r="P15" s="1">
        <f t="shared" si="3"/>
        <v>25.4</v>
      </c>
      <c r="Q15" s="5"/>
      <c r="R15" s="5"/>
      <c r="S15" s="1"/>
      <c r="T15" s="1">
        <f t="shared" si="5"/>
        <v>24.488188976377955</v>
      </c>
      <c r="U15" s="1">
        <f t="shared" si="6"/>
        <v>24.488188976377955</v>
      </c>
      <c r="V15" s="1">
        <v>34.6</v>
      </c>
      <c r="W15" s="1">
        <v>46.2</v>
      </c>
      <c r="X15" s="1">
        <v>12.6</v>
      </c>
      <c r="Y15" s="1">
        <v>33</v>
      </c>
      <c r="Z15" s="1">
        <v>44</v>
      </c>
      <c r="AA15" s="1">
        <v>44.2</v>
      </c>
      <c r="AB15" s="1">
        <v>2</v>
      </c>
      <c r="AC15" s="1">
        <v>5.4</v>
      </c>
      <c r="AD15" s="1">
        <v>11.2</v>
      </c>
      <c r="AE15" s="1">
        <v>1.4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50</v>
      </c>
      <c r="B16" s="1" t="s">
        <v>40</v>
      </c>
      <c r="C16" s="1">
        <v>2167</v>
      </c>
      <c r="D16" s="1"/>
      <c r="E16" s="1">
        <v>173</v>
      </c>
      <c r="F16" s="1">
        <v>1988</v>
      </c>
      <c r="G16" s="12">
        <v>0.25</v>
      </c>
      <c r="H16" s="1">
        <v>120</v>
      </c>
      <c r="I16" s="1" t="s">
        <v>38</v>
      </c>
      <c r="J16" s="1"/>
      <c r="K16" s="1"/>
      <c r="L16" s="1">
        <f t="shared" si="2"/>
        <v>173</v>
      </c>
      <c r="M16" s="1"/>
      <c r="N16" s="1"/>
      <c r="O16" s="1"/>
      <c r="P16" s="1">
        <f t="shared" si="3"/>
        <v>34.6</v>
      </c>
      <c r="Q16" s="5"/>
      <c r="R16" s="5"/>
      <c r="S16" s="1"/>
      <c r="T16" s="1">
        <f t="shared" si="5"/>
        <v>57.456647398843927</v>
      </c>
      <c r="U16" s="1">
        <f t="shared" si="6"/>
        <v>57.456647398843927</v>
      </c>
      <c r="V16" s="1">
        <v>43.4</v>
      </c>
      <c r="W16" s="1">
        <v>64.599999999999994</v>
      </c>
      <c r="X16" s="1">
        <v>53</v>
      </c>
      <c r="Y16" s="1">
        <v>16</v>
      </c>
      <c r="Z16" s="1">
        <v>16.2</v>
      </c>
      <c r="AA16" s="1">
        <v>80.400000000000006</v>
      </c>
      <c r="AB16" s="1">
        <v>2.2000000000000002</v>
      </c>
      <c r="AC16" s="1">
        <v>0.4</v>
      </c>
      <c r="AD16" s="1">
        <v>0</v>
      </c>
      <c r="AE16" s="1">
        <v>-3.4</v>
      </c>
      <c r="AF16" s="15" t="s">
        <v>47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51</v>
      </c>
      <c r="B17" s="1" t="s">
        <v>37</v>
      </c>
      <c r="C17" s="1">
        <v>62.225999999999999</v>
      </c>
      <c r="D17" s="1">
        <v>27.382999999999999</v>
      </c>
      <c r="E17" s="1">
        <v>27.077000000000002</v>
      </c>
      <c r="F17" s="1">
        <v>62.531999999999996</v>
      </c>
      <c r="G17" s="12">
        <v>1</v>
      </c>
      <c r="H17" s="1">
        <v>120</v>
      </c>
      <c r="I17" s="1" t="s">
        <v>38</v>
      </c>
      <c r="J17" s="1"/>
      <c r="K17" s="1"/>
      <c r="L17" s="1">
        <f t="shared" si="2"/>
        <v>27.077000000000002</v>
      </c>
      <c r="M17" s="1"/>
      <c r="N17" s="1"/>
      <c r="O17" s="1">
        <v>80</v>
      </c>
      <c r="P17" s="1">
        <f t="shared" si="3"/>
        <v>5.4154</v>
      </c>
      <c r="Q17" s="5"/>
      <c r="R17" s="5"/>
      <c r="S17" s="1"/>
      <c r="T17" s="1">
        <f t="shared" si="5"/>
        <v>26.319754773423934</v>
      </c>
      <c r="U17" s="1">
        <f t="shared" si="6"/>
        <v>26.319754773423934</v>
      </c>
      <c r="V17" s="1">
        <v>7.5897999999999994</v>
      </c>
      <c r="W17" s="1">
        <v>10.3452</v>
      </c>
      <c r="X17" s="1">
        <v>7.2664</v>
      </c>
      <c r="Y17" s="1">
        <v>7.008</v>
      </c>
      <c r="Z17" s="1">
        <v>9.307599999999999</v>
      </c>
      <c r="AA17" s="1">
        <v>11.9438</v>
      </c>
      <c r="AB17" s="1">
        <v>8.6449999999999996</v>
      </c>
      <c r="AC17" s="1">
        <v>9.3103999999999996</v>
      </c>
      <c r="AD17" s="1">
        <v>9.4653999999999989</v>
      </c>
      <c r="AE17" s="1">
        <v>14.3856</v>
      </c>
      <c r="AF17" s="1"/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40</v>
      </c>
      <c r="C18" s="1">
        <v>495</v>
      </c>
      <c r="D18" s="1"/>
      <c r="E18" s="1">
        <v>147</v>
      </c>
      <c r="F18" s="1">
        <v>347</v>
      </c>
      <c r="G18" s="12">
        <v>0.25</v>
      </c>
      <c r="H18" s="1">
        <v>120</v>
      </c>
      <c r="I18" s="1" t="s">
        <v>38</v>
      </c>
      <c r="J18" s="1"/>
      <c r="K18" s="1"/>
      <c r="L18" s="1">
        <f t="shared" si="2"/>
        <v>147</v>
      </c>
      <c r="M18" s="1"/>
      <c r="N18" s="1"/>
      <c r="O18" s="1">
        <v>400</v>
      </c>
      <c r="P18" s="1">
        <f t="shared" si="3"/>
        <v>29.4</v>
      </c>
      <c r="Q18" s="5"/>
      <c r="R18" s="5"/>
      <c r="S18" s="1"/>
      <c r="T18" s="1">
        <f t="shared" si="5"/>
        <v>25.408163265306122</v>
      </c>
      <c r="U18" s="1">
        <f t="shared" si="6"/>
        <v>25.408163265306122</v>
      </c>
      <c r="V18" s="1">
        <v>26.6</v>
      </c>
      <c r="W18" s="1">
        <v>61</v>
      </c>
      <c r="X18" s="1">
        <v>33</v>
      </c>
      <c r="Y18" s="1">
        <v>43.2</v>
      </c>
      <c r="Z18" s="1">
        <v>52.2</v>
      </c>
      <c r="AA18" s="1">
        <v>67.599999999999994</v>
      </c>
      <c r="AB18" s="1">
        <v>56.8</v>
      </c>
      <c r="AC18" s="1">
        <v>36.799999999999997</v>
      </c>
      <c r="AD18" s="1">
        <v>45.2</v>
      </c>
      <c r="AE18" s="1">
        <v>95.8</v>
      </c>
      <c r="AF18" s="1"/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8" t="s">
        <v>53</v>
      </c>
      <c r="B19" s="8"/>
      <c r="C19" s="8">
        <v>-5</v>
      </c>
      <c r="D19" s="8"/>
      <c r="E19" s="8"/>
      <c r="F19" s="8">
        <v>-5</v>
      </c>
      <c r="G19" s="14">
        <v>0</v>
      </c>
      <c r="H19" s="8" t="e">
        <v>#N/A</v>
      </c>
      <c r="I19" s="8" t="s">
        <v>54</v>
      </c>
      <c r="J19" s="8"/>
      <c r="K19" s="8"/>
      <c r="L19" s="8">
        <f t="shared" si="2"/>
        <v>0</v>
      </c>
      <c r="M19" s="8"/>
      <c r="N19" s="8"/>
      <c r="O19" s="8"/>
      <c r="P19" s="8">
        <f t="shared" si="3"/>
        <v>0</v>
      </c>
      <c r="Q19" s="9"/>
      <c r="R19" s="9"/>
      <c r="S19" s="8"/>
      <c r="T19" s="8" t="e">
        <f t="shared" si="5"/>
        <v>#DIV/0!</v>
      </c>
      <c r="U19" s="8" t="e">
        <f t="shared" si="6"/>
        <v>#DIV/0!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/>
      <c r="AG19" s="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40</v>
      </c>
      <c r="C20" s="1">
        <v>817</v>
      </c>
      <c r="D20" s="1"/>
      <c r="E20" s="1">
        <v>307</v>
      </c>
      <c r="F20" s="1">
        <v>508</v>
      </c>
      <c r="G20" s="12">
        <v>0.5</v>
      </c>
      <c r="H20" s="1">
        <v>60</v>
      </c>
      <c r="I20" s="1" t="s">
        <v>38</v>
      </c>
      <c r="J20" s="1"/>
      <c r="K20" s="1"/>
      <c r="L20" s="1">
        <f t="shared" si="2"/>
        <v>307</v>
      </c>
      <c r="M20" s="1"/>
      <c r="N20" s="1"/>
      <c r="O20" s="1">
        <v>300</v>
      </c>
      <c r="P20" s="1">
        <f t="shared" si="3"/>
        <v>61.4</v>
      </c>
      <c r="Q20" s="5">
        <f t="shared" si="4"/>
        <v>420</v>
      </c>
      <c r="R20" s="5"/>
      <c r="S20" s="1"/>
      <c r="T20" s="1">
        <f t="shared" si="5"/>
        <v>20</v>
      </c>
      <c r="U20" s="1">
        <f t="shared" si="6"/>
        <v>13.159609120521173</v>
      </c>
      <c r="V20" s="1">
        <v>60.8</v>
      </c>
      <c r="W20" s="1">
        <v>74</v>
      </c>
      <c r="X20" s="1">
        <v>62.8</v>
      </c>
      <c r="Y20" s="1">
        <v>80.8</v>
      </c>
      <c r="Z20" s="1">
        <v>100.2</v>
      </c>
      <c r="AA20" s="1">
        <v>81.599999999999994</v>
      </c>
      <c r="AB20" s="1">
        <v>74.8</v>
      </c>
      <c r="AC20" s="1">
        <v>65.599999999999994</v>
      </c>
      <c r="AD20" s="1">
        <v>47.2</v>
      </c>
      <c r="AE20" s="1">
        <v>91</v>
      </c>
      <c r="AF20" s="1"/>
      <c r="AG20" s="1">
        <f>G20*Q20</f>
        <v>210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0" t="s">
        <v>56</v>
      </c>
      <c r="B21" s="1" t="s">
        <v>40</v>
      </c>
      <c r="C21" s="1"/>
      <c r="D21" s="1"/>
      <c r="E21" s="1"/>
      <c r="F21" s="1"/>
      <c r="G21" s="12">
        <v>0.33</v>
      </c>
      <c r="H21" s="1">
        <v>45</v>
      </c>
      <c r="I21" s="1" t="s">
        <v>38</v>
      </c>
      <c r="J21" s="1"/>
      <c r="K21" s="1"/>
      <c r="L21" s="1">
        <f t="shared" si="2"/>
        <v>0</v>
      </c>
      <c r="M21" s="1"/>
      <c r="N21" s="1"/>
      <c r="O21" s="1"/>
      <c r="P21" s="1">
        <f t="shared" si="3"/>
        <v>0</v>
      </c>
      <c r="Q21" s="5"/>
      <c r="R21" s="5"/>
      <c r="S21" s="1"/>
      <c r="T21" s="1" t="e">
        <f t="shared" si="5"/>
        <v>#DIV/0!</v>
      </c>
      <c r="U21" s="1" t="e">
        <f t="shared" si="6"/>
        <v>#DIV/0!</v>
      </c>
      <c r="V21" s="1">
        <v>0</v>
      </c>
      <c r="W21" s="1">
        <v>-0.2</v>
      </c>
      <c r="X21" s="1">
        <v>-0.4</v>
      </c>
      <c r="Y21" s="1">
        <v>0</v>
      </c>
      <c r="Z21" s="1">
        <v>0</v>
      </c>
      <c r="AA21" s="1">
        <v>35.4</v>
      </c>
      <c r="AB21" s="1">
        <v>57.2</v>
      </c>
      <c r="AC21" s="1">
        <v>86.2</v>
      </c>
      <c r="AD21" s="1">
        <v>-0.2</v>
      </c>
      <c r="AE21" s="1">
        <v>-0.2</v>
      </c>
      <c r="AF21" s="11" t="s">
        <v>57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58</v>
      </c>
      <c r="B22" s="1" t="s">
        <v>37</v>
      </c>
      <c r="C22" s="1">
        <v>322.47199999999998</v>
      </c>
      <c r="D22" s="1">
        <v>101.256</v>
      </c>
      <c r="E22" s="1">
        <v>193.99799999999999</v>
      </c>
      <c r="F22" s="1">
        <v>217.595</v>
      </c>
      <c r="G22" s="12">
        <v>1</v>
      </c>
      <c r="H22" s="1">
        <v>60</v>
      </c>
      <c r="I22" s="1" t="s">
        <v>38</v>
      </c>
      <c r="J22" s="1"/>
      <c r="K22" s="1"/>
      <c r="L22" s="1">
        <f t="shared" si="2"/>
        <v>193.99799999999999</v>
      </c>
      <c r="M22" s="1"/>
      <c r="N22" s="1"/>
      <c r="O22" s="1">
        <v>150</v>
      </c>
      <c r="P22" s="1">
        <f t="shared" si="3"/>
        <v>38.799599999999998</v>
      </c>
      <c r="Q22" s="5">
        <f>17*P22-O22-F22</f>
        <v>291.9982</v>
      </c>
      <c r="R22" s="5"/>
      <c r="S22" s="1"/>
      <c r="T22" s="1">
        <f t="shared" si="5"/>
        <v>17</v>
      </c>
      <c r="U22" s="1">
        <f t="shared" si="6"/>
        <v>9.4741956102640241</v>
      </c>
      <c r="V22" s="1">
        <v>34.477200000000003</v>
      </c>
      <c r="W22" s="1">
        <v>49.432000000000002</v>
      </c>
      <c r="X22" s="1">
        <v>36.505800000000001</v>
      </c>
      <c r="Y22" s="1">
        <v>45.964799999999997</v>
      </c>
      <c r="Z22" s="1">
        <v>46.957799999999999</v>
      </c>
      <c r="AA22" s="1">
        <v>43.652000000000001</v>
      </c>
      <c r="AB22" s="1">
        <v>39.158999999999999</v>
      </c>
      <c r="AC22" s="1">
        <v>35.882399999999997</v>
      </c>
      <c r="AD22" s="1">
        <v>36.643999999999998</v>
      </c>
      <c r="AE22" s="1">
        <v>0</v>
      </c>
      <c r="AF22" s="1"/>
      <c r="AG22" s="1">
        <f>G22*Q22</f>
        <v>291.9982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59</v>
      </c>
      <c r="B23" s="1" t="s">
        <v>37</v>
      </c>
      <c r="C23" s="1">
        <v>521.245</v>
      </c>
      <c r="D23" s="1">
        <v>519.72199999999998</v>
      </c>
      <c r="E23" s="1">
        <v>384.065</v>
      </c>
      <c r="F23" s="1">
        <v>652.34199999999998</v>
      </c>
      <c r="G23" s="12">
        <v>1</v>
      </c>
      <c r="H23" s="1">
        <v>50</v>
      </c>
      <c r="I23" s="1" t="s">
        <v>38</v>
      </c>
      <c r="J23" s="1"/>
      <c r="K23" s="1"/>
      <c r="L23" s="1">
        <f t="shared" si="2"/>
        <v>384.065</v>
      </c>
      <c r="M23" s="1"/>
      <c r="N23" s="1"/>
      <c r="O23" s="1">
        <v>400</v>
      </c>
      <c r="P23" s="1">
        <f t="shared" si="3"/>
        <v>76.813000000000002</v>
      </c>
      <c r="Q23" s="5">
        <f t="shared" si="4"/>
        <v>483.91800000000001</v>
      </c>
      <c r="R23" s="5"/>
      <c r="S23" s="1"/>
      <c r="T23" s="1">
        <f t="shared" si="5"/>
        <v>20.000000000000004</v>
      </c>
      <c r="U23" s="1">
        <f t="shared" si="6"/>
        <v>13.700050772655672</v>
      </c>
      <c r="V23" s="1">
        <v>63.799199999999999</v>
      </c>
      <c r="W23" s="1">
        <v>79.092999999999989</v>
      </c>
      <c r="X23" s="1">
        <v>81.406399999999991</v>
      </c>
      <c r="Y23" s="1">
        <v>86.635400000000004</v>
      </c>
      <c r="Z23" s="1">
        <v>95.6404</v>
      </c>
      <c r="AA23" s="1">
        <v>76.212199999999996</v>
      </c>
      <c r="AB23" s="1">
        <v>90.099400000000003</v>
      </c>
      <c r="AC23" s="1">
        <v>78.695000000000007</v>
      </c>
      <c r="AD23" s="1">
        <v>83.852000000000004</v>
      </c>
      <c r="AE23" s="1">
        <v>0</v>
      </c>
      <c r="AF23" s="1"/>
      <c r="AG23" s="1">
        <f>G23*Q23</f>
        <v>483.91800000000001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37</v>
      </c>
      <c r="C24" s="1">
        <v>28.986000000000001</v>
      </c>
      <c r="D24" s="1">
        <v>175.05600000000001</v>
      </c>
      <c r="E24" s="1">
        <v>97.221999999999994</v>
      </c>
      <c r="F24" s="1">
        <v>104.559</v>
      </c>
      <c r="G24" s="12">
        <v>1</v>
      </c>
      <c r="H24" s="1">
        <v>50</v>
      </c>
      <c r="I24" s="1" t="s">
        <v>38</v>
      </c>
      <c r="J24" s="1"/>
      <c r="K24" s="1"/>
      <c r="L24" s="1">
        <f t="shared" si="2"/>
        <v>97.221999999999994</v>
      </c>
      <c r="M24" s="1"/>
      <c r="N24" s="1"/>
      <c r="O24" s="1">
        <v>100</v>
      </c>
      <c r="P24" s="1">
        <f t="shared" si="3"/>
        <v>19.444399999999998</v>
      </c>
      <c r="Q24" s="5">
        <f>19*P24-O24-F24</f>
        <v>164.88459999999995</v>
      </c>
      <c r="R24" s="5"/>
      <c r="S24" s="1"/>
      <c r="T24" s="1">
        <f t="shared" si="5"/>
        <v>19</v>
      </c>
      <c r="U24" s="1">
        <f t="shared" si="6"/>
        <v>10.52020118903129</v>
      </c>
      <c r="V24" s="1">
        <v>21.133600000000001</v>
      </c>
      <c r="W24" s="1">
        <v>25.9986</v>
      </c>
      <c r="X24" s="1">
        <v>27.6648</v>
      </c>
      <c r="Y24" s="1">
        <v>15.762</v>
      </c>
      <c r="Z24" s="1">
        <v>15.911</v>
      </c>
      <c r="AA24" s="1">
        <v>10.858599999999999</v>
      </c>
      <c r="AB24" s="1">
        <v>20.060600000000001</v>
      </c>
      <c r="AC24" s="1">
        <v>15.539</v>
      </c>
      <c r="AD24" s="1">
        <v>33.691199999999988</v>
      </c>
      <c r="AE24" s="1">
        <v>0</v>
      </c>
      <c r="AF24" s="1"/>
      <c r="AG24" s="1">
        <f>G24*Q24</f>
        <v>164.88459999999995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40</v>
      </c>
      <c r="C25" s="1">
        <v>354</v>
      </c>
      <c r="D25" s="1">
        <v>948</v>
      </c>
      <c r="E25" s="1">
        <v>795</v>
      </c>
      <c r="F25" s="1">
        <v>499</v>
      </c>
      <c r="G25" s="12">
        <v>0.3</v>
      </c>
      <c r="H25" s="1">
        <v>50</v>
      </c>
      <c r="I25" s="1" t="s">
        <v>38</v>
      </c>
      <c r="J25" s="1"/>
      <c r="K25" s="1"/>
      <c r="L25" s="1">
        <f t="shared" si="2"/>
        <v>795</v>
      </c>
      <c r="M25" s="1"/>
      <c r="N25" s="1"/>
      <c r="O25" s="1">
        <v>700</v>
      </c>
      <c r="P25" s="1">
        <f t="shared" si="3"/>
        <v>159</v>
      </c>
      <c r="Q25" s="5">
        <f>16*P25-O25-F25</f>
        <v>1345</v>
      </c>
      <c r="R25" s="5"/>
      <c r="S25" s="1"/>
      <c r="T25" s="1">
        <f t="shared" si="5"/>
        <v>16</v>
      </c>
      <c r="U25" s="1">
        <f t="shared" si="6"/>
        <v>7.5408805031446544</v>
      </c>
      <c r="V25" s="1">
        <v>120.8</v>
      </c>
      <c r="W25" s="1">
        <v>123</v>
      </c>
      <c r="X25" s="1">
        <v>138.80000000000001</v>
      </c>
      <c r="Y25" s="1">
        <v>189.6</v>
      </c>
      <c r="Z25" s="1">
        <v>188.6</v>
      </c>
      <c r="AA25" s="1">
        <v>161.19999999999999</v>
      </c>
      <c r="AB25" s="1">
        <v>192.2</v>
      </c>
      <c r="AC25" s="1">
        <v>127.6</v>
      </c>
      <c r="AD25" s="1">
        <v>132.6</v>
      </c>
      <c r="AE25" s="1">
        <v>0</v>
      </c>
      <c r="AF25" s="1"/>
      <c r="AG25" s="1">
        <f>G25*Q25</f>
        <v>403.5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/>
      <c r="B26" s="1"/>
      <c r="C26" s="1"/>
      <c r="D26" s="1"/>
      <c r="E26" s="1"/>
      <c r="F26" s="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/>
      <c r="B27" s="1"/>
      <c r="C27" s="1"/>
      <c r="D27" s="1"/>
      <c r="E27" s="1"/>
      <c r="F27" s="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/>
      <c r="B28" s="1"/>
      <c r="C28" s="1"/>
      <c r="D28" s="1"/>
      <c r="E28" s="1"/>
      <c r="F28" s="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/>
      <c r="B29" s="1"/>
      <c r="C29" s="1"/>
      <c r="D29" s="1"/>
      <c r="E29" s="1"/>
      <c r="F29" s="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/>
      <c r="B30" s="1"/>
      <c r="C30" s="1"/>
      <c r="D30" s="1"/>
      <c r="E30" s="1"/>
      <c r="F30" s="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/>
      <c r="B31" s="1"/>
      <c r="C31" s="1"/>
      <c r="D31" s="1"/>
      <c r="E31" s="1"/>
      <c r="F31" s="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/>
      <c r="B32" s="1"/>
      <c r="C32" s="1"/>
      <c r="D32" s="1"/>
      <c r="E32" s="1"/>
      <c r="F32" s="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/>
      <c r="B33" s="1"/>
      <c r="C33" s="1"/>
      <c r="D33" s="1"/>
      <c r="E33" s="1"/>
      <c r="F33" s="1"/>
      <c r="G33" s="1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/>
      <c r="B34" s="1"/>
      <c r="C34" s="1"/>
      <c r="D34" s="1"/>
      <c r="E34" s="1"/>
      <c r="F34" s="1"/>
      <c r="G34" s="1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/>
      <c r="B35" s="1"/>
      <c r="C35" s="1"/>
      <c r="D35" s="1"/>
      <c r="E35" s="1"/>
      <c r="F35" s="1"/>
      <c r="G35" s="1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/>
      <c r="B36" s="1"/>
      <c r="C36" s="1"/>
      <c r="D36" s="1"/>
      <c r="E36" s="1"/>
      <c r="F36" s="1"/>
      <c r="G36" s="1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/>
      <c r="B37" s="1"/>
      <c r="C37" s="1"/>
      <c r="D37" s="1"/>
      <c r="E37" s="1"/>
      <c r="F37" s="1"/>
      <c r="G37" s="1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/>
      <c r="B38" s="1"/>
      <c r="C38" s="1"/>
      <c r="D38" s="1"/>
      <c r="E38" s="1"/>
      <c r="F38" s="1"/>
      <c r="G38" s="1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/>
      <c r="B39" s="1"/>
      <c r="C39" s="1"/>
      <c r="D39" s="1"/>
      <c r="E39" s="1"/>
      <c r="F39" s="1"/>
      <c r="G39" s="1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/>
      <c r="B40" s="1"/>
      <c r="C40" s="1"/>
      <c r="D40" s="1"/>
      <c r="E40" s="1"/>
      <c r="F40" s="1"/>
      <c r="G40" s="1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1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1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1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1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1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1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1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1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1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1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1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1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1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1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1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1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1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1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1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1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1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1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1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1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1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1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1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1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1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1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1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1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1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1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1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1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1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1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1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1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1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1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1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1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1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1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1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1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1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1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1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1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1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1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1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1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1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1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1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1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1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1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1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1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1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1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1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1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1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1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1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1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1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1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1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1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1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1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1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1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1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1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1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1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1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1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1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1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1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1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1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1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1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1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1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1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1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1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1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1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1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1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1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1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1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1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1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1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1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1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1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1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1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1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1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1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1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1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1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1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1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1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1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1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1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1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1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1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1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1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1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1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1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1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1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1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1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1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1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1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1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1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1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1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1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1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1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1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1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1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1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1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1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1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1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1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1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1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1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1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1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1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1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1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1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1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1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1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1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1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1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1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1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1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1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1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1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1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1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1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1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1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1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1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1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1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1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1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1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1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1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1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1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1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1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1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1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1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1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1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1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1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1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1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1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1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1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1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1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1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1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1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1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1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1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1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1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1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1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1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1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1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1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1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1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1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1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1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1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1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1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1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1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1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1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1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1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1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1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1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1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1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1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1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1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1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1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1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1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1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1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1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1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1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1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1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1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1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1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1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1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1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1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1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1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1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1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1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1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1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1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1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1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1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1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1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1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1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1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1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1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1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1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1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1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1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1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1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1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1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1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1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1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1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1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1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1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1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1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1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1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1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1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1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1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1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1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1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1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1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1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1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1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1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1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1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1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1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1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1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1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1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1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1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1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1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1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1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1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1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1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1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1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1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1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1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1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1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1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1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1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1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1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1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1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1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1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1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1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1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1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1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1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1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1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1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1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1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1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1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1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1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1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1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1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1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1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1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1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1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1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1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1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1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1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1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1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1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1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1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1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1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1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1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1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1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1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1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1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1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1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1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1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1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1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1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1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1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1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1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1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1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1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1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1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1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1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1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1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1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1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1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1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1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1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1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1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1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1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1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1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1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1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1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1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1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1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1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1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1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1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1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1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1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1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1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1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1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1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1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1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1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1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1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1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1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1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1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1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1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1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1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1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1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1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1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1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25" xr:uid="{7FE8D9B4-AC77-47A6-852A-CAF0F775C2A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2025-06-30T11:44:15Z</dcterms:created>
  <dcterms:modified xsi:type="dcterms:W3CDTF">2025-06-30T11:55:22Z</dcterms:modified>
</cp:coreProperties>
</file>