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F4779B07-B953-4C67-B353-FB8FB3D43C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5" i="1" l="1"/>
  <c r="L44" i="1"/>
  <c r="L4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6" i="1"/>
  <c r="AG40" i="1" l="1"/>
  <c r="AG37" i="1"/>
  <c r="AG32" i="1"/>
  <c r="AG27" i="1"/>
  <c r="AG25" i="1"/>
  <c r="AG23" i="1"/>
  <c r="AG18" i="1"/>
  <c r="AG17" i="1"/>
  <c r="AG15" i="1"/>
  <c r="AG12" i="1"/>
  <c r="AG10" i="1"/>
  <c r="AG9" i="1"/>
  <c r="K45" i="1" l="1"/>
  <c r="K44" i="1"/>
  <c r="K4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6" i="1"/>
  <c r="P45" i="1" l="1"/>
  <c r="U45" i="1" s="1"/>
  <c r="P44" i="1"/>
  <c r="T44" i="1" s="1"/>
  <c r="P43" i="1"/>
  <c r="U43" i="1" s="1"/>
  <c r="P7" i="1"/>
  <c r="Q7" i="1" s="1"/>
  <c r="AG7" i="1" s="1"/>
  <c r="P8" i="1"/>
  <c r="U8" i="1" s="1"/>
  <c r="P9" i="1"/>
  <c r="U9" i="1" s="1"/>
  <c r="P10" i="1"/>
  <c r="T10" i="1" s="1"/>
  <c r="P11" i="1"/>
  <c r="P12" i="1"/>
  <c r="U12" i="1" s="1"/>
  <c r="P13" i="1"/>
  <c r="U13" i="1" s="1"/>
  <c r="P14" i="1"/>
  <c r="Q14" i="1" s="1"/>
  <c r="AG14" i="1" s="1"/>
  <c r="P15" i="1"/>
  <c r="P16" i="1"/>
  <c r="U16" i="1" s="1"/>
  <c r="P17" i="1"/>
  <c r="P18" i="1"/>
  <c r="T18" i="1" s="1"/>
  <c r="P19" i="1"/>
  <c r="Q19" i="1" s="1"/>
  <c r="AG19" i="1" s="1"/>
  <c r="P20" i="1"/>
  <c r="U20" i="1" s="1"/>
  <c r="P21" i="1"/>
  <c r="U21" i="1" s="1"/>
  <c r="P22" i="1"/>
  <c r="T22" i="1" s="1"/>
  <c r="P23" i="1"/>
  <c r="P24" i="1"/>
  <c r="T24" i="1" s="1"/>
  <c r="P25" i="1"/>
  <c r="U25" i="1" s="1"/>
  <c r="P26" i="1"/>
  <c r="T26" i="1" s="1"/>
  <c r="P27" i="1"/>
  <c r="U27" i="1" s="1"/>
  <c r="P28" i="1"/>
  <c r="T28" i="1" s="1"/>
  <c r="P29" i="1"/>
  <c r="P30" i="1"/>
  <c r="Q30" i="1" s="1"/>
  <c r="P31" i="1"/>
  <c r="Q31" i="1" s="1"/>
  <c r="P32" i="1"/>
  <c r="U32" i="1" s="1"/>
  <c r="P33" i="1"/>
  <c r="Q33" i="1" s="1"/>
  <c r="P34" i="1"/>
  <c r="U34" i="1" s="1"/>
  <c r="P35" i="1"/>
  <c r="Q35" i="1" s="1"/>
  <c r="AG35" i="1" s="1"/>
  <c r="P36" i="1"/>
  <c r="U36" i="1" s="1"/>
  <c r="P37" i="1"/>
  <c r="P38" i="1"/>
  <c r="T38" i="1" s="1"/>
  <c r="P39" i="1"/>
  <c r="Q39" i="1" s="1"/>
  <c r="AG39" i="1" s="1"/>
  <c r="P40" i="1"/>
  <c r="U40" i="1" s="1"/>
  <c r="P41" i="1"/>
  <c r="U41" i="1" s="1"/>
  <c r="P6" i="1"/>
  <c r="U6" i="1" s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0" i="1" l="1"/>
  <c r="AG30" i="1"/>
  <c r="T33" i="1"/>
  <c r="AG33" i="1"/>
  <c r="T31" i="1"/>
  <c r="AG31" i="1"/>
  <c r="Q6" i="1"/>
  <c r="AG6" i="1" s="1"/>
  <c r="Q11" i="1"/>
  <c r="U38" i="1"/>
  <c r="U30" i="1"/>
  <c r="U22" i="1"/>
  <c r="U14" i="1"/>
  <c r="Q16" i="1"/>
  <c r="Q34" i="1"/>
  <c r="U26" i="1"/>
  <c r="U18" i="1"/>
  <c r="U10" i="1"/>
  <c r="Q8" i="1"/>
  <c r="AG8" i="1" s="1"/>
  <c r="Q20" i="1"/>
  <c r="Q36" i="1"/>
  <c r="Q29" i="1"/>
  <c r="T14" i="1"/>
  <c r="U28" i="1"/>
  <c r="U24" i="1"/>
  <c r="T6" i="1"/>
  <c r="Q21" i="1"/>
  <c r="AG21" i="1" s="1"/>
  <c r="T39" i="1"/>
  <c r="T12" i="1"/>
  <c r="T37" i="1"/>
  <c r="T35" i="1"/>
  <c r="T23" i="1"/>
  <c r="T19" i="1"/>
  <c r="T17" i="1"/>
  <c r="T15" i="1"/>
  <c r="T7" i="1"/>
  <c r="T41" i="1"/>
  <c r="T25" i="1"/>
  <c r="T13" i="1"/>
  <c r="T9" i="1"/>
  <c r="Q45" i="1"/>
  <c r="T45" i="1" s="1"/>
  <c r="T8" i="1"/>
  <c r="U39" i="1"/>
  <c r="U37" i="1"/>
  <c r="U35" i="1"/>
  <c r="U33" i="1"/>
  <c r="U31" i="1"/>
  <c r="U29" i="1"/>
  <c r="U23" i="1"/>
  <c r="U19" i="1"/>
  <c r="U17" i="1"/>
  <c r="U15" i="1"/>
  <c r="U11" i="1"/>
  <c r="U7" i="1"/>
  <c r="Q43" i="1"/>
  <c r="U44" i="1"/>
  <c r="L5" i="1"/>
  <c r="P5" i="1"/>
  <c r="T29" i="1" l="1"/>
  <c r="AG29" i="1"/>
  <c r="T20" i="1"/>
  <c r="AG20" i="1"/>
  <c r="T16" i="1"/>
  <c r="AG16" i="1"/>
  <c r="T36" i="1"/>
  <c r="AG36" i="1"/>
  <c r="T34" i="1"/>
  <c r="AG34" i="1"/>
  <c r="T11" i="1"/>
  <c r="AG11" i="1"/>
  <c r="Q5" i="1"/>
  <c r="T32" i="1"/>
  <c r="T43" i="1"/>
  <c r="T21" i="1"/>
  <c r="T40" i="1"/>
  <c r="T27" i="1"/>
  <c r="AG5" i="1" l="1"/>
</calcChain>
</file>

<file path=xl/sharedStrings.xml><?xml version="1.0" encoding="utf-8"?>
<sst xmlns="http://schemas.openxmlformats.org/spreadsheetml/2006/main" count="150" uniqueCount="87">
  <si>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</si>
  <si>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</si>
  <si>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</si>
  <si>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</si>
  <si>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</si>
  <si>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</si>
  <si>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</si>
  <si>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</si>
  <si>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</si>
  <si>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</si>
  <si>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</si>
  <si>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</si>
  <si>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</si>
  <si>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</si>
  <si>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</si>
  <si>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</si>
  <si>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</si>
  <si>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</si>
  <si>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</si>
  <si>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</si>
  <si>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</si>
  <si>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</si>
  <si>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</si>
  <si>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</si>
  <si>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</si>
  <si>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30,06,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</si>
  <si>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</si>
  <si>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</si>
  <si>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</si>
  <si>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</si>
  <si>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</si>
  <si>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</si>
  <si>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</si>
  <si>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</si>
  <si>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</si>
  <si>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</si>
  <si>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</si>
  <si>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</si>
  <si>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</si>
  <si>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</si>
  <si>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</si>
  <si>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</si>
  <si>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</si>
  <si>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</si>
  <si>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</si>
  <si>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</si>
  <si>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</si>
  <si>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</si>
  <si>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</si>
  <si>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</si>
  <si>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</si>
  <si>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</si>
  <si>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</si>
  <si>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</si>
  <si>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</si>
  <si>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</si>
  <si>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</si>
  <si>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</si>
  <si>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</si>
  <si>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</si>
  <si>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</si>
  <si>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</si>
  <si>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</si>
  <si>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</si>
  <si>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</si>
  <si>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</si>
  <si>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</si>
  <si>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</si>
  <si>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</si>
  <si>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</si>
  <si>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</si>
  <si>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</si>
  <si>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</si>
  <si>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</si>
  <si>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</si>
  <si>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</si>
  <si>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</si>
  <si>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</si>
  <si>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</si>
  <si>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</si>
  <si>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</si>
  <si>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</si>
  <si>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</si>
  <si>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</si>
  <si>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</si>
  <si>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</si>
  <si>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нужно увеличить продажи (до 15,07,25)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</si>
</sst>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8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8" xfId="1" applyNumberFormat="1" applyFill="1" applyBorder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8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9;&#1072;&#1082;&#1072;&#1079;&#1072;&#1085;&#1086;-&#1086;&#1090;&#1075;&#1088;&#1091;&#1078;&#1077;&#1085;&#1086;%20&#1041;&#1077;&#1088;&#1076;&#1103;&#1085;&#1089;&#1082;%2024,06,25-30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24.06.2025 - 30.06.2025</v>
          </cell>
        </row>
        <row r="4">
          <cell r="A4" t="str">
            <v>Документ.Склад</v>
          </cell>
          <cell r="E4" t="str">
            <v>по заказам</v>
          </cell>
        </row>
        <row r="5">
          <cell r="A5" t="str">
            <v>Номенклатура</v>
          </cell>
          <cell r="E5" t="str">
            <v>Заказано</v>
          </cell>
        </row>
        <row r="6">
          <cell r="A6" t="str">
            <v>АСП Бердянск Молоко Останкино</v>
          </cell>
          <cell r="E6">
            <v>4035.2</v>
          </cell>
        </row>
        <row r="7">
          <cell r="A7" t="str">
            <v>Останкино ООО</v>
          </cell>
          <cell r="E7">
            <v>4035.2</v>
          </cell>
        </row>
        <row r="8">
          <cell r="A8" t="str">
            <v>Останкино СЫР</v>
          </cell>
          <cell r="E8">
            <v>4035.2</v>
          </cell>
        </row>
        <row r="9">
          <cell r="A9" t="str">
            <v>3534796 Масло сливочное ж.82,5% 180г фольга ТМ Папа может(вл 12)  Останкино</v>
          </cell>
          <cell r="E9">
            <v>222</v>
          </cell>
        </row>
        <row r="10">
          <cell r="A10" t="str">
            <v>9988421 Творожный Сыр 60 % С маринованными огурчиками и укропом  Останкино</v>
          </cell>
          <cell r="E10">
            <v>5</v>
          </cell>
        </row>
        <row r="11">
          <cell r="A11" t="str">
            <v>9988438 Плавленый Сыр 45% "С ветчиной" СТМ"ПапаМожет" 180гр  Останкино</v>
          </cell>
          <cell r="E11">
            <v>29</v>
          </cell>
        </row>
        <row r="12">
          <cell r="A12" t="str">
            <v>9988445 Плавленый Сыр 45%"С грибами" СТМ"ПапаМожет" 180 гр  Останкино</v>
          </cell>
          <cell r="E12">
            <v>26</v>
          </cell>
        </row>
        <row r="13">
          <cell r="A13" t="str">
            <v>Масло "Папа может" 82,5% 180гр  Останкино</v>
          </cell>
          <cell r="E13">
            <v>127</v>
          </cell>
        </row>
        <row r="14">
          <cell r="A14" t="str">
            <v>Масло сливочное 72,5 % 180 гр.(10 шт) СЛАВЯНА  Останкино</v>
          </cell>
          <cell r="E14">
            <v>1037</v>
          </cell>
        </row>
        <row r="15">
          <cell r="A15" t="str">
            <v>Сыр "Пармезан" (срок созревания 3 месяцев) м.д.ж. в с.в. 40%  ОСТАНКИНО</v>
          </cell>
          <cell r="E15">
            <v>8.1</v>
          </cell>
        </row>
        <row r="16">
          <cell r="A16" t="str">
            <v>Сыр "Пармезан" 40% кусок 180 гр  ОСТАНКИНО</v>
          </cell>
          <cell r="E16">
            <v>114</v>
          </cell>
        </row>
        <row r="17">
          <cell r="A17" t="str">
            <v>Сыр Боккончини копченый 40% 100 гр.  ОСТАНКИНО</v>
          </cell>
          <cell r="E17">
            <v>183</v>
          </cell>
        </row>
        <row r="18">
          <cell r="A18" t="str">
            <v>Сыр ПАПА МОЖЕТ "Гауда Голд" 45 % 180 гр (10шт) Останкино</v>
          </cell>
          <cell r="E18">
            <v>117</v>
          </cell>
        </row>
        <row r="19">
          <cell r="A19" t="str">
            <v>Сыр Папа Может "Гауда Голд" 45% (-2,5 кг брус) (6 шт)  Останкино</v>
          </cell>
          <cell r="E19">
            <v>22.5</v>
          </cell>
        </row>
        <row r="20">
          <cell r="A20" t="str">
            <v>Сыр Папа Может "Голландский традиционный" 45% (2,5кг)(6шт)  Останкино</v>
          </cell>
          <cell r="E20">
            <v>6.1</v>
          </cell>
        </row>
        <row r="21">
          <cell r="A21" t="str">
            <v>Сыр ПАПА МОЖЕТ "Голландский традиционный" 45% 180 гр (10шт)  Останкино</v>
          </cell>
          <cell r="E21">
            <v>239</v>
          </cell>
        </row>
        <row r="22">
          <cell r="A22" t="str">
            <v>Сыр ПАПА МОЖЕТ "Министерский" 180 г фасованный массовая  Останкино</v>
          </cell>
          <cell r="E22">
            <v>75</v>
          </cell>
        </row>
        <row r="23">
          <cell r="A23" t="str">
            <v>Сыр ПАПА МОЖЕТ "Папин завтрак"  45% 180 г  Останкино</v>
          </cell>
          <cell r="E23">
            <v>63</v>
          </cell>
        </row>
        <row r="24">
          <cell r="A24" t="str">
            <v>Сыр ПАПА МОЖЕТ "Российский традиционный"45 % 180 г Останкино</v>
          </cell>
          <cell r="E24">
            <v>263</v>
          </cell>
        </row>
        <row r="25">
          <cell r="A25" t="str">
            <v>Сыр ПАПА МОЖЕТ "Тильзитер" ж. 45% газ среда, 400 гр (8 шт)  Останкино</v>
          </cell>
          <cell r="E25">
            <v>2</v>
          </cell>
        </row>
        <row r="26">
          <cell r="A26" t="str">
            <v>Сыр ПАПА МОЖЕТ "Тильзитер" фасованный массовая доля жира в сухом веществе 45%, 180г  Останкино</v>
          </cell>
          <cell r="E26">
            <v>146</v>
          </cell>
        </row>
        <row r="27">
          <cell r="A27" t="str">
            <v>Сыр Папа Может Тильзитер   45% 200гр     Останкино</v>
          </cell>
          <cell r="E27">
            <v>3</v>
          </cell>
        </row>
        <row r="28">
          <cell r="A28" t="str">
            <v>Сыр плавленный Сливочный ж.45% 180г ТМ Папа может (16шт)  Останкино</v>
          </cell>
          <cell r="E28">
            <v>60</v>
          </cell>
        </row>
        <row r="29">
          <cell r="A29" t="str">
            <v>Сыр полутвердый "Гауда" с массовой долей жира в пересчете на сухое вещество 45%,   Останкино</v>
          </cell>
          <cell r="E29">
            <v>11</v>
          </cell>
        </row>
        <row r="30">
          <cell r="A30" t="str">
            <v>Сыр полутвердый "Голландский" с массовой долей жира в пересчете на сухое  Останкино</v>
          </cell>
          <cell r="E30">
            <v>15.5</v>
          </cell>
        </row>
        <row r="31">
          <cell r="A31" t="str">
            <v>Сыр полутвердый "Российский" с массовой долей жира 50%  Останкино</v>
          </cell>
          <cell r="E31">
            <v>22</v>
          </cell>
        </row>
        <row r="32">
          <cell r="A32" t="str">
            <v>Сыр полутвердый "Сметанковый", с масс долей жира в пересчете на сухое вещес50%, брус  Останкино</v>
          </cell>
          <cell r="E32">
            <v>49</v>
          </cell>
        </row>
        <row r="33">
          <cell r="A33" t="str">
            <v>Сыр рассольный жирный Чечил 45% 100 гр  ОСТАНКИНО</v>
          </cell>
          <cell r="E33">
            <v>457</v>
          </cell>
        </row>
        <row r="34">
          <cell r="A34" t="str">
            <v>Сыр рассольный жирный Чечил копченый 43% 100 гр  Останкино</v>
          </cell>
          <cell r="E34">
            <v>298</v>
          </cell>
        </row>
        <row r="35">
          <cell r="A35" t="str">
            <v>Сыр Скаморца свежий 100 гр.  ОСТАНКИНО</v>
          </cell>
          <cell r="E35">
            <v>193</v>
          </cell>
        </row>
        <row r="36">
          <cell r="A36" t="str">
            <v>Сыр Сливочный со вкусом топленого молока 45% ти Папа Может, брус (2 шт)  Останкино</v>
          </cell>
          <cell r="E36">
            <v>32.5</v>
          </cell>
        </row>
        <row r="37">
          <cell r="A37" t="str">
            <v>Сыр Творожный с зеленью 60% Папа может 140 гр.  Останкино</v>
          </cell>
          <cell r="E37">
            <v>16</v>
          </cell>
        </row>
        <row r="38">
          <cell r="A38" t="str">
            <v>Сыч/Прод Коровино Российский 50% 200г СЗМЖ  Останкино</v>
          </cell>
          <cell r="E38">
            <v>50</v>
          </cell>
        </row>
        <row r="39">
          <cell r="A39" t="str">
            <v>Сыч/Прод Коровино Российский Оригин 50% ВЕС (3,5 кг)  Останкино</v>
          </cell>
          <cell r="E39">
            <v>14</v>
          </cell>
        </row>
        <row r="40">
          <cell r="A40" t="str">
            <v>Сыч/Прод Коровино Тильзитер 50% 200г СЗМЖ  ОСТАНКИНО</v>
          </cell>
          <cell r="E40">
            <v>48</v>
          </cell>
        </row>
        <row r="41">
          <cell r="A41" t="str">
            <v>Сыч/Прод Коровино Тильзитер Оригин 50% ВЕС (3,5 кг брус) СЗМЖ  Останкино</v>
          </cell>
          <cell r="E41">
            <v>81.5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0.7109375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3577.8490000000002</v>
      </c>
      <c r="F5" s="4">
        <f>SUM(F6:F497)</f>
        <v>5573.17</v>
      </c>
      <c r="G5" s="7"/>
      <c r="H5" s="1"/>
      <c r="I5" s="1"/>
      <c r="J5" s="1"/>
      <c r="K5" s="4">
        <f t="shared" ref="K5:R5" si="0">SUM(K6:K497)</f>
        <v>4030.2</v>
      </c>
      <c r="L5" s="4">
        <f t="shared" si="0"/>
        <v>-452.351</v>
      </c>
      <c r="M5" s="4">
        <f t="shared" si="0"/>
        <v>0</v>
      </c>
      <c r="N5" s="4">
        <f t="shared" si="0"/>
        <v>0</v>
      </c>
      <c r="O5" s="4">
        <f t="shared" si="0"/>
        <v>3225.489</v>
      </c>
      <c r="P5" s="4">
        <f t="shared" si="0"/>
        <v>715.56979999999999</v>
      </c>
      <c r="Q5" s="4">
        <f t="shared" si="0"/>
        <v>5401.5064000000002</v>
      </c>
      <c r="R5" s="4">
        <f t="shared" si="0"/>
        <v>0</v>
      </c>
      <c r="S5" s="1"/>
      <c r="T5" s="1"/>
      <c r="U5" s="1"/>
      <c r="V5" s="4">
        <f t="shared" ref="V5:AE5" si="1">SUM(V6:V497)</f>
        <v>393.92160000000001</v>
      </c>
      <c r="W5" s="4">
        <f t="shared" si="1"/>
        <v>518.31979999999999</v>
      </c>
      <c r="X5" s="4">
        <f t="shared" si="1"/>
        <v>550.29940000000011</v>
      </c>
      <c r="Y5" s="4">
        <f t="shared" si="1"/>
        <v>586.48559999999998</v>
      </c>
      <c r="Z5" s="4">
        <f t="shared" si="1"/>
        <v>487.18579999999997</v>
      </c>
      <c r="AA5" s="4">
        <f t="shared" si="1"/>
        <v>593.78339999999992</v>
      </c>
      <c r="AB5" s="4">
        <f t="shared" si="1"/>
        <v>520.05560000000003</v>
      </c>
      <c r="AC5" s="4">
        <f t="shared" si="1"/>
        <v>514.99440000000004</v>
      </c>
      <c r="AD5" s="4">
        <f t="shared" si="1"/>
        <v>552.50279999999998</v>
      </c>
      <c r="AE5" s="4">
        <f t="shared" si="1"/>
        <v>646.11360000000002</v>
      </c>
      <c r="AF5" s="1"/>
      <c r="AG5" s="4">
        <f>SUM(AG6:AG497)</f>
        <v>685.81040000000007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27</v>
      </c>
      <c r="D6" s="1">
        <v>2</v>
      </c>
      <c r="E6" s="1">
        <v>5</v>
      </c>
      <c r="F6" s="1">
        <v>4</v>
      </c>
      <c r="G6" s="7">
        <v>0.14000000000000001</v>
      </c>
      <c r="H6" s="1">
        <v>180</v>
      </c>
      <c r="I6" s="1">
        <v>9988421</v>
      </c>
      <c r="J6" s="1"/>
      <c r="K6" s="1">
        <f>IFERROR(VLOOKUP(A6,[1]TDSheet!$A:$E,5,0),0)</f>
        <v>5</v>
      </c>
      <c r="L6" s="1">
        <f>E6-K6</f>
        <v>0</v>
      </c>
      <c r="M6" s="1"/>
      <c r="N6" s="1"/>
      <c r="O6" s="1">
        <v>0</v>
      </c>
      <c r="P6" s="1">
        <f>E6/5</f>
        <v>1</v>
      </c>
      <c r="Q6" s="12">
        <f>19*P6-O6-F6</f>
        <v>15</v>
      </c>
      <c r="R6" s="12"/>
      <c r="S6" s="1"/>
      <c r="T6" s="1">
        <f>(F6+O6+Q6)/P6</f>
        <v>19</v>
      </c>
      <c r="U6" s="1">
        <f>(F6+O6)/P6</f>
        <v>4</v>
      </c>
      <c r="V6" s="1">
        <v>1.2</v>
      </c>
      <c r="W6" s="1">
        <v>1.4</v>
      </c>
      <c r="X6" s="1">
        <v>1</v>
      </c>
      <c r="Y6" s="1">
        <v>1</v>
      </c>
      <c r="Z6" s="1">
        <v>2.6</v>
      </c>
      <c r="AA6" s="1">
        <v>3.6</v>
      </c>
      <c r="AB6" s="1">
        <v>1.6</v>
      </c>
      <c r="AC6" s="1">
        <v>2.4</v>
      </c>
      <c r="AD6" s="1">
        <v>2</v>
      </c>
      <c r="AE6" s="1">
        <v>2.8</v>
      </c>
      <c r="AF6" s="1"/>
      <c r="AG6" s="1">
        <f>G6*Q6</f>
        <v>2.1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1</v>
      </c>
      <c r="D7" s="1">
        <v>98</v>
      </c>
      <c r="E7" s="1">
        <v>28</v>
      </c>
      <c r="F7" s="1">
        <v>63</v>
      </c>
      <c r="G7" s="7">
        <v>0.18</v>
      </c>
      <c r="H7" s="1">
        <v>270</v>
      </c>
      <c r="I7" s="1">
        <v>9988438</v>
      </c>
      <c r="J7" s="1"/>
      <c r="K7" s="1">
        <f>IFERROR(VLOOKUP(A7,[1]TDSheet!$A:$E,5,0),0)</f>
        <v>29</v>
      </c>
      <c r="L7" s="1">
        <f t="shared" ref="L7:L45" si="2">E7-K7</f>
        <v>-1</v>
      </c>
      <c r="M7" s="1"/>
      <c r="N7" s="1"/>
      <c r="O7" s="1">
        <v>10</v>
      </c>
      <c r="P7" s="1">
        <f t="shared" ref="P7:P41" si="3">E7/5</f>
        <v>5.6</v>
      </c>
      <c r="Q7" s="12">
        <f t="shared" ref="Q7:Q8" si="4">20*P7-O7-F7</f>
        <v>39</v>
      </c>
      <c r="R7" s="12"/>
      <c r="S7" s="1"/>
      <c r="T7" s="1">
        <f t="shared" ref="T7:T41" si="5">(F7+O7+Q7)/P7</f>
        <v>20</v>
      </c>
      <c r="U7" s="1">
        <f t="shared" ref="U7:U41" si="6">(F7+O7)/P7</f>
        <v>13.035714285714286</v>
      </c>
      <c r="V7" s="1">
        <v>5.2</v>
      </c>
      <c r="W7" s="1">
        <v>7.2</v>
      </c>
      <c r="X7" s="1">
        <v>7.6</v>
      </c>
      <c r="Y7" s="1">
        <v>4</v>
      </c>
      <c r="Z7" s="1">
        <v>4.5999999999999996</v>
      </c>
      <c r="AA7" s="1">
        <v>7.4</v>
      </c>
      <c r="AB7" s="1">
        <v>6.4</v>
      </c>
      <c r="AC7" s="1">
        <v>4.2</v>
      </c>
      <c r="AD7" s="1">
        <v>3.8</v>
      </c>
      <c r="AE7" s="1">
        <v>11</v>
      </c>
      <c r="AF7" s="1"/>
      <c r="AG7" s="1">
        <f t="shared" ref="AG7:AG12" si="7">G7*Q7</f>
        <v>7.02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36</v>
      </c>
      <c r="C8" s="1">
        <v>26</v>
      </c>
      <c r="D8" s="1">
        <v>50</v>
      </c>
      <c r="E8" s="1">
        <v>26</v>
      </c>
      <c r="F8" s="1">
        <v>27</v>
      </c>
      <c r="G8" s="7">
        <v>0.18</v>
      </c>
      <c r="H8" s="1">
        <v>270</v>
      </c>
      <c r="I8" s="1">
        <v>9988445</v>
      </c>
      <c r="J8" s="1"/>
      <c r="K8" s="1">
        <f>IFERROR(VLOOKUP(A8,[1]TDSheet!$A:$E,5,0),0)</f>
        <v>26</v>
      </c>
      <c r="L8" s="1">
        <f t="shared" si="2"/>
        <v>0</v>
      </c>
      <c r="M8" s="1"/>
      <c r="N8" s="1"/>
      <c r="O8" s="1">
        <v>62</v>
      </c>
      <c r="P8" s="1">
        <f t="shared" si="3"/>
        <v>5.2</v>
      </c>
      <c r="Q8" s="12">
        <f t="shared" si="4"/>
        <v>15</v>
      </c>
      <c r="R8" s="12"/>
      <c r="S8" s="1"/>
      <c r="T8" s="1">
        <f t="shared" si="5"/>
        <v>20</v>
      </c>
      <c r="U8" s="1">
        <f t="shared" si="6"/>
        <v>17.115384615384613</v>
      </c>
      <c r="V8" s="1">
        <v>6.2</v>
      </c>
      <c r="W8" s="1">
        <v>5.6</v>
      </c>
      <c r="X8" s="1">
        <v>5.2</v>
      </c>
      <c r="Y8" s="1">
        <v>3.4</v>
      </c>
      <c r="Z8" s="1">
        <v>3.6</v>
      </c>
      <c r="AA8" s="1">
        <v>7.2</v>
      </c>
      <c r="AB8" s="1">
        <v>6.4</v>
      </c>
      <c r="AC8" s="1">
        <v>4</v>
      </c>
      <c r="AD8" s="1">
        <v>1.8</v>
      </c>
      <c r="AE8" s="1">
        <v>8.4</v>
      </c>
      <c r="AF8" s="1"/>
      <c r="AG8" s="1">
        <f t="shared" si="7"/>
        <v>2.6999999999999997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36</v>
      </c>
      <c r="C9" s="1">
        <v>7</v>
      </c>
      <c r="D9" s="1">
        <v>104</v>
      </c>
      <c r="E9" s="1"/>
      <c r="F9" s="1">
        <v>111</v>
      </c>
      <c r="G9" s="7">
        <v>0.4</v>
      </c>
      <c r="H9" s="1">
        <v>270</v>
      </c>
      <c r="I9" s="1">
        <v>9988452</v>
      </c>
      <c r="J9" s="1"/>
      <c r="K9" s="1">
        <f>IFERROR(VLOOKUP(A9,[1]TDSheet!$A:$E,5,0),0)</f>
        <v>0</v>
      </c>
      <c r="L9" s="1">
        <f t="shared" si="2"/>
        <v>0</v>
      </c>
      <c r="M9" s="1"/>
      <c r="N9" s="1"/>
      <c r="O9" s="1">
        <v>0</v>
      </c>
      <c r="P9" s="1">
        <f t="shared" si="3"/>
        <v>0</v>
      </c>
      <c r="Q9" s="12"/>
      <c r="R9" s="12"/>
      <c r="S9" s="1"/>
      <c r="T9" s="1" t="e">
        <f t="shared" si="5"/>
        <v>#DIV/0!</v>
      </c>
      <c r="U9" s="1" t="e">
        <f t="shared" si="6"/>
        <v>#DIV/0!</v>
      </c>
      <c r="V9" s="1">
        <v>2.6</v>
      </c>
      <c r="W9" s="1">
        <v>7.6</v>
      </c>
      <c r="X9" s="1">
        <v>2</v>
      </c>
      <c r="Y9" s="1">
        <v>0.4</v>
      </c>
      <c r="Z9" s="1">
        <v>3</v>
      </c>
      <c r="AA9" s="1">
        <v>3</v>
      </c>
      <c r="AB9" s="1">
        <v>4</v>
      </c>
      <c r="AC9" s="1">
        <v>1.8</v>
      </c>
      <c r="AD9" s="1">
        <v>1.6</v>
      </c>
      <c r="AE9" s="1">
        <v>4.2</v>
      </c>
      <c r="AF9" s="27" t="s">
        <v>61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36</v>
      </c>
      <c r="C10" s="1">
        <v>75</v>
      </c>
      <c r="D10" s="1">
        <v>5</v>
      </c>
      <c r="E10" s="1"/>
      <c r="F10" s="1">
        <v>75</v>
      </c>
      <c r="G10" s="7">
        <v>0.4</v>
      </c>
      <c r="H10" s="1">
        <v>270</v>
      </c>
      <c r="I10" s="1">
        <v>9988476</v>
      </c>
      <c r="J10" s="1"/>
      <c r="K10" s="1">
        <f>IFERROR(VLOOKUP(A10,[1]TDSheet!$A:$E,5,0),0)</f>
        <v>0</v>
      </c>
      <c r="L10" s="1">
        <f t="shared" si="2"/>
        <v>0</v>
      </c>
      <c r="M10" s="1"/>
      <c r="N10" s="1"/>
      <c r="O10" s="1">
        <v>0</v>
      </c>
      <c r="P10" s="1">
        <f t="shared" si="3"/>
        <v>0</v>
      </c>
      <c r="Q10" s="12"/>
      <c r="R10" s="12"/>
      <c r="S10" s="1"/>
      <c r="T10" s="1" t="e">
        <f t="shared" si="5"/>
        <v>#DIV/0!</v>
      </c>
      <c r="U10" s="1" t="e">
        <f t="shared" si="6"/>
        <v>#DIV/0!</v>
      </c>
      <c r="V10" s="1">
        <v>0</v>
      </c>
      <c r="W10" s="1">
        <v>0.8</v>
      </c>
      <c r="X10" s="1">
        <v>0.4</v>
      </c>
      <c r="Y10" s="1">
        <v>0.8</v>
      </c>
      <c r="Z10" s="1">
        <v>0.6</v>
      </c>
      <c r="AA10" s="1">
        <v>0</v>
      </c>
      <c r="AB10" s="1">
        <v>0</v>
      </c>
      <c r="AC10" s="1">
        <v>0</v>
      </c>
      <c r="AD10" s="1">
        <v>0.4</v>
      </c>
      <c r="AE10" s="1">
        <v>1.2</v>
      </c>
      <c r="AF10" s="29" t="s">
        <v>46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47</v>
      </c>
      <c r="B11" s="1" t="s">
        <v>36</v>
      </c>
      <c r="C11" s="1">
        <v>117</v>
      </c>
      <c r="D11" s="1">
        <v>96</v>
      </c>
      <c r="E11" s="1">
        <v>111</v>
      </c>
      <c r="F11" s="1">
        <v>85</v>
      </c>
      <c r="G11" s="7">
        <v>0.18</v>
      </c>
      <c r="H11" s="1">
        <v>150</v>
      </c>
      <c r="I11" s="1">
        <v>5034819</v>
      </c>
      <c r="J11" s="1"/>
      <c r="K11" s="1">
        <f>IFERROR(VLOOKUP(A11,[1]TDSheet!$A:$E,5,0),0)</f>
        <v>114</v>
      </c>
      <c r="L11" s="1">
        <f t="shared" si="2"/>
        <v>-3</v>
      </c>
      <c r="M11" s="1"/>
      <c r="N11" s="1"/>
      <c r="O11" s="1">
        <v>0</v>
      </c>
      <c r="P11" s="1">
        <f t="shared" si="3"/>
        <v>22.2</v>
      </c>
      <c r="Q11" s="12">
        <f>19*P11-O11-F11</f>
        <v>336.8</v>
      </c>
      <c r="R11" s="12"/>
      <c r="S11" s="1"/>
      <c r="T11" s="1">
        <f t="shared" si="5"/>
        <v>19</v>
      </c>
      <c r="U11" s="1">
        <f t="shared" si="6"/>
        <v>3.8288288288288288</v>
      </c>
      <c r="V11" s="1">
        <v>9</v>
      </c>
      <c r="W11" s="1">
        <v>10</v>
      </c>
      <c r="X11" s="1">
        <v>14.2</v>
      </c>
      <c r="Y11" s="1">
        <v>8</v>
      </c>
      <c r="Z11" s="1">
        <v>8.8000000000000007</v>
      </c>
      <c r="AA11" s="1">
        <v>18.399999999999999</v>
      </c>
      <c r="AB11" s="1">
        <v>9.4</v>
      </c>
      <c r="AC11" s="1">
        <v>10.6</v>
      </c>
      <c r="AD11" s="1">
        <v>2.4</v>
      </c>
      <c r="AE11" s="1">
        <v>-1.2</v>
      </c>
      <c r="AF11" s="1"/>
      <c r="AG11" s="1">
        <f t="shared" si="7"/>
        <v>60.624000000000002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9" t="s">
        <v>48</v>
      </c>
      <c r="B12" s="10" t="s">
        <v>49</v>
      </c>
      <c r="C12" s="10"/>
      <c r="D12" s="10"/>
      <c r="E12" s="10"/>
      <c r="F12" s="11"/>
      <c r="G12" s="7">
        <v>1</v>
      </c>
      <c r="H12" s="1">
        <v>150</v>
      </c>
      <c r="I12" s="1">
        <v>5041251</v>
      </c>
      <c r="J12" s="1"/>
      <c r="K12" s="1">
        <f>IFERROR(VLOOKUP(A12,[1]TDSheet!$A:$E,5,0),0)</f>
        <v>0</v>
      </c>
      <c r="L12" s="1">
        <f t="shared" si="2"/>
        <v>0</v>
      </c>
      <c r="M12" s="1"/>
      <c r="N12" s="1"/>
      <c r="O12" s="1">
        <v>0</v>
      </c>
      <c r="P12" s="1">
        <f t="shared" si="3"/>
        <v>0</v>
      </c>
      <c r="Q12" s="12"/>
      <c r="R12" s="12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5" t="s">
        <v>50</v>
      </c>
      <c r="B13" s="16" t="s">
        <v>49</v>
      </c>
      <c r="C13" s="16">
        <v>142.34</v>
      </c>
      <c r="D13" s="16">
        <v>2.35</v>
      </c>
      <c r="E13" s="16">
        <v>4.8099999999999996</v>
      </c>
      <c r="F13" s="17">
        <v>137.53</v>
      </c>
      <c r="G13" s="18">
        <v>0</v>
      </c>
      <c r="H13" s="19" t="e">
        <v>#N/A</v>
      </c>
      <c r="I13" s="19" t="s">
        <v>42</v>
      </c>
      <c r="J13" s="19" t="s">
        <v>48</v>
      </c>
      <c r="K13" s="19">
        <f>IFERROR(VLOOKUP(A13,[1]TDSheet!$A:$E,5,0),0)</f>
        <v>8.1</v>
      </c>
      <c r="L13" s="19">
        <f t="shared" si="2"/>
        <v>-3.29</v>
      </c>
      <c r="M13" s="19"/>
      <c r="N13" s="19"/>
      <c r="O13" s="19">
        <v>0</v>
      </c>
      <c r="P13" s="19">
        <f t="shared" si="3"/>
        <v>0.96199999999999997</v>
      </c>
      <c r="Q13" s="20"/>
      <c r="R13" s="20"/>
      <c r="S13" s="19"/>
      <c r="T13" s="19">
        <f t="shared" si="5"/>
        <v>142.96257796257797</v>
      </c>
      <c r="U13" s="19">
        <f t="shared" si="6"/>
        <v>142.96257796257797</v>
      </c>
      <c r="V13" s="19">
        <v>1.026</v>
      </c>
      <c r="W13" s="19">
        <v>1.5620000000000001</v>
      </c>
      <c r="X13" s="19">
        <v>0.53600000000000003</v>
      </c>
      <c r="Y13" s="19">
        <v>1.536</v>
      </c>
      <c r="Z13" s="19">
        <v>5.8120000000000003</v>
      </c>
      <c r="AA13" s="19">
        <v>0.46800000000000003</v>
      </c>
      <c r="AB13" s="19">
        <v>0</v>
      </c>
      <c r="AC13" s="19">
        <v>0.97599999999999998</v>
      </c>
      <c r="AD13" s="19">
        <v>0</v>
      </c>
      <c r="AE13" s="19">
        <v>0.50800000000000001</v>
      </c>
      <c r="AF13" s="29" t="s">
        <v>51</v>
      </c>
      <c r="AG13" s="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36</v>
      </c>
      <c r="C14" s="1"/>
      <c r="D14" s="1">
        <v>267</v>
      </c>
      <c r="E14" s="1">
        <v>172</v>
      </c>
      <c r="F14" s="1">
        <v>70</v>
      </c>
      <c r="G14" s="7">
        <v>0.1</v>
      </c>
      <c r="H14" s="1">
        <v>90</v>
      </c>
      <c r="I14" s="1">
        <v>8444163</v>
      </c>
      <c r="J14" s="1"/>
      <c r="K14" s="1">
        <f>IFERROR(VLOOKUP(A14,[1]TDSheet!$A:$E,5,0),0)</f>
        <v>183</v>
      </c>
      <c r="L14" s="1">
        <f t="shared" si="2"/>
        <v>-11</v>
      </c>
      <c r="M14" s="1"/>
      <c r="N14" s="1"/>
      <c r="O14" s="1">
        <v>0</v>
      </c>
      <c r="P14" s="1">
        <f t="shared" si="3"/>
        <v>34.4</v>
      </c>
      <c r="Q14" s="12">
        <f>15*P14-O14-F14</f>
        <v>446</v>
      </c>
      <c r="R14" s="12"/>
      <c r="S14" s="1"/>
      <c r="T14" s="1">
        <f t="shared" si="5"/>
        <v>15</v>
      </c>
      <c r="U14" s="1">
        <f t="shared" si="6"/>
        <v>2.0348837209302326</v>
      </c>
      <c r="V14" s="1">
        <v>-1.2</v>
      </c>
      <c r="W14" s="1">
        <v>0.8</v>
      </c>
      <c r="X14" s="1">
        <v>9</v>
      </c>
      <c r="Y14" s="1">
        <v>18.600000000000001</v>
      </c>
      <c r="Z14" s="1">
        <v>2.2000000000000002</v>
      </c>
      <c r="AA14" s="1">
        <v>10.8</v>
      </c>
      <c r="AB14" s="1">
        <v>10.6</v>
      </c>
      <c r="AC14" s="1">
        <v>9.8000000000000007</v>
      </c>
      <c r="AD14" s="1">
        <v>5.6</v>
      </c>
      <c r="AE14" s="1">
        <v>7.6</v>
      </c>
      <c r="AF14" s="1"/>
      <c r="AG14" s="1">
        <f t="shared" ref="AG14:AG21" si="8">G14*Q14</f>
        <v>44.6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36</v>
      </c>
      <c r="C15" s="1">
        <v>7</v>
      </c>
      <c r="D15" s="1">
        <v>350</v>
      </c>
      <c r="E15" s="1">
        <v>66</v>
      </c>
      <c r="F15" s="1">
        <v>279</v>
      </c>
      <c r="G15" s="7">
        <v>0.18</v>
      </c>
      <c r="H15" s="1">
        <v>150</v>
      </c>
      <c r="I15" s="1">
        <v>5038411</v>
      </c>
      <c r="J15" s="1"/>
      <c r="K15" s="1">
        <f>IFERROR(VLOOKUP(A15,[1]TDSheet!$A:$E,5,0),0)</f>
        <v>117</v>
      </c>
      <c r="L15" s="1">
        <f t="shared" si="2"/>
        <v>-51</v>
      </c>
      <c r="M15" s="1"/>
      <c r="N15" s="1"/>
      <c r="O15" s="1">
        <v>50</v>
      </c>
      <c r="P15" s="1">
        <f t="shared" si="3"/>
        <v>13.2</v>
      </c>
      <c r="Q15" s="12"/>
      <c r="R15" s="12"/>
      <c r="S15" s="1"/>
      <c r="T15" s="1">
        <f t="shared" si="5"/>
        <v>24.924242424242426</v>
      </c>
      <c r="U15" s="1">
        <f t="shared" si="6"/>
        <v>24.924242424242426</v>
      </c>
      <c r="V15" s="1">
        <v>15.2</v>
      </c>
      <c r="W15" s="1">
        <v>34.799999999999997</v>
      </c>
      <c r="X15" s="1">
        <v>25</v>
      </c>
      <c r="Y15" s="1">
        <v>23.2</v>
      </c>
      <c r="Z15" s="1">
        <v>25.2</v>
      </c>
      <c r="AA15" s="1">
        <v>32</v>
      </c>
      <c r="AB15" s="1">
        <v>22.6</v>
      </c>
      <c r="AC15" s="1">
        <v>25.4</v>
      </c>
      <c r="AD15" s="1">
        <v>26.4</v>
      </c>
      <c r="AE15" s="1">
        <v>40.6</v>
      </c>
      <c r="AF15" s="1"/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1</v>
      </c>
      <c r="D16" s="1">
        <v>668</v>
      </c>
      <c r="E16" s="1">
        <v>235</v>
      </c>
      <c r="F16" s="1">
        <v>408</v>
      </c>
      <c r="G16" s="7">
        <v>0.18</v>
      </c>
      <c r="H16" s="1">
        <v>150</v>
      </c>
      <c r="I16" s="1">
        <v>5038459</v>
      </c>
      <c r="J16" s="1"/>
      <c r="K16" s="1">
        <f>IFERROR(VLOOKUP(A16,[1]TDSheet!$A:$E,5,0),0)</f>
        <v>239</v>
      </c>
      <c r="L16" s="1">
        <f t="shared" si="2"/>
        <v>-4</v>
      </c>
      <c r="M16" s="1"/>
      <c r="N16" s="1"/>
      <c r="O16" s="1">
        <v>50</v>
      </c>
      <c r="P16" s="1">
        <f t="shared" si="3"/>
        <v>47</v>
      </c>
      <c r="Q16" s="12">
        <f t="shared" ref="Q16:Q20" si="9">20*P16-O16-F16</f>
        <v>482</v>
      </c>
      <c r="R16" s="12"/>
      <c r="S16" s="1"/>
      <c r="T16" s="1">
        <f t="shared" si="5"/>
        <v>20</v>
      </c>
      <c r="U16" s="1">
        <f t="shared" si="6"/>
        <v>9.7446808510638299</v>
      </c>
      <c r="V16" s="1">
        <v>2.6</v>
      </c>
      <c r="W16" s="1">
        <v>36.6</v>
      </c>
      <c r="X16" s="1">
        <v>28.2</v>
      </c>
      <c r="Y16" s="1">
        <v>28.8</v>
      </c>
      <c r="Z16" s="1">
        <v>26.8</v>
      </c>
      <c r="AA16" s="1">
        <v>28.6</v>
      </c>
      <c r="AB16" s="1">
        <v>20.399999999999999</v>
      </c>
      <c r="AC16" s="1">
        <v>22.8</v>
      </c>
      <c r="AD16" s="1">
        <v>30</v>
      </c>
      <c r="AE16" s="1">
        <v>31.8</v>
      </c>
      <c r="AF16" s="1"/>
      <c r="AG16" s="1">
        <f t="shared" si="8"/>
        <v>86.759999999999991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13</v>
      </c>
      <c r="D17" s="1">
        <v>191</v>
      </c>
      <c r="E17" s="1">
        <v>50</v>
      </c>
      <c r="F17" s="1">
        <v>138</v>
      </c>
      <c r="G17" s="7">
        <v>0.18</v>
      </c>
      <c r="H17" s="1">
        <v>150</v>
      </c>
      <c r="I17" s="1">
        <v>5038831</v>
      </c>
      <c r="J17" s="1"/>
      <c r="K17" s="1">
        <f>IFERROR(VLOOKUP(A17,[1]TDSheet!$A:$E,5,0),0)</f>
        <v>75</v>
      </c>
      <c r="L17" s="1">
        <f t="shared" si="2"/>
        <v>-25</v>
      </c>
      <c r="M17" s="1"/>
      <c r="N17" s="1"/>
      <c r="O17" s="1">
        <v>60</v>
      </c>
      <c r="P17" s="1">
        <f t="shared" si="3"/>
        <v>10</v>
      </c>
      <c r="Q17" s="12"/>
      <c r="R17" s="12"/>
      <c r="S17" s="1"/>
      <c r="T17" s="1">
        <f t="shared" si="5"/>
        <v>19.8</v>
      </c>
      <c r="U17" s="1">
        <f t="shared" si="6"/>
        <v>19.8</v>
      </c>
      <c r="V17" s="1">
        <v>7</v>
      </c>
      <c r="W17" s="1">
        <v>15</v>
      </c>
      <c r="X17" s="1">
        <v>9.6</v>
      </c>
      <c r="Y17" s="1">
        <v>14.2</v>
      </c>
      <c r="Z17" s="1">
        <v>15.4</v>
      </c>
      <c r="AA17" s="1">
        <v>11.2</v>
      </c>
      <c r="AB17" s="1">
        <v>8.4</v>
      </c>
      <c r="AC17" s="1">
        <v>17.2</v>
      </c>
      <c r="AD17" s="1">
        <v>17.2</v>
      </c>
      <c r="AE17" s="1">
        <v>18.8</v>
      </c>
      <c r="AF17" s="1"/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36</v>
      </c>
      <c r="C18" s="1">
        <v>27</v>
      </c>
      <c r="D18" s="1">
        <v>201</v>
      </c>
      <c r="E18" s="1">
        <v>57</v>
      </c>
      <c r="F18" s="1">
        <v>168</v>
      </c>
      <c r="G18" s="7">
        <v>0.18</v>
      </c>
      <c r="H18" s="1">
        <v>120</v>
      </c>
      <c r="I18" s="1">
        <v>5038855</v>
      </c>
      <c r="J18" s="1"/>
      <c r="K18" s="1">
        <f>IFERROR(VLOOKUP(A18,[1]TDSheet!$A:$E,5,0),0)</f>
        <v>63</v>
      </c>
      <c r="L18" s="1">
        <f t="shared" si="2"/>
        <v>-6</v>
      </c>
      <c r="M18" s="1"/>
      <c r="N18" s="1"/>
      <c r="O18" s="1">
        <v>100</v>
      </c>
      <c r="P18" s="1">
        <f t="shared" si="3"/>
        <v>11.4</v>
      </c>
      <c r="Q18" s="12"/>
      <c r="R18" s="12"/>
      <c r="S18" s="1"/>
      <c r="T18" s="1">
        <f t="shared" si="5"/>
        <v>23.508771929824562</v>
      </c>
      <c r="U18" s="1">
        <f t="shared" si="6"/>
        <v>23.508771929824562</v>
      </c>
      <c r="V18" s="1">
        <v>15.2</v>
      </c>
      <c r="W18" s="1">
        <v>18.8</v>
      </c>
      <c r="X18" s="1">
        <v>10.6</v>
      </c>
      <c r="Y18" s="1">
        <v>4.2</v>
      </c>
      <c r="Z18" s="1">
        <v>1</v>
      </c>
      <c r="AA18" s="1">
        <v>13.8</v>
      </c>
      <c r="AB18" s="1">
        <v>13.2</v>
      </c>
      <c r="AC18" s="1">
        <v>12.4</v>
      </c>
      <c r="AD18" s="1">
        <v>19</v>
      </c>
      <c r="AE18" s="1">
        <v>14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10</v>
      </c>
      <c r="D19" s="1">
        <v>785</v>
      </c>
      <c r="E19" s="1">
        <v>254</v>
      </c>
      <c r="F19" s="1">
        <v>509</v>
      </c>
      <c r="G19" s="7">
        <v>0.18</v>
      </c>
      <c r="H19" s="1">
        <v>150</v>
      </c>
      <c r="I19" s="1">
        <v>5038435</v>
      </c>
      <c r="J19" s="1"/>
      <c r="K19" s="1">
        <f>IFERROR(VLOOKUP(A19,[1]TDSheet!$A:$E,5,0),0)</f>
        <v>263</v>
      </c>
      <c r="L19" s="1">
        <f t="shared" si="2"/>
        <v>-9</v>
      </c>
      <c r="M19" s="1"/>
      <c r="N19" s="1"/>
      <c r="O19" s="1">
        <v>50</v>
      </c>
      <c r="P19" s="1">
        <f t="shared" si="3"/>
        <v>50.8</v>
      </c>
      <c r="Q19" s="12">
        <f t="shared" si="9"/>
        <v>457</v>
      </c>
      <c r="R19" s="12"/>
      <c r="S19" s="1"/>
      <c r="T19" s="1">
        <f t="shared" si="5"/>
        <v>20</v>
      </c>
      <c r="U19" s="1">
        <f t="shared" si="6"/>
        <v>11.003937007874017</v>
      </c>
      <c r="V19" s="1">
        <v>20.399999999999999</v>
      </c>
      <c r="W19" s="1">
        <v>49.8</v>
      </c>
      <c r="X19" s="1">
        <v>42</v>
      </c>
      <c r="Y19" s="1">
        <v>42.4</v>
      </c>
      <c r="Z19" s="1">
        <v>40.799999999999997</v>
      </c>
      <c r="AA19" s="1">
        <v>45.4</v>
      </c>
      <c r="AB19" s="1">
        <v>31.4</v>
      </c>
      <c r="AC19" s="1">
        <v>36.4</v>
      </c>
      <c r="AD19" s="1">
        <v>42.2</v>
      </c>
      <c r="AE19" s="1">
        <v>49</v>
      </c>
      <c r="AF19" s="1"/>
      <c r="AG19" s="1">
        <f t="shared" si="8"/>
        <v>82.259999999999991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58</v>
      </c>
      <c r="B20" s="1" t="s">
        <v>36</v>
      </c>
      <c r="C20" s="1">
        <v>3</v>
      </c>
      <c r="D20" s="1">
        <v>355</v>
      </c>
      <c r="E20" s="1">
        <v>136</v>
      </c>
      <c r="F20" s="1">
        <v>195</v>
      </c>
      <c r="G20" s="7">
        <v>0.18</v>
      </c>
      <c r="H20" s="1">
        <v>120</v>
      </c>
      <c r="I20" s="1">
        <v>5038398</v>
      </c>
      <c r="J20" s="1"/>
      <c r="K20" s="1">
        <f>IFERROR(VLOOKUP(A20,[1]TDSheet!$A:$E,5,0),0)</f>
        <v>146</v>
      </c>
      <c r="L20" s="1">
        <f t="shared" si="2"/>
        <v>-10</v>
      </c>
      <c r="M20" s="1"/>
      <c r="N20" s="1"/>
      <c r="O20" s="1">
        <v>0</v>
      </c>
      <c r="P20" s="1">
        <f t="shared" si="3"/>
        <v>27.2</v>
      </c>
      <c r="Q20" s="12">
        <f t="shared" si="9"/>
        <v>349</v>
      </c>
      <c r="R20" s="12"/>
      <c r="S20" s="1"/>
      <c r="T20" s="1">
        <f t="shared" si="5"/>
        <v>20</v>
      </c>
      <c r="U20" s="1">
        <f t="shared" si="6"/>
        <v>7.1691176470588234</v>
      </c>
      <c r="V20" s="1">
        <v>13.6</v>
      </c>
      <c r="W20" s="1">
        <v>24.4</v>
      </c>
      <c r="X20" s="1">
        <v>12.8</v>
      </c>
      <c r="Y20" s="1">
        <v>26.2</v>
      </c>
      <c r="Z20" s="1">
        <v>22.6</v>
      </c>
      <c r="AA20" s="1">
        <v>18.600000000000001</v>
      </c>
      <c r="AB20" s="1">
        <v>14.6</v>
      </c>
      <c r="AC20" s="1">
        <v>19</v>
      </c>
      <c r="AD20" s="1">
        <v>20.8</v>
      </c>
      <c r="AE20" s="1">
        <v>27</v>
      </c>
      <c r="AF20" s="1"/>
      <c r="AG20" s="1">
        <f t="shared" si="8"/>
        <v>62.82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9" t="s">
        <v>59</v>
      </c>
      <c r="B21" s="10" t="s">
        <v>49</v>
      </c>
      <c r="C21" s="10">
        <v>43.44</v>
      </c>
      <c r="D21" s="10"/>
      <c r="E21" s="10">
        <v>21.95</v>
      </c>
      <c r="F21" s="11">
        <v>21.49</v>
      </c>
      <c r="G21" s="7">
        <v>1</v>
      </c>
      <c r="H21" s="1">
        <v>150</v>
      </c>
      <c r="I21" s="1">
        <v>8785242</v>
      </c>
      <c r="J21" s="1"/>
      <c r="K21" s="1">
        <f>IFERROR(VLOOKUP(A21,[1]TDSheet!$A:$E,5,0),0)</f>
        <v>22.5</v>
      </c>
      <c r="L21" s="1">
        <f t="shared" si="2"/>
        <v>-0.55000000000000071</v>
      </c>
      <c r="M21" s="1"/>
      <c r="N21" s="1"/>
      <c r="O21" s="1">
        <v>0</v>
      </c>
      <c r="P21" s="1">
        <f t="shared" si="3"/>
        <v>4.3899999999999997</v>
      </c>
      <c r="Q21" s="12">
        <f>18*(P21+P22)-O21-O22-F21-F22</f>
        <v>64.718400000000003</v>
      </c>
      <c r="R21" s="12"/>
      <c r="S21" s="1"/>
      <c r="T21" s="1">
        <f t="shared" si="5"/>
        <v>19.637448747152622</v>
      </c>
      <c r="U21" s="1">
        <f t="shared" si="6"/>
        <v>4.8952164009111616</v>
      </c>
      <c r="V21" s="1">
        <v>0.94600000000000006</v>
      </c>
      <c r="W21" s="1">
        <v>2.516</v>
      </c>
      <c r="X21" s="1">
        <v>4.7539999999999996</v>
      </c>
      <c r="Y21" s="1">
        <v>7.4020000000000001</v>
      </c>
      <c r="Z21" s="1">
        <v>6.5720000000000001</v>
      </c>
      <c r="AA21" s="1">
        <v>4.4219999999999997</v>
      </c>
      <c r="AB21" s="1">
        <v>0.51</v>
      </c>
      <c r="AC21" s="1">
        <v>0.45600000000000002</v>
      </c>
      <c r="AD21" s="1">
        <v>1.42</v>
      </c>
      <c r="AE21" s="1">
        <v>1.41</v>
      </c>
      <c r="AF21" s="28" t="s">
        <v>86</v>
      </c>
      <c r="AG21" s="1">
        <f t="shared" si="8"/>
        <v>64.718400000000003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5" t="s">
        <v>60</v>
      </c>
      <c r="B22" s="16" t="s">
        <v>49</v>
      </c>
      <c r="C22" s="16">
        <v>23.254000000000001</v>
      </c>
      <c r="D22" s="16">
        <v>29.56</v>
      </c>
      <c r="E22" s="16">
        <v>13.044</v>
      </c>
      <c r="F22" s="17">
        <v>39.770000000000003</v>
      </c>
      <c r="G22" s="18">
        <v>0</v>
      </c>
      <c r="H22" s="19" t="e">
        <v>#N/A</v>
      </c>
      <c r="I22" s="19" t="s">
        <v>42</v>
      </c>
      <c r="J22" s="19" t="s">
        <v>59</v>
      </c>
      <c r="K22" s="19">
        <f>IFERROR(VLOOKUP(A22,[1]TDSheet!$A:$E,5,0),0)</f>
        <v>11</v>
      </c>
      <c r="L22" s="19">
        <f t="shared" si="2"/>
        <v>2.0440000000000005</v>
      </c>
      <c r="M22" s="19"/>
      <c r="N22" s="19"/>
      <c r="O22" s="19">
        <v>0</v>
      </c>
      <c r="P22" s="19">
        <f t="shared" si="3"/>
        <v>2.6088</v>
      </c>
      <c r="Q22" s="20"/>
      <c r="R22" s="20"/>
      <c r="S22" s="19"/>
      <c r="T22" s="19">
        <f t="shared" si="5"/>
        <v>15.244556884391292</v>
      </c>
      <c r="U22" s="19">
        <f t="shared" si="6"/>
        <v>15.244556884391292</v>
      </c>
      <c r="V22" s="19">
        <v>1.3284</v>
      </c>
      <c r="W22" s="19">
        <v>-1.226</v>
      </c>
      <c r="X22" s="19">
        <v>-1.12E-2</v>
      </c>
      <c r="Y22" s="19">
        <v>1.5748</v>
      </c>
      <c r="Z22" s="19">
        <v>1.2807999999999999</v>
      </c>
      <c r="AA22" s="19">
        <v>0</v>
      </c>
      <c r="AB22" s="19">
        <v>1.0571999999999999</v>
      </c>
      <c r="AC22" s="19">
        <v>0.22900000000000001</v>
      </c>
      <c r="AD22" s="19">
        <v>1.9767999999999999</v>
      </c>
      <c r="AE22" s="19">
        <v>0.63759999999999994</v>
      </c>
      <c r="AF22" s="19"/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9" t="s">
        <v>62</v>
      </c>
      <c r="B23" s="10" t="s">
        <v>49</v>
      </c>
      <c r="C23" s="10">
        <v>1.44</v>
      </c>
      <c r="D23" s="10"/>
      <c r="E23" s="10"/>
      <c r="F23" s="11">
        <v>1.44</v>
      </c>
      <c r="G23" s="7">
        <v>1</v>
      </c>
      <c r="H23" s="1">
        <v>150</v>
      </c>
      <c r="I23" s="1">
        <v>8785235</v>
      </c>
      <c r="J23" s="1"/>
      <c r="K23" s="1">
        <f>IFERROR(VLOOKUP(A23,[1]TDSheet!$A:$E,5,0),0)</f>
        <v>6.1</v>
      </c>
      <c r="L23" s="1">
        <f t="shared" si="2"/>
        <v>-6.1</v>
      </c>
      <c r="M23" s="1"/>
      <c r="N23" s="1"/>
      <c r="O23" s="1">
        <v>34.713000000000022</v>
      </c>
      <c r="P23" s="1">
        <f t="shared" si="3"/>
        <v>0</v>
      </c>
      <c r="Q23" s="12"/>
      <c r="R23" s="12"/>
      <c r="S23" s="1"/>
      <c r="T23" s="1" t="e">
        <f t="shared" si="5"/>
        <v>#DIV/0!</v>
      </c>
      <c r="U23" s="1" t="e">
        <f t="shared" si="6"/>
        <v>#DIV/0!</v>
      </c>
      <c r="V23" s="1">
        <v>0.53</v>
      </c>
      <c r="W23" s="1">
        <v>2.1419999999999999</v>
      </c>
      <c r="X23" s="1">
        <v>2.8919999999999999</v>
      </c>
      <c r="Y23" s="1">
        <v>3.3</v>
      </c>
      <c r="Z23" s="1">
        <v>6.9059999999999997</v>
      </c>
      <c r="AA23" s="1">
        <v>1.8939999999999999</v>
      </c>
      <c r="AB23" s="1">
        <v>0.442</v>
      </c>
      <c r="AC23" s="1">
        <v>0.217</v>
      </c>
      <c r="AD23" s="1">
        <v>1.034</v>
      </c>
      <c r="AE23" s="1">
        <v>2.52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5" t="s">
        <v>63</v>
      </c>
      <c r="B24" s="16" t="s">
        <v>49</v>
      </c>
      <c r="C24" s="16">
        <v>38.863999999999997</v>
      </c>
      <c r="D24" s="16">
        <v>16.355</v>
      </c>
      <c r="E24" s="16">
        <v>13.419</v>
      </c>
      <c r="F24" s="17">
        <v>41.8</v>
      </c>
      <c r="G24" s="18">
        <v>0</v>
      </c>
      <c r="H24" s="19" t="e">
        <v>#N/A</v>
      </c>
      <c r="I24" s="19" t="s">
        <v>42</v>
      </c>
      <c r="J24" s="19" t="s">
        <v>62</v>
      </c>
      <c r="K24" s="19">
        <f>IFERROR(VLOOKUP(A24,[1]TDSheet!$A:$E,5,0),0)</f>
        <v>15.5</v>
      </c>
      <c r="L24" s="19">
        <f t="shared" si="2"/>
        <v>-2.0809999999999995</v>
      </c>
      <c r="M24" s="19"/>
      <c r="N24" s="19"/>
      <c r="O24" s="19">
        <v>0</v>
      </c>
      <c r="P24" s="19">
        <f t="shared" si="3"/>
        <v>2.6838000000000002</v>
      </c>
      <c r="Q24" s="20"/>
      <c r="R24" s="20"/>
      <c r="S24" s="19"/>
      <c r="T24" s="19">
        <f t="shared" si="5"/>
        <v>15.574931067888812</v>
      </c>
      <c r="U24" s="19">
        <f t="shared" si="6"/>
        <v>15.574931067888812</v>
      </c>
      <c r="V24" s="19">
        <v>4.0386000000000006</v>
      </c>
      <c r="W24" s="19">
        <v>0</v>
      </c>
      <c r="X24" s="19">
        <v>0.70920000000000005</v>
      </c>
      <c r="Y24" s="19">
        <v>2.1764000000000001</v>
      </c>
      <c r="Z24" s="19">
        <v>0.55800000000000005</v>
      </c>
      <c r="AA24" s="19">
        <v>0.45800000000000002</v>
      </c>
      <c r="AB24" s="19">
        <v>0.74880000000000002</v>
      </c>
      <c r="AC24" s="19">
        <v>1.2332000000000001</v>
      </c>
      <c r="AD24" s="19">
        <v>2.0811999999999999</v>
      </c>
      <c r="AE24" s="19">
        <v>2.5659999999999998</v>
      </c>
      <c r="AF24" s="29" t="s">
        <v>37</v>
      </c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21" t="s">
        <v>64</v>
      </c>
      <c r="B25" s="22" t="s">
        <v>49</v>
      </c>
      <c r="C25" s="22"/>
      <c r="D25" s="22"/>
      <c r="E25" s="22"/>
      <c r="F25" s="23"/>
      <c r="G25" s="24">
        <v>1</v>
      </c>
      <c r="H25" s="25">
        <v>120</v>
      </c>
      <c r="I25" s="25">
        <v>8785204</v>
      </c>
      <c r="J25" s="25"/>
      <c r="K25" s="25">
        <f>IFERROR(VLOOKUP(A25,[1]TDSheet!$A:$E,5,0),0)</f>
        <v>0</v>
      </c>
      <c r="L25" s="25">
        <f t="shared" si="2"/>
        <v>0</v>
      </c>
      <c r="M25" s="25"/>
      <c r="N25" s="25"/>
      <c r="O25" s="25">
        <v>100</v>
      </c>
      <c r="P25" s="25">
        <f t="shared" si="3"/>
        <v>0</v>
      </c>
      <c r="Q25" s="26"/>
      <c r="R25" s="26"/>
      <c r="S25" s="25"/>
      <c r="T25" s="25" t="e">
        <f t="shared" si="5"/>
        <v>#DIV/0!</v>
      </c>
      <c r="U25" s="25" t="e">
        <f t="shared" si="6"/>
        <v>#DIV/0!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 t="s">
        <v>65</v>
      </c>
      <c r="AG25" s="25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5" t="s">
        <v>66</v>
      </c>
      <c r="B26" s="16" t="s">
        <v>49</v>
      </c>
      <c r="C26" s="16">
        <v>34.6</v>
      </c>
      <c r="D26" s="16">
        <v>3.0049999999999999</v>
      </c>
      <c r="E26" s="16">
        <v>25.2</v>
      </c>
      <c r="F26" s="17">
        <v>9.4</v>
      </c>
      <c r="G26" s="18">
        <v>0</v>
      </c>
      <c r="H26" s="19" t="e">
        <v>#N/A</v>
      </c>
      <c r="I26" s="19" t="s">
        <v>42</v>
      </c>
      <c r="J26" s="19" t="s">
        <v>64</v>
      </c>
      <c r="K26" s="19">
        <f>IFERROR(VLOOKUP(A26,[1]TDSheet!$A:$E,5,0),0)</f>
        <v>22</v>
      </c>
      <c r="L26" s="19">
        <f t="shared" si="2"/>
        <v>3.1999999999999993</v>
      </c>
      <c r="M26" s="19"/>
      <c r="N26" s="19"/>
      <c r="O26" s="19">
        <v>0</v>
      </c>
      <c r="P26" s="19">
        <f t="shared" si="3"/>
        <v>5.04</v>
      </c>
      <c r="Q26" s="20"/>
      <c r="R26" s="20"/>
      <c r="S26" s="19"/>
      <c r="T26" s="19">
        <f t="shared" si="5"/>
        <v>1.8650793650793651</v>
      </c>
      <c r="U26" s="19">
        <f t="shared" si="6"/>
        <v>1.8650793650793651</v>
      </c>
      <c r="V26" s="19">
        <v>5.0709999999999997</v>
      </c>
      <c r="W26" s="19">
        <v>8.4619999999999997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/>
      <c r="AG26" s="1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9" t="s">
        <v>67</v>
      </c>
      <c r="B27" s="10" t="s">
        <v>49</v>
      </c>
      <c r="C27" s="10">
        <v>29.834</v>
      </c>
      <c r="D27" s="10"/>
      <c r="E27" s="10"/>
      <c r="F27" s="11">
        <v>26.338999999999999</v>
      </c>
      <c r="G27" s="7">
        <v>1</v>
      </c>
      <c r="H27" s="1">
        <v>150</v>
      </c>
      <c r="I27" s="1">
        <v>8785259</v>
      </c>
      <c r="J27" s="1"/>
      <c r="K27" s="1">
        <f>IFERROR(VLOOKUP(A27,[1]TDSheet!$A:$E,5,0),0)</f>
        <v>0</v>
      </c>
      <c r="L27" s="1">
        <f t="shared" si="2"/>
        <v>0</v>
      </c>
      <c r="M27" s="1"/>
      <c r="N27" s="1"/>
      <c r="O27" s="1">
        <v>0</v>
      </c>
      <c r="P27" s="1">
        <f t="shared" si="3"/>
        <v>0</v>
      </c>
      <c r="Q27" s="12"/>
      <c r="R27" s="12"/>
      <c r="S27" s="1"/>
      <c r="T27" s="1" t="e">
        <f t="shared" si="5"/>
        <v>#DIV/0!</v>
      </c>
      <c r="U27" s="1" t="e">
        <f t="shared" si="6"/>
        <v>#DIV/0!</v>
      </c>
      <c r="V27" s="1">
        <v>0</v>
      </c>
      <c r="W27" s="1">
        <v>-0.62560000000000004</v>
      </c>
      <c r="X27" s="1">
        <v>0.54</v>
      </c>
      <c r="Y27" s="1">
        <v>1.7876000000000001</v>
      </c>
      <c r="Z27" s="1">
        <v>3.4735999999999998</v>
      </c>
      <c r="AA27" s="1">
        <v>0.48199999999999998</v>
      </c>
      <c r="AB27" s="1">
        <v>-0.14000000000000001</v>
      </c>
      <c r="AC27" s="1">
        <v>0</v>
      </c>
      <c r="AD27" s="1">
        <v>1.1736</v>
      </c>
      <c r="AE27" s="1">
        <v>0</v>
      </c>
      <c r="AF27" s="29" t="s">
        <v>37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5" t="s">
        <v>68</v>
      </c>
      <c r="B28" s="16" t="s">
        <v>49</v>
      </c>
      <c r="C28" s="16"/>
      <c r="D28" s="16">
        <v>16.024999999999999</v>
      </c>
      <c r="E28" s="16"/>
      <c r="F28" s="17">
        <v>16.024999999999999</v>
      </c>
      <c r="G28" s="18">
        <v>0</v>
      </c>
      <c r="H28" s="19">
        <v>180</v>
      </c>
      <c r="I28" s="19" t="s">
        <v>42</v>
      </c>
      <c r="J28" s="19" t="s">
        <v>67</v>
      </c>
      <c r="K28" s="19">
        <f>IFERROR(VLOOKUP(A28,[1]TDSheet!$A:$E,5,0),0)</f>
        <v>0</v>
      </c>
      <c r="L28" s="19">
        <f t="shared" si="2"/>
        <v>0</v>
      </c>
      <c r="M28" s="19"/>
      <c r="N28" s="19"/>
      <c r="O28" s="19">
        <v>0</v>
      </c>
      <c r="P28" s="19">
        <f t="shared" si="3"/>
        <v>0</v>
      </c>
      <c r="Q28" s="20"/>
      <c r="R28" s="20"/>
      <c r="S28" s="19"/>
      <c r="T28" s="19" t="e">
        <f t="shared" si="5"/>
        <v>#DIV/0!</v>
      </c>
      <c r="U28" s="19" t="e">
        <f t="shared" si="6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0.78120000000000001</v>
      </c>
      <c r="AA28" s="19">
        <v>1.206</v>
      </c>
      <c r="AB28" s="19">
        <v>1.8835999999999999</v>
      </c>
      <c r="AC28" s="19">
        <v>2.1404000000000001</v>
      </c>
      <c r="AD28" s="19">
        <v>1.8804000000000001</v>
      </c>
      <c r="AE28" s="19">
        <v>1.3148</v>
      </c>
      <c r="AF28" s="19"/>
      <c r="AG28" s="1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36</v>
      </c>
      <c r="C29" s="1"/>
      <c r="D29" s="1">
        <v>446</v>
      </c>
      <c r="E29" s="1">
        <v>109</v>
      </c>
      <c r="F29" s="1">
        <v>237</v>
      </c>
      <c r="G29" s="7">
        <v>0.1</v>
      </c>
      <c r="H29" s="1">
        <v>60</v>
      </c>
      <c r="I29" s="1">
        <v>8444170</v>
      </c>
      <c r="J29" s="1"/>
      <c r="K29" s="1">
        <f>IFERROR(VLOOKUP(A29,[1]TDSheet!$A:$E,5,0),0)</f>
        <v>193</v>
      </c>
      <c r="L29" s="1">
        <f t="shared" si="2"/>
        <v>-84</v>
      </c>
      <c r="M29" s="1"/>
      <c r="N29" s="1"/>
      <c r="O29" s="1">
        <v>0</v>
      </c>
      <c r="P29" s="1">
        <f t="shared" si="3"/>
        <v>21.8</v>
      </c>
      <c r="Q29" s="12">
        <f>16*P29-O29-F29</f>
        <v>111.80000000000001</v>
      </c>
      <c r="R29" s="12"/>
      <c r="S29" s="1"/>
      <c r="T29" s="1">
        <f t="shared" si="5"/>
        <v>16</v>
      </c>
      <c r="U29" s="1">
        <f t="shared" si="6"/>
        <v>10.871559633027523</v>
      </c>
      <c r="V29" s="1">
        <v>-1.6</v>
      </c>
      <c r="W29" s="1">
        <v>0.2</v>
      </c>
      <c r="X29" s="1">
        <v>5.4</v>
      </c>
      <c r="Y29" s="1">
        <v>31.8</v>
      </c>
      <c r="Z29" s="1">
        <v>-0.4</v>
      </c>
      <c r="AA29" s="1">
        <v>-0.2</v>
      </c>
      <c r="AB29" s="1">
        <v>16.399999999999999</v>
      </c>
      <c r="AC29" s="1">
        <v>18</v>
      </c>
      <c r="AD29" s="1">
        <v>8.4</v>
      </c>
      <c r="AE29" s="1">
        <v>9.6</v>
      </c>
      <c r="AF29" s="1"/>
      <c r="AG29" s="1">
        <f t="shared" ref="AG29:AG37" si="10">G29*Q29</f>
        <v>11.180000000000001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49</v>
      </c>
      <c r="C30" s="1">
        <v>132.071</v>
      </c>
      <c r="D30" s="1">
        <v>2.7930000000000001</v>
      </c>
      <c r="E30" s="1">
        <v>28.06</v>
      </c>
      <c r="F30" s="1">
        <v>98.27</v>
      </c>
      <c r="G30" s="7">
        <v>1</v>
      </c>
      <c r="H30" s="1">
        <v>120</v>
      </c>
      <c r="I30" s="1">
        <v>5522704</v>
      </c>
      <c r="J30" s="1"/>
      <c r="K30" s="1">
        <f>IFERROR(VLOOKUP(A30,[1]TDSheet!$A:$E,5,0),0)</f>
        <v>32.5</v>
      </c>
      <c r="L30" s="1">
        <f t="shared" si="2"/>
        <v>-4.4400000000000013</v>
      </c>
      <c r="M30" s="1"/>
      <c r="N30" s="1"/>
      <c r="O30" s="1">
        <v>0</v>
      </c>
      <c r="P30" s="1">
        <f t="shared" si="3"/>
        <v>5.6120000000000001</v>
      </c>
      <c r="Q30" s="12">
        <f t="shared" ref="Q30:Q36" si="11">20*P30-O30-F30</f>
        <v>13.970000000000013</v>
      </c>
      <c r="R30" s="12"/>
      <c r="S30" s="1"/>
      <c r="T30" s="1">
        <f t="shared" si="5"/>
        <v>20</v>
      </c>
      <c r="U30" s="1">
        <f t="shared" si="6"/>
        <v>17.510691375623662</v>
      </c>
      <c r="V30" s="1">
        <v>5.6050000000000004</v>
      </c>
      <c r="W30" s="1">
        <v>7.3958000000000004</v>
      </c>
      <c r="X30" s="1">
        <v>7.2998000000000003</v>
      </c>
      <c r="Y30" s="1">
        <v>5.6769999999999996</v>
      </c>
      <c r="Z30" s="1">
        <v>14.2186</v>
      </c>
      <c r="AA30" s="1">
        <v>9.8851999999999993</v>
      </c>
      <c r="AB30" s="1">
        <v>4.8178000000000001</v>
      </c>
      <c r="AC30" s="1">
        <v>1.6148</v>
      </c>
      <c r="AD30" s="1">
        <v>3.335</v>
      </c>
      <c r="AE30" s="1">
        <v>7.4668000000000001</v>
      </c>
      <c r="AF30" s="1"/>
      <c r="AG30" s="1">
        <f t="shared" si="10"/>
        <v>13.970000000000013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36</v>
      </c>
      <c r="C31" s="1">
        <v>34</v>
      </c>
      <c r="D31" s="1">
        <v>18</v>
      </c>
      <c r="E31" s="1">
        <v>14</v>
      </c>
      <c r="F31" s="1">
        <v>32</v>
      </c>
      <c r="G31" s="7">
        <v>0.14000000000000001</v>
      </c>
      <c r="H31" s="1">
        <v>180</v>
      </c>
      <c r="I31" s="1">
        <v>9988391</v>
      </c>
      <c r="J31" s="1"/>
      <c r="K31" s="1">
        <f>IFERROR(VLOOKUP(A31,[1]TDSheet!$A:$E,5,0),0)</f>
        <v>16</v>
      </c>
      <c r="L31" s="1">
        <f t="shared" si="2"/>
        <v>-2</v>
      </c>
      <c r="M31" s="1"/>
      <c r="N31" s="1"/>
      <c r="O31" s="1">
        <v>0</v>
      </c>
      <c r="P31" s="1">
        <f t="shared" si="3"/>
        <v>2.8</v>
      </c>
      <c r="Q31" s="12">
        <f t="shared" si="11"/>
        <v>24</v>
      </c>
      <c r="R31" s="12"/>
      <c r="S31" s="1"/>
      <c r="T31" s="1">
        <f t="shared" si="5"/>
        <v>20</v>
      </c>
      <c r="U31" s="1">
        <f t="shared" si="6"/>
        <v>11.428571428571429</v>
      </c>
      <c r="V31" s="1">
        <v>2.6</v>
      </c>
      <c r="W31" s="1">
        <v>4</v>
      </c>
      <c r="X31" s="1">
        <v>2.2000000000000002</v>
      </c>
      <c r="Y31" s="1">
        <v>1.2</v>
      </c>
      <c r="Z31" s="1">
        <v>0</v>
      </c>
      <c r="AA31" s="1">
        <v>2.6</v>
      </c>
      <c r="AB31" s="1">
        <v>4.8</v>
      </c>
      <c r="AC31" s="1">
        <v>4.8</v>
      </c>
      <c r="AD31" s="1">
        <v>3.2</v>
      </c>
      <c r="AE31" s="1">
        <v>5.4</v>
      </c>
      <c r="AF31" s="1"/>
      <c r="AG31" s="1">
        <f t="shared" si="10"/>
        <v>3.3600000000000003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>
        <v>2</v>
      </c>
      <c r="D32" s="1">
        <v>304</v>
      </c>
      <c r="E32" s="1">
        <v>59</v>
      </c>
      <c r="F32" s="1">
        <v>233</v>
      </c>
      <c r="G32" s="7">
        <v>0.18</v>
      </c>
      <c r="H32" s="1">
        <v>270</v>
      </c>
      <c r="I32" s="1">
        <v>9988681</v>
      </c>
      <c r="J32" s="1"/>
      <c r="K32" s="1">
        <f>IFERROR(VLOOKUP(A32,[1]TDSheet!$A:$E,5,0),0)</f>
        <v>60</v>
      </c>
      <c r="L32" s="1">
        <f t="shared" si="2"/>
        <v>-1</v>
      </c>
      <c r="M32" s="1"/>
      <c r="N32" s="1"/>
      <c r="O32" s="1">
        <v>0</v>
      </c>
      <c r="P32" s="1">
        <f t="shared" si="3"/>
        <v>11.8</v>
      </c>
      <c r="Q32" s="12"/>
      <c r="R32" s="12"/>
      <c r="S32" s="1"/>
      <c r="T32" s="1">
        <f t="shared" si="5"/>
        <v>19.745762711864405</v>
      </c>
      <c r="U32" s="1">
        <f t="shared" si="6"/>
        <v>19.745762711864405</v>
      </c>
      <c r="V32" s="1">
        <v>12.6</v>
      </c>
      <c r="W32" s="1">
        <v>20.8</v>
      </c>
      <c r="X32" s="1">
        <v>13</v>
      </c>
      <c r="Y32" s="1">
        <v>9.8000000000000007</v>
      </c>
      <c r="Z32" s="1">
        <v>7</v>
      </c>
      <c r="AA32" s="1">
        <v>15</v>
      </c>
      <c r="AB32" s="1">
        <v>15</v>
      </c>
      <c r="AC32" s="1">
        <v>14</v>
      </c>
      <c r="AD32" s="1">
        <v>17.399999999999999</v>
      </c>
      <c r="AE32" s="1">
        <v>26.4</v>
      </c>
      <c r="AF32" s="1"/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49</v>
      </c>
      <c r="C33" s="1">
        <v>78.364000000000004</v>
      </c>
      <c r="D33" s="1">
        <v>80.738</v>
      </c>
      <c r="E33" s="1">
        <v>47.103999999999999</v>
      </c>
      <c r="F33" s="1">
        <v>111.998</v>
      </c>
      <c r="G33" s="7">
        <v>1</v>
      </c>
      <c r="H33" s="1">
        <v>120</v>
      </c>
      <c r="I33" s="1">
        <v>8785198</v>
      </c>
      <c r="J33" s="1"/>
      <c r="K33" s="1">
        <f>IFERROR(VLOOKUP(A33,[1]TDSheet!$A:$E,5,0),0)</f>
        <v>49</v>
      </c>
      <c r="L33" s="1">
        <f t="shared" si="2"/>
        <v>-1.8960000000000008</v>
      </c>
      <c r="M33" s="1"/>
      <c r="N33" s="1"/>
      <c r="O33" s="1">
        <v>0</v>
      </c>
      <c r="P33" s="1">
        <f t="shared" si="3"/>
        <v>9.4207999999999998</v>
      </c>
      <c r="Q33" s="12">
        <f t="shared" si="11"/>
        <v>76.417999999999992</v>
      </c>
      <c r="R33" s="12"/>
      <c r="S33" s="1"/>
      <c r="T33" s="1">
        <f t="shared" si="5"/>
        <v>20</v>
      </c>
      <c r="U33" s="1">
        <f t="shared" si="6"/>
        <v>11.888374660326088</v>
      </c>
      <c r="V33" s="1">
        <v>8.081999999999999</v>
      </c>
      <c r="W33" s="1">
        <v>10.982799999999999</v>
      </c>
      <c r="X33" s="1">
        <v>7.0452000000000004</v>
      </c>
      <c r="Y33" s="1">
        <v>2.6960000000000002</v>
      </c>
      <c r="Z33" s="1">
        <v>10.356999999999999</v>
      </c>
      <c r="AA33" s="1">
        <v>7.4029999999999996</v>
      </c>
      <c r="AB33" s="1">
        <v>5.2850000000000001</v>
      </c>
      <c r="AC33" s="1">
        <v>8.7523999999999997</v>
      </c>
      <c r="AD33" s="1">
        <v>8.2279999999999998</v>
      </c>
      <c r="AE33" s="1">
        <v>5.6752000000000002</v>
      </c>
      <c r="AF33" s="1"/>
      <c r="AG33" s="1">
        <f t="shared" si="10"/>
        <v>76.417999999999992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/>
      <c r="D34" s="1">
        <v>1123</v>
      </c>
      <c r="E34" s="1">
        <v>444</v>
      </c>
      <c r="F34" s="1">
        <v>655</v>
      </c>
      <c r="G34" s="7">
        <v>0.1</v>
      </c>
      <c r="H34" s="1">
        <v>60</v>
      </c>
      <c r="I34" s="1">
        <v>8444187</v>
      </c>
      <c r="J34" s="1"/>
      <c r="K34" s="1">
        <f>IFERROR(VLOOKUP(A34,[1]TDSheet!$A:$E,5,0),0)</f>
        <v>457</v>
      </c>
      <c r="L34" s="1">
        <f t="shared" si="2"/>
        <v>-13</v>
      </c>
      <c r="M34" s="1"/>
      <c r="N34" s="1"/>
      <c r="O34" s="1">
        <v>0</v>
      </c>
      <c r="P34" s="1">
        <f t="shared" si="3"/>
        <v>88.8</v>
      </c>
      <c r="Q34" s="12">
        <f>16*P34-O34-F34</f>
        <v>765.8</v>
      </c>
      <c r="R34" s="12"/>
      <c r="S34" s="1"/>
      <c r="T34" s="1">
        <f t="shared" si="5"/>
        <v>16</v>
      </c>
      <c r="U34" s="1">
        <f t="shared" si="6"/>
        <v>7.3761261261261266</v>
      </c>
      <c r="V34" s="1">
        <v>-0.6</v>
      </c>
      <c r="W34" s="1">
        <v>5.4</v>
      </c>
      <c r="X34" s="1">
        <v>57</v>
      </c>
      <c r="Y34" s="1">
        <v>63.6</v>
      </c>
      <c r="Z34" s="1">
        <v>-2</v>
      </c>
      <c r="AA34" s="1">
        <v>42.4</v>
      </c>
      <c r="AB34" s="1">
        <v>45</v>
      </c>
      <c r="AC34" s="1">
        <v>50.6</v>
      </c>
      <c r="AD34" s="1">
        <v>39.6</v>
      </c>
      <c r="AE34" s="1">
        <v>50</v>
      </c>
      <c r="AF34" s="1"/>
      <c r="AG34" s="1">
        <f t="shared" si="10"/>
        <v>76.58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/>
      <c r="D35" s="1">
        <v>783</v>
      </c>
      <c r="E35" s="1">
        <v>280</v>
      </c>
      <c r="F35" s="1">
        <v>483</v>
      </c>
      <c r="G35" s="7">
        <v>0.1</v>
      </c>
      <c r="H35" s="1">
        <v>90</v>
      </c>
      <c r="I35" s="1">
        <v>8444194</v>
      </c>
      <c r="J35" s="1"/>
      <c r="K35" s="1">
        <f>IFERROR(VLOOKUP(A35,[1]TDSheet!$A:$E,5,0),0)</f>
        <v>298</v>
      </c>
      <c r="L35" s="1">
        <f t="shared" si="2"/>
        <v>-18</v>
      </c>
      <c r="M35" s="1"/>
      <c r="N35" s="1"/>
      <c r="O35" s="1">
        <v>0</v>
      </c>
      <c r="P35" s="1">
        <f t="shared" si="3"/>
        <v>56</v>
      </c>
      <c r="Q35" s="12">
        <f>18*P35-O35-F35</f>
        <v>525</v>
      </c>
      <c r="R35" s="12"/>
      <c r="S35" s="1"/>
      <c r="T35" s="1">
        <f t="shared" si="5"/>
        <v>18</v>
      </c>
      <c r="U35" s="1">
        <f t="shared" si="6"/>
        <v>8.625</v>
      </c>
      <c r="V35" s="1">
        <v>-1</v>
      </c>
      <c r="W35" s="1">
        <v>5</v>
      </c>
      <c r="X35" s="1">
        <v>38</v>
      </c>
      <c r="Y35" s="1">
        <v>41.2</v>
      </c>
      <c r="Z35" s="1">
        <v>-1</v>
      </c>
      <c r="AA35" s="1">
        <v>25</v>
      </c>
      <c r="AB35" s="1">
        <v>28.6</v>
      </c>
      <c r="AC35" s="1">
        <v>27.6</v>
      </c>
      <c r="AD35" s="1">
        <v>28.6</v>
      </c>
      <c r="AE35" s="1">
        <v>28</v>
      </c>
      <c r="AF35" s="1"/>
      <c r="AG35" s="1">
        <f t="shared" si="10"/>
        <v>52.5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76</v>
      </c>
      <c r="B36" s="1" t="s">
        <v>36</v>
      </c>
      <c r="C36" s="1">
        <v>22</v>
      </c>
      <c r="D36" s="1">
        <v>150</v>
      </c>
      <c r="E36" s="1">
        <v>50</v>
      </c>
      <c r="F36" s="1">
        <v>102</v>
      </c>
      <c r="G36" s="7">
        <v>0.2</v>
      </c>
      <c r="H36" s="1">
        <v>120</v>
      </c>
      <c r="I36" s="1" t="s">
        <v>77</v>
      </c>
      <c r="J36" s="1"/>
      <c r="K36" s="1">
        <f>IFERROR(VLOOKUP(A36,[1]TDSheet!$A:$E,5,0),0)</f>
        <v>50</v>
      </c>
      <c r="L36" s="1">
        <f t="shared" si="2"/>
        <v>0</v>
      </c>
      <c r="M36" s="1"/>
      <c r="N36" s="1"/>
      <c r="O36" s="1">
        <v>0</v>
      </c>
      <c r="P36" s="1">
        <f t="shared" si="3"/>
        <v>10</v>
      </c>
      <c r="Q36" s="12">
        <f t="shared" si="11"/>
        <v>98</v>
      </c>
      <c r="R36" s="12"/>
      <c r="S36" s="1"/>
      <c r="T36" s="1">
        <f t="shared" si="5"/>
        <v>20</v>
      </c>
      <c r="U36" s="1">
        <f t="shared" si="6"/>
        <v>10.199999999999999</v>
      </c>
      <c r="V36" s="1">
        <v>4.5999999999999996</v>
      </c>
      <c r="W36" s="1">
        <v>6.6</v>
      </c>
      <c r="X36" s="1">
        <v>12</v>
      </c>
      <c r="Y36" s="1">
        <v>5.2</v>
      </c>
      <c r="Z36" s="1">
        <v>6.4</v>
      </c>
      <c r="AA36" s="1">
        <v>10.4</v>
      </c>
      <c r="AB36" s="1">
        <v>6.8</v>
      </c>
      <c r="AC36" s="1">
        <v>8.6</v>
      </c>
      <c r="AD36" s="1">
        <v>6.4</v>
      </c>
      <c r="AE36" s="1">
        <v>6.4</v>
      </c>
      <c r="AF36" s="1"/>
      <c r="AG36" s="1">
        <f t="shared" si="10"/>
        <v>19.600000000000001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9" t="s">
        <v>78</v>
      </c>
      <c r="B37" s="10" t="s">
        <v>49</v>
      </c>
      <c r="C37" s="10">
        <v>5.1079999999999997</v>
      </c>
      <c r="D37" s="10"/>
      <c r="E37" s="10">
        <v>4.08</v>
      </c>
      <c r="F37" s="11">
        <v>-1.232</v>
      </c>
      <c r="G37" s="7">
        <v>1</v>
      </c>
      <c r="H37" s="1">
        <v>120</v>
      </c>
      <c r="I37" s="1" t="s">
        <v>79</v>
      </c>
      <c r="J37" s="1"/>
      <c r="K37" s="1">
        <f>IFERROR(VLOOKUP(A37,[1]TDSheet!$A:$E,5,0),0)</f>
        <v>14</v>
      </c>
      <c r="L37" s="1">
        <f t="shared" si="2"/>
        <v>-9.92</v>
      </c>
      <c r="M37" s="1"/>
      <c r="N37" s="1"/>
      <c r="O37" s="1">
        <v>108.776</v>
      </c>
      <c r="P37" s="1">
        <f t="shared" si="3"/>
        <v>0.81600000000000006</v>
      </c>
      <c r="Q37" s="12"/>
      <c r="R37" s="12"/>
      <c r="S37" s="1"/>
      <c r="T37" s="1">
        <f t="shared" si="5"/>
        <v>131.79411764705881</v>
      </c>
      <c r="U37" s="1">
        <f t="shared" si="6"/>
        <v>131.79411764705881</v>
      </c>
      <c r="V37" s="1">
        <v>8.6941999999999986</v>
      </c>
      <c r="W37" s="1">
        <v>6.9383999999999997</v>
      </c>
      <c r="X37" s="1">
        <v>4.8259999999999996</v>
      </c>
      <c r="Y37" s="1">
        <v>5.9922000000000004</v>
      </c>
      <c r="Z37" s="1">
        <v>8.2550000000000008</v>
      </c>
      <c r="AA37" s="1">
        <v>3.7989999999999999</v>
      </c>
      <c r="AB37" s="1">
        <v>6.8811999999999998</v>
      </c>
      <c r="AC37" s="1">
        <v>7.1482000000000001</v>
      </c>
      <c r="AD37" s="1">
        <v>4.6130000000000004</v>
      </c>
      <c r="AE37" s="1">
        <v>9.2352000000000007</v>
      </c>
      <c r="AF37" s="1"/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5" t="s">
        <v>80</v>
      </c>
      <c r="B38" s="16" t="s">
        <v>49</v>
      </c>
      <c r="C38" s="16"/>
      <c r="D38" s="16">
        <v>66.23</v>
      </c>
      <c r="E38" s="16"/>
      <c r="F38" s="17">
        <v>66.23</v>
      </c>
      <c r="G38" s="18">
        <v>0</v>
      </c>
      <c r="H38" s="19" t="e">
        <v>#N/A</v>
      </c>
      <c r="I38" s="19" t="s">
        <v>42</v>
      </c>
      <c r="J38" s="19" t="s">
        <v>78</v>
      </c>
      <c r="K38" s="19">
        <f>IFERROR(VLOOKUP(A38,[1]TDSheet!$A:$E,5,0),0)</f>
        <v>0</v>
      </c>
      <c r="L38" s="19">
        <f t="shared" si="2"/>
        <v>0</v>
      </c>
      <c r="M38" s="19"/>
      <c r="N38" s="19"/>
      <c r="O38" s="19"/>
      <c r="P38" s="19">
        <f t="shared" si="3"/>
        <v>0</v>
      </c>
      <c r="Q38" s="20"/>
      <c r="R38" s="20"/>
      <c r="S38" s="19"/>
      <c r="T38" s="19" t="e">
        <f t="shared" si="5"/>
        <v>#DIV/0!</v>
      </c>
      <c r="U38" s="19" t="e">
        <f t="shared" si="6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/>
      <c r="AG38" s="19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81</v>
      </c>
      <c r="B39" s="1" t="s">
        <v>36</v>
      </c>
      <c r="C39" s="1">
        <v>37</v>
      </c>
      <c r="D39" s="1">
        <v>110</v>
      </c>
      <c r="E39" s="1">
        <v>48</v>
      </c>
      <c r="F39" s="1">
        <v>99</v>
      </c>
      <c r="G39" s="7">
        <v>0.2</v>
      </c>
      <c r="H39" s="1">
        <v>120</v>
      </c>
      <c r="I39" s="1" t="s">
        <v>82</v>
      </c>
      <c r="J39" s="1"/>
      <c r="K39" s="1">
        <f>IFERROR(VLOOKUP(A39,[1]TDSheet!$A:$E,5,0),0)</f>
        <v>48</v>
      </c>
      <c r="L39" s="1">
        <f t="shared" si="2"/>
        <v>0</v>
      </c>
      <c r="M39" s="1"/>
      <c r="N39" s="1"/>
      <c r="O39" s="1">
        <v>0</v>
      </c>
      <c r="P39" s="1">
        <f t="shared" si="3"/>
        <v>9.6</v>
      </c>
      <c r="Q39" s="12">
        <f t="shared" ref="Q39" si="12">20*P39-O39-F39</f>
        <v>93</v>
      </c>
      <c r="R39" s="12"/>
      <c r="S39" s="1"/>
      <c r="T39" s="1">
        <f t="shared" si="5"/>
        <v>20</v>
      </c>
      <c r="U39" s="1">
        <f t="shared" si="6"/>
        <v>10.3125</v>
      </c>
      <c r="V39" s="1">
        <v>6.4</v>
      </c>
      <c r="W39" s="1">
        <v>4.2</v>
      </c>
      <c r="X39" s="1">
        <v>9.6</v>
      </c>
      <c r="Y39" s="1">
        <v>8.4</v>
      </c>
      <c r="Z39" s="1">
        <v>8.4</v>
      </c>
      <c r="AA39" s="1">
        <v>7.6</v>
      </c>
      <c r="AB39" s="1">
        <v>6.2</v>
      </c>
      <c r="AC39" s="1">
        <v>6.6</v>
      </c>
      <c r="AD39" s="1">
        <v>4.4000000000000004</v>
      </c>
      <c r="AE39" s="1">
        <v>3.8</v>
      </c>
      <c r="AF39" s="1"/>
      <c r="AG39" s="1">
        <f t="shared" ref="AG39:AG40" si="13">G39*Q39</f>
        <v>18.600000000000001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 t="s">
        <v>83</v>
      </c>
      <c r="B40" s="10" t="s">
        <v>49</v>
      </c>
      <c r="C40" s="10">
        <v>-6.6000000000000003E-2</v>
      </c>
      <c r="D40" s="10">
        <v>74.182000000000002</v>
      </c>
      <c r="E40" s="10">
        <v>74.182000000000002</v>
      </c>
      <c r="F40" s="11">
        <v>-6.6000000000000003E-2</v>
      </c>
      <c r="G40" s="7">
        <v>1</v>
      </c>
      <c r="H40" s="1">
        <v>120</v>
      </c>
      <c r="I40" s="1" t="s">
        <v>84</v>
      </c>
      <c r="J40" s="1"/>
      <c r="K40" s="1">
        <f>IFERROR(VLOOKUP(A40,[1]TDSheet!$A:$E,5,0),0)</f>
        <v>81.5</v>
      </c>
      <c r="L40" s="1">
        <f t="shared" si="2"/>
        <v>-7.3179999999999978</v>
      </c>
      <c r="M40" s="1"/>
      <c r="N40" s="1"/>
      <c r="O40" s="1">
        <v>0</v>
      </c>
      <c r="P40" s="1">
        <f t="shared" si="3"/>
        <v>14.836400000000001</v>
      </c>
      <c r="Q40" s="12"/>
      <c r="R40" s="12"/>
      <c r="S40" s="1"/>
      <c r="T40" s="1">
        <f t="shared" si="5"/>
        <v>-4.4485185085330675E-3</v>
      </c>
      <c r="U40" s="1">
        <f t="shared" si="6"/>
        <v>-4.4485185085330675E-3</v>
      </c>
      <c r="V40" s="1">
        <v>9.8003999999999998</v>
      </c>
      <c r="W40" s="1">
        <v>31.572399999999998</v>
      </c>
      <c r="X40" s="1">
        <v>14.308400000000001</v>
      </c>
      <c r="Y40" s="1">
        <v>19.543600000000001</v>
      </c>
      <c r="Z40" s="1">
        <v>17.5716</v>
      </c>
      <c r="AA40" s="1">
        <v>15.366199999999999</v>
      </c>
      <c r="AB40" s="1">
        <v>12.97</v>
      </c>
      <c r="AC40" s="1">
        <v>9.8274000000000008</v>
      </c>
      <c r="AD40" s="1">
        <v>12.7608</v>
      </c>
      <c r="AE40" s="1">
        <v>17.78</v>
      </c>
      <c r="AF40" s="1"/>
      <c r="AG40" s="1">
        <f t="shared" si="13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5" t="s">
        <v>85</v>
      </c>
      <c r="B41" s="16" t="s">
        <v>49</v>
      </c>
      <c r="C41" s="16"/>
      <c r="D41" s="16">
        <v>312.17599999999999</v>
      </c>
      <c r="E41" s="16"/>
      <c r="F41" s="17">
        <v>312.17599999999999</v>
      </c>
      <c r="G41" s="18">
        <v>0</v>
      </c>
      <c r="H41" s="19" t="e">
        <v>#N/A</v>
      </c>
      <c r="I41" s="19" t="s">
        <v>42</v>
      </c>
      <c r="J41" s="19" t="s">
        <v>83</v>
      </c>
      <c r="K41" s="19">
        <f>IFERROR(VLOOKUP(A41,[1]TDSheet!$A:$E,5,0),0)</f>
        <v>0</v>
      </c>
      <c r="L41" s="19">
        <f t="shared" si="2"/>
        <v>0</v>
      </c>
      <c r="M41" s="19"/>
      <c r="N41" s="19"/>
      <c r="O41" s="19"/>
      <c r="P41" s="19">
        <f t="shared" si="3"/>
        <v>0</v>
      </c>
      <c r="Q41" s="20"/>
      <c r="R41" s="20"/>
      <c r="S41" s="19"/>
      <c r="T41" s="19" t="e">
        <f t="shared" si="5"/>
        <v>#DIV/0!</v>
      </c>
      <c r="U41" s="19" t="e">
        <f t="shared" si="6"/>
        <v>#DIV/0!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/>
      <c r="AG41" s="19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9" t="s">
        <v>40</v>
      </c>
      <c r="B43" s="10" t="s">
        <v>36</v>
      </c>
      <c r="C43" s="10"/>
      <c r="D43" s="10">
        <v>306</v>
      </c>
      <c r="E43" s="10">
        <v>123</v>
      </c>
      <c r="F43" s="11">
        <v>137</v>
      </c>
      <c r="G43" s="7">
        <v>0.18</v>
      </c>
      <c r="H43" s="1">
        <v>120</v>
      </c>
      <c r="I43" s="1"/>
      <c r="J43" s="1"/>
      <c r="K43" s="1">
        <f>IFERROR(VLOOKUP(A43,[1]TDSheet!$A:$E,5,0),0)</f>
        <v>127</v>
      </c>
      <c r="L43" s="1">
        <f t="shared" si="2"/>
        <v>-4</v>
      </c>
      <c r="M43" s="1"/>
      <c r="N43" s="1"/>
      <c r="O43" s="1">
        <v>300</v>
      </c>
      <c r="P43" s="1">
        <f t="shared" ref="P43:P45" si="14">E43/5</f>
        <v>24.6</v>
      </c>
      <c r="Q43" s="12">
        <f>20*(P43+P44)-O43-O44-F43-F44</f>
        <v>19</v>
      </c>
      <c r="R43" s="12"/>
      <c r="S43" s="1"/>
      <c r="T43" s="1">
        <f t="shared" ref="T43:T45" si="15">(F43+O43+Q43)/P43</f>
        <v>18.536585365853657</v>
      </c>
      <c r="U43" s="1">
        <f t="shared" ref="U43:U45" si="16">(F43+O43)/P43</f>
        <v>17.76422764227642</v>
      </c>
      <c r="V43" s="1">
        <v>-0.2</v>
      </c>
      <c r="W43" s="1">
        <v>2</v>
      </c>
      <c r="X43" s="1">
        <v>22.8</v>
      </c>
      <c r="Y43" s="1">
        <v>50.2</v>
      </c>
      <c r="Z43" s="1">
        <v>49.4</v>
      </c>
      <c r="AA43" s="1">
        <v>63.2</v>
      </c>
      <c r="AB43" s="1">
        <v>56.4</v>
      </c>
      <c r="AC43" s="1">
        <v>47.4</v>
      </c>
      <c r="AD43" s="1">
        <v>48.4</v>
      </c>
      <c r="AE43" s="1">
        <v>49.8</v>
      </c>
      <c r="AF43" s="1">
        <v>2860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5" t="s">
        <v>41</v>
      </c>
      <c r="B44" s="16" t="s">
        <v>36</v>
      </c>
      <c r="C44" s="16">
        <v>261</v>
      </c>
      <c r="D44" s="16"/>
      <c r="E44" s="16">
        <v>45</v>
      </c>
      <c r="F44" s="17">
        <v>216</v>
      </c>
      <c r="G44" s="18">
        <v>0</v>
      </c>
      <c r="H44" s="19" t="e">
        <v>#N/A</v>
      </c>
      <c r="I44" s="19" t="s">
        <v>42</v>
      </c>
      <c r="J44" s="19" t="s">
        <v>40</v>
      </c>
      <c r="K44" s="19">
        <f>IFERROR(VLOOKUP(A44,[1]TDSheet!$A:$E,5,0),0)</f>
        <v>222</v>
      </c>
      <c r="L44" s="19">
        <f t="shared" si="2"/>
        <v>-177</v>
      </c>
      <c r="M44" s="19"/>
      <c r="N44" s="19"/>
      <c r="O44" s="19"/>
      <c r="P44" s="19">
        <f t="shared" si="14"/>
        <v>9</v>
      </c>
      <c r="Q44" s="20"/>
      <c r="R44" s="20"/>
      <c r="S44" s="19"/>
      <c r="T44" s="19">
        <f t="shared" si="15"/>
        <v>24</v>
      </c>
      <c r="U44" s="19">
        <f t="shared" si="16"/>
        <v>24</v>
      </c>
      <c r="V44" s="19">
        <v>20</v>
      </c>
      <c r="W44" s="19">
        <v>38</v>
      </c>
      <c r="X44" s="19">
        <v>21.2</v>
      </c>
      <c r="Y44" s="19">
        <v>3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/>
      <c r="AG44" s="19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43</v>
      </c>
      <c r="B45" s="1" t="s">
        <v>36</v>
      </c>
      <c r="C45" s="1">
        <v>455</v>
      </c>
      <c r="D45" s="1">
        <v>1021</v>
      </c>
      <c r="E45" s="1">
        <v>1034</v>
      </c>
      <c r="F45" s="1">
        <v>366</v>
      </c>
      <c r="G45" s="7">
        <v>0.18</v>
      </c>
      <c r="H45" s="1">
        <v>120</v>
      </c>
      <c r="I45" s="1"/>
      <c r="J45" s="1"/>
      <c r="K45" s="1">
        <f>IFERROR(VLOOKUP(A45,[1]TDSheet!$A:$E,5,0),0)</f>
        <v>1037</v>
      </c>
      <c r="L45" s="1">
        <f t="shared" si="2"/>
        <v>-3</v>
      </c>
      <c r="M45" s="1"/>
      <c r="N45" s="1"/>
      <c r="O45" s="1">
        <v>2300</v>
      </c>
      <c r="P45" s="1">
        <f t="shared" si="14"/>
        <v>206.8</v>
      </c>
      <c r="Q45" s="12">
        <f t="shared" ref="Q45" si="17">20*P45-O45-F45</f>
        <v>1470</v>
      </c>
      <c r="R45" s="12"/>
      <c r="S45" s="1"/>
      <c r="T45" s="1">
        <f t="shared" si="15"/>
        <v>20</v>
      </c>
      <c r="U45" s="1">
        <f t="shared" si="16"/>
        <v>12.891682785299805</v>
      </c>
      <c r="V45" s="1">
        <v>209</v>
      </c>
      <c r="W45" s="1">
        <v>149.6</v>
      </c>
      <c r="X45" s="1">
        <v>158.6</v>
      </c>
      <c r="Y45" s="1">
        <v>145.19999999999999</v>
      </c>
      <c r="Z45" s="1">
        <v>186.4</v>
      </c>
      <c r="AA45" s="1">
        <v>182.4</v>
      </c>
      <c r="AB45" s="1">
        <v>157.4</v>
      </c>
      <c r="AC45" s="1">
        <v>138.80000000000001</v>
      </c>
      <c r="AD45" s="1">
        <v>184.4</v>
      </c>
      <c r="AE45" s="1">
        <v>202.4</v>
      </c>
      <c r="AF45" s="1">
        <v>2860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</sheetData>
  <autoFilter ref="A3:AG41" xr:uid="{FDD6A15F-011B-45F6-9902-3BC25AC831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2025-06-30T09:06:25Z</dcterms:created>
  <dcterms:modified xsi:type="dcterms:W3CDTF">2025-06-30T10:54:14Z</dcterms:modified>
</cp:coreProperties>
</file>