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ADB2C4-B6D2-406B-B2FE-F1D7C40C22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177" i="1" l="1"/>
  <c r="BN177" i="1"/>
  <c r="Z177" i="1"/>
  <c r="BP206" i="1"/>
  <c r="BN206" i="1"/>
  <c r="Z206" i="1"/>
  <c r="BP236" i="1"/>
  <c r="BN236" i="1"/>
  <c r="Z236" i="1"/>
  <c r="BP270" i="1"/>
  <c r="BN270" i="1"/>
  <c r="Z270" i="1"/>
  <c r="BP315" i="1"/>
  <c r="BN315" i="1"/>
  <c r="Z315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BP175" i="1"/>
  <c r="BN175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Y281" i="1"/>
  <c r="BP278" i="1"/>
  <c r="BN278" i="1"/>
  <c r="Z278" i="1"/>
  <c r="Z281" i="1" s="1"/>
  <c r="BP329" i="1"/>
  <c r="BN329" i="1"/>
  <c r="Z329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Z476" i="1" s="1"/>
  <c r="Y530" i="1"/>
  <c r="Y529" i="1"/>
  <c r="BP525" i="1"/>
  <c r="BN525" i="1"/>
  <c r="Z525" i="1"/>
  <c r="BP527" i="1"/>
  <c r="BN527" i="1"/>
  <c r="Z527" i="1"/>
  <c r="F9" i="1"/>
  <c r="F10" i="1"/>
  <c r="B546" i="1"/>
  <c r="X538" i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BP198" i="1"/>
  <c r="BN198" i="1"/>
  <c r="Z198" i="1"/>
  <c r="BP208" i="1"/>
  <c r="BN208" i="1"/>
  <c r="Z208" i="1"/>
  <c r="BP220" i="1"/>
  <c r="BN220" i="1"/>
  <c r="Z220" i="1"/>
  <c r="BP238" i="1"/>
  <c r="BN238" i="1"/>
  <c r="Z238" i="1"/>
  <c r="BP261" i="1"/>
  <c r="BN261" i="1"/>
  <c r="Z261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Q54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J9" i="1"/>
  <c r="X539" i="1"/>
  <c r="Y185" i="1"/>
  <c r="BP181" i="1"/>
  <c r="BN181" i="1"/>
  <c r="Z181" i="1"/>
  <c r="BP204" i="1"/>
  <c r="BN204" i="1"/>
  <c r="Z204" i="1"/>
  <c r="BP216" i="1"/>
  <c r="BN216" i="1"/>
  <c r="Z216" i="1"/>
  <c r="BP234" i="1"/>
  <c r="BN234" i="1"/>
  <c r="Z234" i="1"/>
  <c r="BP252" i="1"/>
  <c r="BN252" i="1"/>
  <c r="Z252" i="1"/>
  <c r="BP265" i="1"/>
  <c r="BN265" i="1"/>
  <c r="Z265" i="1"/>
  <c r="BP273" i="1"/>
  <c r="BN273" i="1"/>
  <c r="Z273" i="1"/>
  <c r="BP313" i="1"/>
  <c r="BN313" i="1"/>
  <c r="Z313" i="1"/>
  <c r="BP327" i="1"/>
  <c r="BN327" i="1"/>
  <c r="Z327" i="1"/>
  <c r="Y345" i="1"/>
  <c r="BP340" i="1"/>
  <c r="BN340" i="1"/>
  <c r="Z340" i="1"/>
  <c r="Z344" i="1" s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Y210" i="1"/>
  <c r="Y211" i="1"/>
  <c r="Y223" i="1"/>
  <c r="Y244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46" i="1"/>
  <c r="Y50" i="1"/>
  <c r="E546" i="1"/>
  <c r="Y93" i="1"/>
  <c r="BP90" i="1"/>
  <c r="BN90" i="1"/>
  <c r="Y104" i="1"/>
  <c r="BP96" i="1"/>
  <c r="BN96" i="1"/>
  <c r="Z96" i="1"/>
  <c r="F546" i="1"/>
  <c r="Y113" i="1"/>
  <c r="BP108" i="1"/>
  <c r="BN108" i="1"/>
  <c r="Z108" i="1"/>
  <c r="BP116" i="1"/>
  <c r="BN116" i="1"/>
  <c r="Z116" i="1"/>
  <c r="Z118" i="1" s="1"/>
  <c r="BP132" i="1"/>
  <c r="BN132" i="1"/>
  <c r="Z132" i="1"/>
  <c r="Z133" i="1" s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200" i="1"/>
  <c r="BP197" i="1"/>
  <c r="BN197" i="1"/>
  <c r="Z197" i="1"/>
  <c r="Z199" i="1" s="1"/>
  <c r="BP217" i="1"/>
  <c r="BN217" i="1"/>
  <c r="Z217" i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24" i="1"/>
  <c r="Y32" i="1"/>
  <c r="Y59" i="1"/>
  <c r="Y67" i="1"/>
  <c r="Y73" i="1"/>
  <c r="Y81" i="1"/>
  <c r="Y87" i="1"/>
  <c r="BP92" i="1"/>
  <c r="BN92" i="1"/>
  <c r="Z92" i="1"/>
  <c r="Y94" i="1"/>
  <c r="BP99" i="1"/>
  <c r="BN99" i="1"/>
  <c r="Z99" i="1"/>
  <c r="BP103" i="1"/>
  <c r="BN103" i="1"/>
  <c r="Z103" i="1"/>
  <c r="Y105" i="1"/>
  <c r="Y112" i="1"/>
  <c r="BP124" i="1"/>
  <c r="BN124" i="1"/>
  <c r="Z124" i="1"/>
  <c r="Y128" i="1"/>
  <c r="Y134" i="1"/>
  <c r="Y195" i="1"/>
  <c r="BP205" i="1"/>
  <c r="BN205" i="1"/>
  <c r="Z205" i="1"/>
  <c r="BP209" i="1"/>
  <c r="BN209" i="1"/>
  <c r="Z209" i="1"/>
  <c r="Y222" i="1"/>
  <c r="BP213" i="1"/>
  <c r="BN213" i="1"/>
  <c r="Z213" i="1"/>
  <c r="BP221" i="1"/>
  <c r="BN221" i="1"/>
  <c r="Z221" i="1"/>
  <c r="Y227" i="1"/>
  <c r="Y228" i="1"/>
  <c r="BP225" i="1"/>
  <c r="BN225" i="1"/>
  <c r="Z225" i="1"/>
  <c r="Z227" i="1" s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42" i="1" l="1"/>
  <c r="Z405" i="1"/>
  <c r="Z266" i="1"/>
  <c r="Z301" i="1"/>
  <c r="Z184" i="1"/>
  <c r="Z274" i="1"/>
  <c r="Z529" i="1"/>
  <c r="Z470" i="1"/>
  <c r="Z373" i="1"/>
  <c r="Z66" i="1"/>
  <c r="Z45" i="1"/>
  <c r="Z395" i="1"/>
  <c r="Z487" i="1"/>
  <c r="Z424" i="1"/>
  <c r="Z239" i="1"/>
  <c r="Z210" i="1"/>
  <c r="Z81" i="1"/>
  <c r="Z512" i="1"/>
  <c r="Z72" i="1"/>
  <c r="Z59" i="1"/>
  <c r="Z32" i="1"/>
  <c r="Y540" i="1"/>
  <c r="Y537" i="1"/>
  <c r="Z493" i="1"/>
  <c r="Z337" i="1"/>
  <c r="Z331" i="1"/>
  <c r="Z112" i="1"/>
  <c r="Z256" i="1"/>
  <c r="Z316" i="1"/>
  <c r="Y538" i="1"/>
  <c r="Z222" i="1"/>
  <c r="Y536" i="1"/>
  <c r="Z522" i="1"/>
  <c r="Z104" i="1"/>
  <c r="Z541" i="1" s="1"/>
  <c r="Y539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<sst xmlns="http://schemas.openxmlformats.org/spreadsheetml/2006/main" count="2388" uniqueCount="837">
  <si>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</si>
  <si>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</si>
  <si>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</si>
  <si>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</si>
  <si>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</si>
  <si>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</si>
  <si>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</si>
  <si>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</si>
  <si>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</si>
  <si>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</si>
  <si>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</si>
  <si>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</si>
  <si>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</si>
  <si>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</si>
  <si>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</si>
  <si>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</si>
  <si>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</si>
  <si>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</si>
  <si>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</si>
  <si>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</si>
  <si>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</si>
  <si>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</si>
  <si>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</si>
  <si>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</si>
  <si>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</si>
  <si>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</si>
  <si>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</si>
  <si>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</si>
  <si>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</si>
  <si>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</si>
  <si>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</si>
  <si>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</si>
  <si>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</si>
  <si>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</si>
  <si>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</si>
  <si>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</si>
  <si>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</si>
  <si>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</si>
  <si>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</si>
  <si>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</si>
  <si>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</si>
  <si>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</si>
  <si>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</si>
  <si>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</si>
  <si>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</si>
  <si>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</si>
  <si>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</si>
  <si>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</si>
  <si>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</si>
  <si>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</si>
  <si>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</si>
  <si>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</si>
  <si>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</si>
  <si>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</si>
  <si>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</si>
  <si>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</si>
  <si>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</si>
  <si>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</si>
  <si>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</si>
  <si>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</si>
  <si>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</si>
  <si>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</si>
  <si>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</si>
  <si>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</si>
  <si>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</si>
  <si>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</si>
  <si>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</si>
  <si>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</si>
  <si>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</si>
  <si>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</si>
  <si>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</si>
  <si>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</si>
  <si>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</si>
  <si>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</si>
  <si>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</si>
  <si>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</si>
  <si>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</si>
  <si>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</si>
  <si>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</si>
  <si>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</si>
  <si>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</si>
  <si>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</si>
  <si>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</si>
  <si>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</si>
  <si>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</si>
  <si>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</si>
  <si>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</si>
  <si>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</si>
  <si>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</si>
  <si>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</si>
  <si>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</si>
  <si>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</si>
  <si>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</si>
  <si>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</si>
  <si>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</si>
  <si>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</si>
  <si>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</si>
  <si>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</si>
  <si>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</si>
  <si>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</si>
  <si>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</si>
  <si>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</si>
  <si>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</si>
  <si>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</si>
  <si>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</si>
  <si>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</si>
  <si>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</si>
  <si>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</si>
  <si>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</si>
  <si>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</si>
  <si>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</si>
  <si>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</si>
  <si>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</si>
  <si>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</si>
  <si>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</si>
  <si>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</si>
  <si>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</si>
  <si>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</si>
  <si>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</si>
  <si>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</si>
  <si>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</si>
  <si>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</si>
  <si>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</si>
  <si>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</si>
  <si>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</si>
  <si>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</si>
  <si>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</si>
  <si>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</si>
  <si>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</si>
  <si>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</si>
  <si>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</si>
  <si>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</si>
  <si>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</si>
  <si>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</si>
  <si>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</si>
  <si>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</si>
  <si>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</si>
  <si>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</si>
  <si>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</si>
  <si>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</si>
  <si>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</si>
  <si>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</si>
  <si>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</si>
  <si>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</si>
  <si>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</si>
  <si>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</si>
  <si>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</si>
  <si>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</si>
  <si>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</si>
  <si>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</si>
  <si>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</si>
  <si>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</si>
  <si>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</si>
  <si>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</si>
  <si>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</si>
  <si>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</si>
  <si>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</si>
  <si>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</si>
  <si>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</si>
  <si>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</si>
  <si>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</si>
  <si>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</si>
  <si>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</si>
  <si>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</si>
  <si>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</si>
  <si>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</si>
  <si>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</si>
  <si>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</si>
  <si>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</si>
  <si>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</si>
  <si>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</si>
  <si>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</si>
  <si>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</si>
  <si>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</si>
  <si>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</si>
  <si>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</si>
  <si>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</si>
  <si>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</si>
  <si>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</si>
  <si>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</si>
  <si>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</si>
  <si>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</si>
  <si>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</si>
  <si>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</si>
  <si>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</si>
  <si>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</si>
  <si>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</si>
  <si>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</si>
  <si>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</si>
  <si>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</si>
  <si>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</si>
  <si>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</si>
  <si>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</si>
  <si>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</si>
  <si>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</si>
  <si>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</si>
  <si>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</si>
  <si>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</si>
  <si>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</si>
  <si>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</si>
  <si>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</si>
  <si>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</si>
  <si>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</si>
  <si>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</si>
  <si>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</si>
  <si>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</si>
  <si>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</si>
  <si>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</si>
  <si>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</si>
  <si>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</si>
  <si>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</si>
  <si>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</si>
  <si>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</si>
  <si>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</si>
  <si>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</si>
  <si>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</si>
  <si>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</si>
  <si>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</si>
  <si>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</si>
  <si>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</si>
  <si>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</si>
  <si>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</si>
  <si>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</si>
  <si>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</si>
  <si>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</si>
  <si>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</si>
  <si>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</si>
  <si>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</si>
  <si>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</si>
  <si>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</si>
  <si>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</si>
  <si>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</si>
  <si>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</si>
  <si>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</si>
  <si>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</si>
  <si>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</si>
  <si>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</si>
  <si>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</si>
  <si>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</si>
  <si>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</si>
  <si>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</si>
  <si>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</si>
  <si>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</si>
  <si>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</si>
  <si>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</si>
  <si>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</si>
  <si>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</si>
  <si>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</si>
  <si>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</si>
  <si>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</si>
  <si>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</si>
  <si>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</si>
  <si>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</si>
  <si>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</si>
  <si>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</si>
  <si>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</si>
  <si>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</si>
  <si>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</si>
  <si>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</si>
  <si>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</si>
  <si>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</si>
  <si>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</si>
  <si>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</si>
  <si>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</si>
  <si>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</si>
  <si>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</si>
  <si>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</si>
  <si>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</si>
  <si>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</si>
  <si>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</si>
  <si>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</si>
  <si>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</si>
  <si>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</si>
  <si>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</si>
  <si>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</si>
  <si>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</si>
  <si>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</si>
  <si>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</si>
  <si>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</si>
  <si>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</si>
  <si>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</si>
  <si>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</si>
  <si>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</si>
  <si>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</si>
  <si>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</si>
  <si>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</si>
  <si>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</si>
  <si>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</si>
  <si>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</si>
  <si>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</si>
  <si>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</si>
  <si>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</si>
  <si>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</si>
  <si>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</si>
  <si>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</si>
  <si>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</si>
  <si>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</si>
  <si>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</si>
  <si>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</si>
  <si>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</si>
  <si>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</si>
  <si>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</si>
  <si>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</si>
  <si>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</si>
  <si>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</si>
  <si>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</si>
  <si>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</si>
  <si>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</si>
  <si>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</si>
  <si>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</si>
  <si>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</si>
  <si>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</si>
  <si>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</si>
  <si>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</si>
  <si>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</si>
  <si>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</si>
  <si>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</si>
  <si>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</si>
  <si>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</si>
  <si>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</si>
  <si>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</si>
  <si>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</si>
  <si>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</si>
  <si>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</si>
  <si>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</si>
  <si>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</si>
  <si>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</si>
  <si>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</si>
  <si>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</si>
  <si>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</si>
  <si>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</si>
  <si>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</si>
  <si>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</si>
  <si>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</si>
  <si>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</si>
  <si>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</si>
  <si>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</si>
  <si>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</si>
  <si>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</si>
  <si>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</si>
  <si>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</si>
  <si>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</si>
  <si>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</si>
  <si>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</si>
  <si>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</si>
  <si>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</si>
  <si>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</si>
  <si>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</si>
  <si>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</si>
  <si>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</si>
  <si>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</si>
  <si>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</si>
  <si>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</si>
  <si>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</si>
  <si>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</si>
  <si>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</si>
  <si>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</si>
  <si>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</si>
  <si>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</si>
  <si>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</si>
  <si>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</si>
  <si>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</si>
  <si>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</si>
  <si>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</si>
  <si>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</si>
  <si>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</si>
  <si>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</si>
  <si>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</si>
  <si>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</si>
  <si>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</si>
  <si>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</si>
  <si>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</si>
  <si>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</si>
  <si>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</si>
  <si>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</si>
  <si>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</si>
  <si>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</si>
  <si>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</si>
  <si>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</si>
  <si>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</si>
  <si>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</si>
  <si>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</si>
  <si>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</si>
  <si>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</si>
  <si>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</si>
  <si>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</si>
  <si>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</si>
  <si>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</si>
  <si>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</si>
  <si>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</si>
  <si>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</si>
  <si>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</si>
  <si>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</si>
  <si>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</si>
  <si>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</si>
  <si>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</si>
  <si>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</si>
  <si>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</si>
  <si>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</si>
  <si>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</si>
  <si>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</si>
  <si>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</si>
  <si>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</si>
  <si>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</si>
  <si>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</si>
  <si>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</si>
  <si>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</si>
  <si>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</si>
  <si>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</si>
  <si>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</si>
  <si>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</si>
  <si>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</si>
  <si>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</si>
  <si>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</si>
  <si>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</si>
  <si>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</si>
  <si>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</si>
  <si>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</si>
  <si>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</si>
  <si>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</si>
  <si>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</si>
  <si>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</si>
  <si>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</si>
  <si>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</si>
  <si>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</si>
  <si>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</si>
  <si>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</si>
  <si>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</si>
  <si>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</si>
  <si>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</si>
  <si>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</si>
  <si>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</si>
  <si>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</si>
  <si>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</si>
  <si>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</si>
  <si>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</si>
  <si>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</si>
  <si>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</si>
  <si>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</si>
  <si>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</si>
  <si>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</si>
  <si>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</si>
  <si>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</si>
  <si>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</si>
  <si>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</si>
  <si>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</si>
  <si>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</si>
  <si>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</si>
  <si>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</si>
  <si>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</si>
  <si>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</si>
  <si>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</si>
  <si>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</si>
  <si>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</si>
  <si>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</si>
  <si>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</si>
  <si>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</si>
  <si>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</si>
  <si>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</si>
  <si>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</si>
  <si>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</si>
  <si>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</si>
  <si>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</si>
  <si>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</si>
  <si>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</si>
  <si>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</si>
  <si>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</si>
  <si>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</si>
  <si>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</si>
  <si>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</si>
  <si>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</si>
  <si>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</si>
  <si>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</si>
  <si>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</si>
  <si>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</si>
  <si>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</si>
  <si>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</si>
  <si>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</si>
  <si>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</si>
  <si>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</si>
  <si>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</si>
  <si>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</si>
  <si>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</si>
  <si>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</si>
  <si>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</si>
  <si>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</si>
  <si>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</si>
  <si>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</si>
  <si>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</si>
  <si>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</si>
  <si>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</si>
  <si>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</si>
  <si>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</si>
  <si>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</si>
  <si>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</si>
  <si>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</si>
  <si>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</si>
  <si>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</si>
  <si>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</si>
  <si>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</si>
  <si>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</si>
  <si>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</si>
  <si>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</si>
  <si>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</si>
  <si>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</si>
  <si>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</si>
  <si>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</si>
  <si>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</si>
  <si>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</si>
  <si>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</si>
  <si>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</si>
  <si>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</si>
  <si>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</si>
  <si>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</si>
  <si>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</si>
  <si>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</si>
  <si>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</si>
  <si>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</si>
  <si>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</si>
  <si>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</si>
  <si>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</si>
  <si>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</si>
  <si>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</si>
  <si>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</si>
  <si>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</si>
  <si>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</si>
  <si>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</si>
  <si>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</si>
  <si>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</si>
  <si>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</si>
  <si>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</si>
  <si>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</si>
  <si>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</si>
  <si>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</si>
  <si>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</si>
  <si>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</si>
  <si>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</si>
  <si>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</si>
  <si>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</si>
  <si>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</si>
  <si>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</si>
  <si>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</si>
  <si>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</si>
  <si>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</si>
  <si>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</si>
  <si>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</si>
  <si>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</si>
  <si>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</si>
  <si>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</si>
  <si>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</si>
  <si>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</si>
  <si>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</si>
  <si>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</si>
  <si>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</si>
  <si>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</si>
  <si>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</si>
  <si>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</si>
  <si>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</si>
  <si>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</si>
  <si>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</si>
  <si>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</si>
  <si>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</si>
  <si>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</si>
  <si>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</si>
  <si>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</si>
  <si>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</si>
  <si>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</si>
  <si>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</si>
  <si>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</si>
  <si>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</si>
  <si>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</si>
  <si>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</si>
  <si>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</si>
  <si>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</si>
  <si>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</si>
  <si>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</si>
  <si>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</si>
  <si>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</si>
  <si>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</si>
  <si>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</si>
  <si>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</si>
  <si>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</si>
  <si>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</si>
  <si>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</si>
  <si>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</si>
  <si>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</si>
  <si>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</si>
  <si>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</si>
  <si>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</si>
  <si>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</si>
  <si>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</si>
  <si>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</si>
  <si>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</si>
  <si>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</si>
  <si>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</si>
  <si>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</si>
  <si>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</si>
  <si>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</si>
  <si>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</si>
  <si>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</si>
  <si>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</si>
  <si>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</si>
  <si>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</si>
  <si>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</si>
  <si>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</si>
  <si>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</si>
  <si>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</si>
  <si>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</si>
  <si>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</si>
  <si>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</si>
  <si>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</si>
  <si>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</si>
  <si>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</si>
  <si>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</si>
  <si>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</si>
  <si>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</si>
  <si>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</si>
  <si>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</si>
  <si>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</si>
  <si>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</si>
  <si>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</si>
  <si>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</si>
  <si>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</si>
  <si>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</si>
  <si>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</si>
  <si>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</si>
  <si>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</si>
  <si>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</si>
  <si>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</si>
  <si>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</si>
  <si>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</si>
  <si>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</si>
  <si>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</si>
  <si>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</si>
  <si>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</si>
  <si>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</si>
  <si>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</si>
  <si>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</si>
  <si>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</si>
  <si>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</si>
  <si>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</si>
  <si>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</si>
  <si>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</si>
  <si>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</si>
  <si>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</si>
  <si>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</si>
  <si>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</si>
  <si>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</si>
  <si>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</si>
  <si>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</si>
  <si>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</si>
  <si>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</si>
  <si>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</si>
  <si>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</si>
  <si>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</si>
  <si>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</si>
  <si>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</si>
  <si>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</si>
  <si>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</si>
  <si>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</si>
  <si>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</si>
  <si>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</si>
  <si>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</si>
  <si>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</si>
  <si>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</si>
  <si>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</si>
  <si>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</si>
  <si>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</si>
  <si>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</si>
  <si>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</si>
  <si>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</si>
  <si>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</si>
  <si>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</si>
  <si>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</si>
  <si>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</si>
  <si>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</si>
  <si>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</si>
  <si>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</si>
  <si>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</si>
  <si>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</si>
  <si>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</si>
  <si>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</si>
  <si>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</si>
  <si>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</si>
  <si>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</si>
  <si>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</si>
  <si>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</si>
  <si>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</si>
  <si>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</si>
  <si>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</si>
  <si>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</si>
  <si>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</si>
  <si>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</si>
  <si>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</si>
  <si>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</si>
  <si>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</si>
  <si>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</si>
  <si>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</si>
  <si>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</si>
  <si>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</si>
  <si>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</si>
  <si>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</si>
  <si>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</si>
  <si>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</si>
  <si>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</si>
  <si>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</si>
  <si>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</si>
  <si>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</si>
  <si>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</si>
  <si>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</si>
  <si>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</si>
  <si>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</si>
  <si>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</si>
  <si>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</si>
  <si>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</si>
  <si>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</si>
  <si>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</si>
  <si>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</si>
  <si>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</si>
  <si>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</si>
  <si>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</si>
  <si>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</si>
  <si>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</si>
  <si>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</si>
  <si>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</si>
  <si>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</si>
  <si>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</si>
  <si>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</si>
  <si>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</si>
  <si>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</si>
  <si>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</si>
  <si>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</si>
  <si>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</si>
  <si>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</si>
  <si>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</si>
  <si>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</si>
  <si>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</si>
  <si>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</si>
  <si>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</si>
  <si>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</si>
  <si>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</si>
  <si>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</si>
  <si>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</si>
  <si>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</si>
  <si>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</si>
  <si>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</si>
  <si>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</si>
  <si>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</si>
  <si>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</si>
  <si>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</si>
  <si>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</si>
  <si>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</si>
  <si>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</si>
  <si>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</si>
  <si>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</si>
  <si>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</si>
  <si>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</si>
  <si>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</si>
  <si>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</si>
  <si>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</si>
  <si>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</si>
  <si>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</si>
  <si>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</si>
  <si>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</si>
  <si>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</si>
  <si>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</si>
  <si>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</si>
  <si>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</si>
  <si>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</si>
  <si>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</si>
  <si>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</si>
  <si>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</si>
  <si>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</si>
  <si>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</si>
  <si>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</si>
  <si>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</si>
  <si>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</si>
  <si>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</si>
  <si>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</si>
  <si>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</si>
  <si>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</si>
  <si>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</si>
  <si>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</si>
  <si>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</si>
  <si>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</si>
  <si>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</si>
  <si>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</si>
  <si>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</si>
  <si>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</si>
  <si>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</si>
  <si>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</si>
  <si>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</si>
  <si>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</si>
  <si>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</si>
  <si>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</si>
  <si>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</si>
  <si>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</si>
  <si>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</si>
  <si>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</si>
  <si>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</si>
  <si>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</si>
  <si>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</si>
  <si>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</si>
  <si>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</si>
  <si>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</si>
  <si>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</si>
  <si>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</si>
  <si>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</si>
  <si>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</si>
  <si>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</si>
  <si>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</si>
  <si>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</si>
  <si>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</si>
  <si>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</si>
  <si>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</si>
  <si>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</si>
  <si>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</si>
  <si>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</si>
  <si>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</si>
  <si>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</si>
  <si>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</si>
  <si>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</si>
  <si>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</si>
  <si>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</si>
  <si>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</si>
  <si>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</si>
  <si>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</si>
  <si>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</si>
  <si>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</si>
  <si>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</si>
  <si>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</si>
  <si>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</si>
  <si>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</si>
  <si>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</si>
  <si>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</si>
  <si>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</si>
  <si>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отдщельно,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</si>
</sst>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45805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Среда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20</v>
      </c>
      <c r="Y41" s="592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1.8518518518518516</v>
      </c>
      <c r="Y45" s="593">
        <f>IFERROR(Y41/H41,"0")+IFERROR(Y42/H42,"0")+IFERROR(Y43/H43,"0")+IFERROR(Y44/H44,"0")</f>
        <v>2</v>
      </c>
      <c r="Z45" s="593">
        <f>IFERROR(IF(Z41="",0,Z41),"0")+IFERROR(IF(Z42="",0,Z42),"0")+IFERROR(IF(Z43="",0,Z43),"0")+IFERROR(IF(Z44="",0,Z44),"0")</f>
        <v>3.7960000000000001E-2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20</v>
      </c>
      <c r="Y46" s="593">
        <f>IFERROR(SUM(Y41:Y44),"0")</f>
        <v>21.6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112.5</v>
      </c>
      <c r="Y58" s="592">
        <f t="shared" si="6"/>
        <v>112.5</v>
      </c>
      <c r="Z58" s="36">
        <f>IFERROR(IF(Y58=0,"",ROUNDUP(Y58/H58,0)*0.00902),"")</f>
        <v>0.22550000000000001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117.75</v>
      </c>
      <c r="BN58" s="64">
        <f t="shared" si="8"/>
        <v>117.75</v>
      </c>
      <c r="BO58" s="64">
        <f t="shared" si="9"/>
        <v>0.18939393939393939</v>
      </c>
      <c r="BP58" s="64">
        <f t="shared" si="10"/>
        <v>0.18939393939393939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43.518518518518519</v>
      </c>
      <c r="Y59" s="593">
        <f>IFERROR(Y53/H53,"0")+IFERROR(Y54/H54,"0")+IFERROR(Y55/H55,"0")+IFERROR(Y56/H56,"0")+IFERROR(Y57/H57,"0")+IFERROR(Y58/H58,"0")</f>
        <v>44</v>
      </c>
      <c r="Z59" s="593">
        <f>IFERROR(IF(Z53="",0,Z53),"0")+IFERROR(IF(Z54="",0,Z54),"0")+IFERROR(IF(Z55="",0,Z55),"0")+IFERROR(IF(Z56="",0,Z56),"0")+IFERROR(IF(Z57="",0,Z57),"0")+IFERROR(IF(Z58="",0,Z58),"0")</f>
        <v>0.58611999999999997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312.5</v>
      </c>
      <c r="Y60" s="593">
        <f>IFERROR(SUM(Y53:Y58),"0")</f>
        <v>317.70000000000005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150</v>
      </c>
      <c r="Y62" s="592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58.5</v>
      </c>
      <c r="Y65" s="592">
        <f>IFERROR(IF(X65="",0,CEILING((X65/$H65),1)*$H65),"")</f>
        <v>59.400000000000006</v>
      </c>
      <c r="Z65" s="36">
        <f>IFERROR(IF(Y65=0,"",ROUNDUP(Y65/H65,0)*0.00651),"")</f>
        <v>0.14322000000000001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62.399999999999991</v>
      </c>
      <c r="BN65" s="64">
        <f>IFERROR(Y65*I65/H65,"0")</f>
        <v>63.36</v>
      </c>
      <c r="BO65" s="64">
        <f>IFERROR(1/J65*(X65/H65),"0")</f>
        <v>0.11904761904761904</v>
      </c>
      <c r="BP65" s="64">
        <f>IFERROR(1/J65*(Y65/H65),"0")</f>
        <v>0.12087912087912089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35.55555555555555</v>
      </c>
      <c r="Y66" s="593">
        <f>IFERROR(Y62/H62,"0")+IFERROR(Y63/H63,"0")+IFERROR(Y64/H64,"0")+IFERROR(Y65/H65,"0")</f>
        <v>36</v>
      </c>
      <c r="Z66" s="593">
        <f>IFERROR(IF(Z62="",0,Z62),"0")+IFERROR(IF(Z63="",0,Z63),"0")+IFERROR(IF(Z64="",0,Z64),"0")+IFERROR(IF(Z65="",0,Z65),"0")</f>
        <v>0.40894000000000003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208.5</v>
      </c>
      <c r="Y67" s="593">
        <f>IFERROR(SUM(Y62:Y65),"0")</f>
        <v>210.60000000000002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30</v>
      </c>
      <c r="Y77" s="592">
        <f t="shared" si="11"/>
        <v>33.6</v>
      </c>
      <c r="Z77" s="36">
        <f>IFERROR(IF(Y77=0,"",ROUNDUP(Y77/H77,0)*0.01898),"")</f>
        <v>7.5920000000000001E-2</v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31.810714285714283</v>
      </c>
      <c r="BN77" s="64">
        <f t="shared" si="13"/>
        <v>35.628</v>
      </c>
      <c r="BO77" s="64">
        <f t="shared" si="14"/>
        <v>5.5803571428571425E-2</v>
      </c>
      <c r="BP77" s="64">
        <f t="shared" si="15"/>
        <v>6.25E-2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3.5714285714285712</v>
      </c>
      <c r="Y81" s="593">
        <f>IFERROR(Y75/H75,"0")+IFERROR(Y76/H76,"0")+IFERROR(Y77/H77,"0")+IFERROR(Y78/H78,"0")+IFERROR(Y79/H79,"0")+IFERROR(Y80/H80,"0")</f>
        <v>4</v>
      </c>
      <c r="Z81" s="593">
        <f>IFERROR(IF(Z75="",0,Z75),"0")+IFERROR(IF(Z76="",0,Z76),"0")+IFERROR(IF(Z77="",0,Z77),"0")+IFERROR(IF(Z78="",0,Z78),"0")+IFERROR(IF(Z79="",0,Z79),"0")+IFERROR(IF(Z80="",0,Z80),"0")</f>
        <v>7.5920000000000001E-2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30</v>
      </c>
      <c r="Y82" s="593">
        <f>IFERROR(SUM(Y75:Y80),"0")</f>
        <v>33.6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10</v>
      </c>
      <c r="Y90" s="592">
        <f>IFERROR(IF(X90="",0,CEILING((X90/$H90),1)*$H90),"")</f>
        <v>10.8</v>
      </c>
      <c r="Z90" s="36">
        <f>IFERROR(IF(Y90=0,"",ROUNDUP(Y90/H90,0)*0.01898),"")</f>
        <v>1.898E-2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10.402777777777777</v>
      </c>
      <c r="BN90" s="64">
        <f>IFERROR(Y90*I90/H90,"0")</f>
        <v>11.234999999999999</v>
      </c>
      <c r="BO90" s="64">
        <f>IFERROR(1/J90*(X90/H90),"0")</f>
        <v>1.4467592592592591E-2</v>
      </c>
      <c r="BP90" s="64">
        <f>IFERROR(1/J90*(Y90/H90),"0")</f>
        <v>1.5625E-2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13.5</v>
      </c>
      <c r="Y92" s="592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14.13</v>
      </c>
      <c r="BN92" s="64">
        <f>IFERROR(Y92*I92/H92,"0")</f>
        <v>14.13</v>
      </c>
      <c r="BO92" s="64">
        <f>IFERROR(1/J92*(X92/H92),"0")</f>
        <v>2.2727272727272728E-2</v>
      </c>
      <c r="BP92" s="64">
        <f>IFERROR(1/J92*(Y92/H92),"0")</f>
        <v>2.2727272727272728E-2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3.9259259259259256</v>
      </c>
      <c r="Y93" s="593">
        <f>IFERROR(Y90/H90,"0")+IFERROR(Y91/H91,"0")+IFERROR(Y92/H92,"0")</f>
        <v>4</v>
      </c>
      <c r="Z93" s="593">
        <f>IFERROR(IF(Z90="",0,Z90),"0")+IFERROR(IF(Z91="",0,Z91),"0")+IFERROR(IF(Z92="",0,Z92),"0")</f>
        <v>4.6039999999999998E-2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23.5</v>
      </c>
      <c r="Y94" s="593">
        <f>IFERROR(SUM(Y90:Y92),"0")</f>
        <v>24.3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15</v>
      </c>
      <c r="Y96" s="592">
        <f t="shared" ref="Y96:Y103" si="16">IFERROR(IF(X96="",0,CEILING((X96/$H96),1)*$H96),"")</f>
        <v>16.8</v>
      </c>
      <c r="Z96" s="36">
        <f>IFERROR(IF(Y96=0,"",ROUNDUP(Y96/H96,0)*0.01898),"")</f>
        <v>3.7960000000000001E-2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15.926785714285714</v>
      </c>
      <c r="BN96" s="64">
        <f t="shared" ref="BN96:BN103" si="18">IFERROR(Y96*I96/H96,"0")</f>
        <v>17.838000000000001</v>
      </c>
      <c r="BO96" s="64">
        <f t="shared" ref="BO96:BO103" si="19">IFERROR(1/J96*(X96/H96),"0")</f>
        <v>2.7901785714285712E-2</v>
      </c>
      <c r="BP96" s="64">
        <f t="shared" ref="BP96:BP103" si="20">IFERROR(1/J96*(Y96/H96),"0")</f>
        <v>3.125E-2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1.7857142857142856</v>
      </c>
      <c r="Y104" s="593">
        <f>IFERROR(Y96/H96,"0")+IFERROR(Y97/H97,"0")+IFERROR(Y98/H98,"0")+IFERROR(Y99/H99,"0")+IFERROR(Y100/H100,"0")+IFERROR(Y101/H101,"0")+IFERROR(Y102/H102,"0")+IFERROR(Y103/H103,"0")</f>
        <v>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3.7960000000000001E-2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15</v>
      </c>
      <c r="Y105" s="593">
        <f>IFERROR(SUM(Y96:Y103),"0")</f>
        <v>16.8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25</v>
      </c>
      <c r="Y123" s="592">
        <f t="shared" si="21"/>
        <v>25.200000000000003</v>
      </c>
      <c r="Z123" s="36">
        <f>IFERROR(IF(Y123=0,"",ROUNDUP(Y123/H123,0)*0.01898),"")</f>
        <v>5.6940000000000004E-2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26.526785714285715</v>
      </c>
      <c r="BN123" s="64">
        <f t="shared" si="23"/>
        <v>26.739000000000001</v>
      </c>
      <c r="BO123" s="64">
        <f t="shared" si="24"/>
        <v>4.6502976190476192E-2</v>
      </c>
      <c r="BP123" s="64">
        <f t="shared" si="25"/>
        <v>4.6875E-2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2.9761904761904763</v>
      </c>
      <c r="Y128" s="593">
        <f>IFERROR(Y121/H121,"0")+IFERROR(Y122/H122,"0")+IFERROR(Y123/H123,"0")+IFERROR(Y124/H124,"0")+IFERROR(Y125/H125,"0")+IFERROR(Y126/H126,"0")+IFERROR(Y127/H127,"0")</f>
        <v>3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5.6940000000000004E-2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25</v>
      </c>
      <c r="Y129" s="593">
        <f>IFERROR(SUM(Y121:Y127),"0")</f>
        <v>25.200000000000003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12</v>
      </c>
      <c r="Y138" s="592">
        <f>IFERROR(IF(X138="",0,CEILING((X138/$H138),1)*$H138),"")</f>
        <v>12.8</v>
      </c>
      <c r="Z138" s="36">
        <f>IFERROR(IF(Y138=0,"",ROUNDUP(Y138/H138,0)*0.00651),"")</f>
        <v>2.6040000000000001E-2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12.675000000000001</v>
      </c>
      <c r="BN138" s="64">
        <f>IFERROR(Y138*I138/H138,"0")</f>
        <v>13.52</v>
      </c>
      <c r="BO138" s="64">
        <f>IFERROR(1/J138*(X138/H138),"0")</f>
        <v>2.0604395604395608E-2</v>
      </c>
      <c r="BP138" s="64">
        <f>IFERROR(1/J138*(Y138/H138),"0")</f>
        <v>2.197802197802198E-2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3.75</v>
      </c>
      <c r="Y139" s="593">
        <f>IFERROR(Y137/H137,"0")+IFERROR(Y138/H138,"0")</f>
        <v>4</v>
      </c>
      <c r="Z139" s="593">
        <f>IFERROR(IF(Z137="",0,Z137),"0")+IFERROR(IF(Z138="",0,Z138),"0")</f>
        <v>2.6040000000000001E-2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12</v>
      </c>
      <c r="Y140" s="593">
        <f>IFERROR(SUM(Y137:Y138),"0")</f>
        <v>12.8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15</v>
      </c>
      <c r="Y157" s="592">
        <f>IFERROR(IF(X157="",0,CEILING((X157/$H157),1)*$H157),"")</f>
        <v>18</v>
      </c>
      <c r="Z157" s="36">
        <f>IFERROR(IF(Y157=0,"",ROUNDUP(Y157/H157,0)*0.01898),"")</f>
        <v>3.7960000000000001E-2</v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15.975000000000001</v>
      </c>
      <c r="BN157" s="64">
        <f>IFERROR(Y157*I157/H157,"0")</f>
        <v>19.170000000000002</v>
      </c>
      <c r="BO157" s="64">
        <f>IFERROR(1/J157*(X157/H157),"0")</f>
        <v>2.6041666666666668E-2</v>
      </c>
      <c r="BP157" s="64">
        <f>IFERROR(1/J157*(Y157/H157),"0")</f>
        <v>3.125E-2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8</v>
      </c>
      <c r="Y159" s="592">
        <f>IFERROR(IF(X159="",0,CEILING((X159/$H159),1)*$H159),"")</f>
        <v>9</v>
      </c>
      <c r="Z159" s="36">
        <f>IFERROR(IF(Y159=0,"",ROUNDUP(Y159/H159,0)*0.01898),"")</f>
        <v>1.898E-2</v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8.5200000000000014</v>
      </c>
      <c r="BN159" s="64">
        <f>IFERROR(Y159*I159/H159,"0")</f>
        <v>9.5850000000000009</v>
      </c>
      <c r="BO159" s="64">
        <f>IFERROR(1/J159*(X159/H159),"0")</f>
        <v>1.3888888888888888E-2</v>
      </c>
      <c r="BP159" s="64">
        <f>IFERROR(1/J159*(Y159/H159),"0")</f>
        <v>1.5625E-2</v>
      </c>
    </row>
    <row r="160" spans="1:68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2.5555555555555554</v>
      </c>
      <c r="Y160" s="593">
        <f>IFERROR(Y157/H157,"0")+IFERROR(Y158/H158,"0")+IFERROR(Y159/H159,"0")</f>
        <v>3</v>
      </c>
      <c r="Z160" s="593">
        <f>IFERROR(IF(Z157="",0,Z157),"0")+IFERROR(IF(Z158="",0,Z158),"0")+IFERROR(IF(Z159="",0,Z159),"0")</f>
        <v>5.6940000000000004E-2</v>
      </c>
      <c r="AA160" s="594"/>
      <c r="AB160" s="594"/>
      <c r="AC160" s="594"/>
    </row>
    <row r="161" spans="1:68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23</v>
      </c>
      <c r="Y161" s="593">
        <f>IFERROR(SUM(Y157:Y159),"0")</f>
        <v>27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5</v>
      </c>
      <c r="Y169" s="592">
        <f t="shared" ref="Y169:Y177" si="26">IFERROR(IF(X169="",0,CEILING((X169/$H169),1)*$H169),"")</f>
        <v>8.4</v>
      </c>
      <c r="Z169" s="36">
        <f>IFERROR(IF(Y169=0,"",ROUNDUP(Y169/H169,0)*0.00902),"")</f>
        <v>1.804E-2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5.3214285714285703</v>
      </c>
      <c r="BN169" s="64">
        <f t="shared" ref="BN169:BN177" si="28">IFERROR(Y169*I169/H169,"0")</f>
        <v>8.94</v>
      </c>
      <c r="BO169" s="64">
        <f t="shared" ref="BO169:BO177" si="29">IFERROR(1/J169*(X169/H169),"0")</f>
        <v>9.0187590187590181E-3</v>
      </c>
      <c r="BP169" s="64">
        <f t="shared" ref="BP169:BP177" si="30">IFERROR(1/J169*(Y169/H169),"0")</f>
        <v>1.5151515151515152E-2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1.1904761904761905</v>
      </c>
      <c r="Y178" s="593">
        <f>IFERROR(Y169/H169,"0")+IFERROR(Y170/H170,"0")+IFERROR(Y171/H171,"0")+IFERROR(Y172/H172,"0")+IFERROR(Y173/H173,"0")+IFERROR(Y174/H174,"0")+IFERROR(Y175/H175,"0")+IFERROR(Y176/H176,"0")+IFERROR(Y177/H177,"0")</f>
        <v>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1.804E-2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5</v>
      </c>
      <c r="Y179" s="593">
        <f>IFERROR(SUM(Y169:Y177),"0")</f>
        <v>8.4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8.1</v>
      </c>
      <c r="Y218" s="592">
        <f t="shared" si="36"/>
        <v>9.6</v>
      </c>
      <c r="Z218" s="36">
        <f t="shared" si="41"/>
        <v>2.6040000000000001E-2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8.9505000000000017</v>
      </c>
      <c r="BN218" s="64">
        <f t="shared" si="38"/>
        <v>10.608000000000001</v>
      </c>
      <c r="BO218" s="64">
        <f t="shared" si="39"/>
        <v>1.8543956043956044E-2</v>
      </c>
      <c r="BP218" s="64">
        <f t="shared" si="40"/>
        <v>2.197802197802198E-2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3.375</v>
      </c>
      <c r="Y222" s="593">
        <f>IFERROR(Y213/H213,"0")+IFERROR(Y214/H214,"0")+IFERROR(Y215/H215,"0")+IFERROR(Y216/H216,"0")+IFERROR(Y217/H217,"0")+IFERROR(Y218/H218,"0")+IFERROR(Y219/H219,"0")+IFERROR(Y220/H220,"0")+IFERROR(Y221/H221,"0")</f>
        <v>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2.6040000000000001E-2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8.1</v>
      </c>
      <c r="Y223" s="593">
        <f>IFERROR(SUM(Y213:Y221),"0")</f>
        <v>9.6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50</v>
      </c>
      <c r="Y262" s="592">
        <f t="shared" si="47"/>
        <v>54</v>
      </c>
      <c r="Z262" s="36">
        <f>IFERROR(IF(Y262=0,"",ROUNDUP(Y262/H262,0)*0.01898),"")</f>
        <v>9.4899999999999998E-2</v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52.013888888888886</v>
      </c>
      <c r="BN262" s="64">
        <f t="shared" si="49"/>
        <v>56.17499999999999</v>
      </c>
      <c r="BO262" s="64">
        <f t="shared" si="50"/>
        <v>7.2337962962962965E-2</v>
      </c>
      <c r="BP262" s="64">
        <f t="shared" si="51"/>
        <v>7.8125E-2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16</v>
      </c>
      <c r="Y265" s="592">
        <f t="shared" si="47"/>
        <v>16</v>
      </c>
      <c r="Z265" s="36">
        <f>IFERROR(IF(Y265=0,"",ROUNDUP(Y265/H265,0)*0.00902),"")</f>
        <v>3.6080000000000001E-2</v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16.84</v>
      </c>
      <c r="BN265" s="64">
        <f t="shared" si="49"/>
        <v>16.84</v>
      </c>
      <c r="BO265" s="64">
        <f t="shared" si="50"/>
        <v>3.0303030303030304E-2</v>
      </c>
      <c r="BP265" s="64">
        <f t="shared" si="51"/>
        <v>3.0303030303030304E-2</v>
      </c>
    </row>
    <row r="266" spans="1:68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8.6296296296296298</v>
      </c>
      <c r="Y266" s="593">
        <f>IFERROR(Y260/H260,"0")+IFERROR(Y261/H261,"0")+IFERROR(Y262/H262,"0")+IFERROR(Y263/H263,"0")+IFERROR(Y264/H264,"0")+IFERROR(Y265/H265,"0")</f>
        <v>9</v>
      </c>
      <c r="Z266" s="593">
        <f>IFERROR(IF(Z260="",0,Z260),"0")+IFERROR(IF(Z261="",0,Z261),"0")+IFERROR(IF(Z262="",0,Z262),"0")+IFERROR(IF(Z263="",0,Z263),"0")+IFERROR(IF(Z264="",0,Z264),"0")+IFERROR(IF(Z265="",0,Z265),"0")</f>
        <v>0.13097999999999999</v>
      </c>
      <c r="AA266" s="594"/>
      <c r="AB266" s="594"/>
      <c r="AC266" s="594"/>
    </row>
    <row r="267" spans="1:68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66</v>
      </c>
      <c r="Y267" s="593">
        <f>IFERROR(SUM(Y260:Y265),"0")</f>
        <v>70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10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10.402777777777777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1.4467592592592591E-2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220</v>
      </c>
      <c r="Y311" s="592">
        <f t="shared" si="52"/>
        <v>226.8</v>
      </c>
      <c r="Z311" s="36">
        <f>IFERROR(IF(Y311=0,"",ROUNDUP(Y311/H311,0)*0.01898),"")</f>
        <v>0.39857999999999999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228.86111111111109</v>
      </c>
      <c r="BN311" s="64">
        <f t="shared" si="54"/>
        <v>235.93499999999997</v>
      </c>
      <c r="BO311" s="64">
        <f t="shared" si="55"/>
        <v>0.31828703703703703</v>
      </c>
      <c r="BP311" s="64">
        <f t="shared" si="56"/>
        <v>0.328125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50</v>
      </c>
      <c r="Y313" s="592">
        <f t="shared" si="52"/>
        <v>54</v>
      </c>
      <c r="Z313" s="36">
        <f>IFERROR(IF(Y313=0,"",ROUNDUP(Y313/H313,0)*0.01898),"")</f>
        <v>9.4899999999999998E-2</v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52.013888888888886</v>
      </c>
      <c r="BN313" s="64">
        <f t="shared" si="54"/>
        <v>56.17499999999999</v>
      </c>
      <c r="BO313" s="64">
        <f t="shared" si="55"/>
        <v>7.2337962962962965E-2</v>
      </c>
      <c r="BP313" s="64">
        <f t="shared" si="56"/>
        <v>7.8125E-2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20</v>
      </c>
      <c r="Y314" s="592">
        <f t="shared" si="52"/>
        <v>20</v>
      </c>
      <c r="Z314" s="36">
        <f>IFERROR(IF(Y314=0,"",ROUNDUP(Y314/H314,0)*0.00902),"")</f>
        <v>4.5100000000000001E-2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21.05</v>
      </c>
      <c r="BN314" s="64">
        <f t="shared" si="54"/>
        <v>21.05</v>
      </c>
      <c r="BO314" s="64">
        <f t="shared" si="55"/>
        <v>3.787878787878788E-2</v>
      </c>
      <c r="BP314" s="64">
        <f t="shared" si="56"/>
        <v>3.787878787878788E-2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64</v>
      </c>
      <c r="Y315" s="592">
        <f t="shared" si="52"/>
        <v>64</v>
      </c>
      <c r="Z315" s="36">
        <f>IFERROR(IF(Y315=0,"",ROUNDUP(Y315/H315,0)*0.00902),"")</f>
        <v>0.14432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67.36</v>
      </c>
      <c r="BN315" s="64">
        <f t="shared" si="54"/>
        <v>67.36</v>
      </c>
      <c r="BO315" s="64">
        <f t="shared" si="55"/>
        <v>0.12121212121212122</v>
      </c>
      <c r="BP315" s="64">
        <f t="shared" si="56"/>
        <v>0.12121212121212122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46.925925925925924</v>
      </c>
      <c r="Y316" s="593">
        <f>IFERROR(Y310/H310,"0")+IFERROR(Y311/H311,"0")+IFERROR(Y312/H312,"0")+IFERROR(Y313/H313,"0")+IFERROR(Y314/H314,"0")+IFERROR(Y315/H315,"0")</f>
        <v>48</v>
      </c>
      <c r="Z316" s="593">
        <f>IFERROR(IF(Z310="",0,Z310),"0")+IFERROR(IF(Z311="",0,Z311),"0")+IFERROR(IF(Z312="",0,Z312),"0")+IFERROR(IF(Z313="",0,Z313),"0")+IFERROR(IF(Z314="",0,Z314),"0")+IFERROR(IF(Z315="",0,Z315),"0")</f>
        <v>0.70188000000000006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364</v>
      </c>
      <c r="Y317" s="593">
        <f>IFERROR(SUM(Y310:Y315),"0")</f>
        <v>375.6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50</v>
      </c>
      <c r="Y319" s="592">
        <f>IFERROR(IF(X319="",0,CEILING((X319/$H319),1)*$H319),"")</f>
        <v>50.400000000000006</v>
      </c>
      <c r="Z319" s="36">
        <f>IFERROR(IF(Y319=0,"",ROUNDUP(Y319/H319,0)*0.00902),"")</f>
        <v>0.10824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53.214285714285715</v>
      </c>
      <c r="BN319" s="64">
        <f>IFERROR(Y319*I319/H319,"0")</f>
        <v>53.64</v>
      </c>
      <c r="BO319" s="64">
        <f>IFERROR(1/J319*(X319/H319),"0")</f>
        <v>9.0187590187590191E-2</v>
      </c>
      <c r="BP319" s="64">
        <f>IFERROR(1/J319*(Y319/H319),"0")</f>
        <v>9.0909090909090912E-2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110</v>
      </c>
      <c r="Y320" s="592">
        <f>IFERROR(IF(X320="",0,CEILING((X320/$H320),1)*$H320),"")</f>
        <v>113.4</v>
      </c>
      <c r="Z320" s="36">
        <f>IFERROR(IF(Y320=0,"",ROUNDUP(Y320/H320,0)*0.00902),"")</f>
        <v>0.24354000000000001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117.07142857142857</v>
      </c>
      <c r="BN320" s="64">
        <f>IFERROR(Y320*I320/H320,"0")</f>
        <v>120.69</v>
      </c>
      <c r="BO320" s="64">
        <f>IFERROR(1/J320*(X320/H320),"0")</f>
        <v>0.1984126984126984</v>
      </c>
      <c r="BP320" s="64">
        <f>IFERROR(1/J320*(Y320/H320),"0")</f>
        <v>0.20454545454545456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10.5</v>
      </c>
      <c r="Y322" s="592">
        <f>IFERROR(IF(X322="",0,CEILING((X322/$H322),1)*$H322),"")</f>
        <v>10.5</v>
      </c>
      <c r="Z322" s="36">
        <f>IFERROR(IF(Y322=0,"",ROUNDUP(Y322/H322,0)*0.00502),"")</f>
        <v>2.5100000000000001E-2</v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11.149999999999999</v>
      </c>
      <c r="BN322" s="64">
        <f>IFERROR(Y322*I322/H322,"0")</f>
        <v>11.149999999999999</v>
      </c>
      <c r="BO322" s="64">
        <f>IFERROR(1/J322*(X322/H322),"0")</f>
        <v>2.1367521367521368E-2</v>
      </c>
      <c r="BP322" s="64">
        <f>IFERROR(1/J322*(Y322/H322),"0")</f>
        <v>2.1367521367521368E-2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43.095238095238095</v>
      </c>
      <c r="Y323" s="593">
        <f>IFERROR(Y319/H319,"0")+IFERROR(Y320/H320,"0")+IFERROR(Y321/H321,"0")+IFERROR(Y322/H322,"0")</f>
        <v>44</v>
      </c>
      <c r="Z323" s="593">
        <f>IFERROR(IF(Z319="",0,Z319),"0")+IFERROR(IF(Z320="",0,Z320),"0")+IFERROR(IF(Z321="",0,Z321),"0")+IFERROR(IF(Z322="",0,Z322),"0")</f>
        <v>0.37687999999999999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170.5</v>
      </c>
      <c r="Y324" s="593">
        <f>IFERROR(SUM(Y319:Y322),"0")</f>
        <v>174.3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900</v>
      </c>
      <c r="Y326" s="592">
        <f>IFERROR(IF(X326="",0,CEILING((X326/$H326),1)*$H326),"")</f>
        <v>904.8</v>
      </c>
      <c r="Z326" s="36">
        <f>IFERROR(IF(Y326=0,"",ROUNDUP(Y326/H326,0)*0.01898),"")</f>
        <v>2.2016800000000001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959.19230769230785</v>
      </c>
      <c r="BN326" s="64">
        <f>IFERROR(Y326*I326/H326,"0")</f>
        <v>964.30799999999999</v>
      </c>
      <c r="BO326" s="64">
        <f>IFERROR(1/J326*(X326/H326),"0")</f>
        <v>1.8028846153846154</v>
      </c>
      <c r="BP326" s="64">
        <f>IFERROR(1/J326*(Y326/H326),"0")</f>
        <v>1.8125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115.38461538461539</v>
      </c>
      <c r="Y331" s="593">
        <f>IFERROR(Y326/H326,"0")+IFERROR(Y327/H327,"0")+IFERROR(Y328/H328,"0")+IFERROR(Y329/H329,"0")+IFERROR(Y330/H330,"0")</f>
        <v>116</v>
      </c>
      <c r="Z331" s="593">
        <f>IFERROR(IF(Z326="",0,Z326),"0")+IFERROR(IF(Z327="",0,Z327),"0")+IFERROR(IF(Z328="",0,Z328),"0")+IFERROR(IF(Z329="",0,Z329),"0")+IFERROR(IF(Z330="",0,Z330),"0")</f>
        <v>2.2016800000000001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900</v>
      </c>
      <c r="Y332" s="593">
        <f>IFERROR(SUM(Y326:Y330),"0")</f>
        <v>904.8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56</v>
      </c>
      <c r="Y335" s="592">
        <f>IFERROR(IF(X335="",0,CEILING((X335/$H335),1)*$H335),"")</f>
        <v>62.4</v>
      </c>
      <c r="Z335" s="36">
        <f>IFERROR(IF(Y335=0,"",ROUNDUP(Y335/H335,0)*0.01898),"")</f>
        <v>0.15184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59.726153846153849</v>
      </c>
      <c r="BN335" s="64">
        <f>IFERROR(Y335*I335/H335,"0")</f>
        <v>66.552000000000007</v>
      </c>
      <c r="BO335" s="64">
        <f>IFERROR(1/J335*(X335/H335),"0")</f>
        <v>0.11217948717948718</v>
      </c>
      <c r="BP335" s="64">
        <f>IFERROR(1/J335*(Y335/H335),"0")</f>
        <v>0.125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30</v>
      </c>
      <c r="Y336" s="592">
        <f>IFERROR(IF(X336="",0,CEILING((X336/$H336),1)*$H336),"")</f>
        <v>33.6</v>
      </c>
      <c r="Z336" s="36">
        <f>IFERROR(IF(Y336=0,"",ROUNDUP(Y336/H336,0)*0.01898),"")</f>
        <v>7.5920000000000001E-2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31.853571428571428</v>
      </c>
      <c r="BN336" s="64">
        <f>IFERROR(Y336*I336/H336,"0")</f>
        <v>35.676000000000002</v>
      </c>
      <c r="BO336" s="64">
        <f>IFERROR(1/J336*(X336/H336),"0")</f>
        <v>5.5803571428571425E-2</v>
      </c>
      <c r="BP336" s="64">
        <f>IFERROR(1/J336*(Y336/H336),"0")</f>
        <v>6.25E-2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10.750915750915752</v>
      </c>
      <c r="Y337" s="593">
        <f>IFERROR(Y334/H334,"0")+IFERROR(Y335/H335,"0")+IFERROR(Y336/H336,"0")</f>
        <v>12</v>
      </c>
      <c r="Z337" s="593">
        <f>IFERROR(IF(Z334="",0,Z334),"0")+IFERROR(IF(Z335="",0,Z335),"0")+IFERROR(IF(Z336="",0,Z336),"0")</f>
        <v>0.22776000000000002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86</v>
      </c>
      <c r="Y338" s="593">
        <f>IFERROR(SUM(Y334:Y336),"0")</f>
        <v>96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40</v>
      </c>
      <c r="Y358" s="592">
        <f>IFERROR(IF(X358="",0,CEILING((X358/$H358),1)*$H358),"")</f>
        <v>40.5</v>
      </c>
      <c r="Z358" s="36">
        <f>IFERROR(IF(Y358=0,"",ROUNDUP(Y358/H358,0)*0.01898),"")</f>
        <v>9.4899999999999998E-2</v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42.562962962962963</v>
      </c>
      <c r="BN358" s="64">
        <f>IFERROR(Y358*I358/H358,"0")</f>
        <v>43.095000000000006</v>
      </c>
      <c r="BO358" s="64">
        <f>IFERROR(1/J358*(X358/H358),"0")</f>
        <v>7.7160493827160503E-2</v>
      </c>
      <c r="BP358" s="64">
        <f>IFERROR(1/J358*(Y358/H358),"0")</f>
        <v>7.8125E-2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4.1999999999999993</v>
      </c>
      <c r="Y359" s="592">
        <f>IFERROR(IF(X359="",0,CEILING((X359/$H359),1)*$H359),"")</f>
        <v>4.2</v>
      </c>
      <c r="Z359" s="36">
        <f>IFERROR(IF(Y359=0,"",ROUNDUP(Y359/H359,0)*0.00651),"")</f>
        <v>1.302E-2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4.7039999999999988</v>
      </c>
      <c r="BN359" s="64">
        <f>IFERROR(Y359*I359/H359,"0")</f>
        <v>4.7039999999999997</v>
      </c>
      <c r="BO359" s="64">
        <f>IFERROR(1/J359*(X359/H359),"0")</f>
        <v>1.0989010989010988E-2</v>
      </c>
      <c r="BP359" s="64">
        <f>IFERROR(1/J359*(Y359/H359),"0")</f>
        <v>1.098901098901099E-2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4.1999999999999993</v>
      </c>
      <c r="Y360" s="592">
        <f>IFERROR(IF(X360="",0,CEILING((X360/$H360),1)*$H360),"")</f>
        <v>4.2</v>
      </c>
      <c r="Z360" s="36">
        <f>IFERROR(IF(Y360=0,"",ROUNDUP(Y360/H360,0)*0.00651),"")</f>
        <v>1.302E-2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4.6799999999999988</v>
      </c>
      <c r="BN360" s="64">
        <f>IFERROR(Y360*I360/H360,"0")</f>
        <v>4.68</v>
      </c>
      <c r="BO360" s="64">
        <f>IFERROR(1/J360*(X360/H360),"0")</f>
        <v>1.0989010989010988E-2</v>
      </c>
      <c r="BP360" s="64">
        <f>IFERROR(1/J360*(Y360/H360),"0")</f>
        <v>1.098901098901099E-2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8.9382716049382722</v>
      </c>
      <c r="Y361" s="593">
        <f>IFERROR(Y358/H358,"0")+IFERROR(Y359/H359,"0")+IFERROR(Y360/H360,"0")</f>
        <v>9</v>
      </c>
      <c r="Z361" s="593">
        <f>IFERROR(IF(Z358="",0,Z358),"0")+IFERROR(IF(Z359="",0,Z359),"0")+IFERROR(IF(Z360="",0,Z360),"0")</f>
        <v>0.12094000000000001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48.400000000000006</v>
      </c>
      <c r="Y362" s="593">
        <f>IFERROR(SUM(Y358:Y360),"0")</f>
        <v>48.900000000000006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64</v>
      </c>
      <c r="Y366" s="592">
        <f t="shared" ref="Y366:Y372" si="57">IFERROR(IF(X366="",0,CEILING((X366/$H366),1)*$H366),"")</f>
        <v>75</v>
      </c>
      <c r="Z366" s="36">
        <f>IFERROR(IF(Y366=0,"",ROUNDUP(Y366/H366,0)*0.02175),"")</f>
        <v>0.10874999999999999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66.048000000000002</v>
      </c>
      <c r="BN366" s="64">
        <f t="shared" ref="BN366:BN372" si="59">IFERROR(Y366*I366/H366,"0")</f>
        <v>77.400000000000006</v>
      </c>
      <c r="BO366" s="64">
        <f t="shared" ref="BO366:BO372" si="60">IFERROR(1/J366*(X366/H366),"0")</f>
        <v>8.8888888888888878E-2</v>
      </c>
      <c r="BP366" s="64">
        <f t="shared" ref="BP366:BP372" si="61">IFERROR(1/J366*(Y366/H366),"0")</f>
        <v>0.10416666666666666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70</v>
      </c>
      <c r="Y367" s="592">
        <f t="shared" si="57"/>
        <v>75</v>
      </c>
      <c r="Z367" s="36">
        <f>IFERROR(IF(Y367=0,"",ROUNDUP(Y367/H367,0)*0.02175),"")</f>
        <v>0.10874999999999999</v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72.240000000000009</v>
      </c>
      <c r="BN367" s="64">
        <f t="shared" si="59"/>
        <v>77.400000000000006</v>
      </c>
      <c r="BO367" s="64">
        <f t="shared" si="60"/>
        <v>9.7222222222222224E-2</v>
      </c>
      <c r="BP367" s="64">
        <f t="shared" si="61"/>
        <v>0.10416666666666666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430</v>
      </c>
      <c r="Y369" s="592">
        <f t="shared" si="57"/>
        <v>435</v>
      </c>
      <c r="Z369" s="36">
        <f>IFERROR(IF(Y369=0,"",ROUNDUP(Y369/H369,0)*0.02175),"")</f>
        <v>0.63074999999999992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443.76000000000005</v>
      </c>
      <c r="BN369" s="64">
        <f t="shared" si="59"/>
        <v>448.92</v>
      </c>
      <c r="BO369" s="64">
        <f t="shared" si="60"/>
        <v>0.59722222222222221</v>
      </c>
      <c r="BP369" s="64">
        <f t="shared" si="61"/>
        <v>0.60416666666666663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37.6</v>
      </c>
      <c r="Y373" s="593">
        <f>IFERROR(Y366/H366,"0")+IFERROR(Y367/H367,"0")+IFERROR(Y368/H368,"0")+IFERROR(Y369/H369,"0")+IFERROR(Y370/H370,"0")+IFERROR(Y371/H371,"0")+IFERROR(Y372/H372,"0")</f>
        <v>39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0.84824999999999995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564</v>
      </c>
      <c r="Y374" s="593">
        <f>IFERROR(SUM(Y366:Y372),"0")</f>
        <v>585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700</v>
      </c>
      <c r="Y376" s="592">
        <f>IFERROR(IF(X376="",0,CEILING((X376/$H376),1)*$H376),"")</f>
        <v>705</v>
      </c>
      <c r="Z376" s="36">
        <f>IFERROR(IF(Y376=0,"",ROUNDUP(Y376/H376,0)*0.02175),"")</f>
        <v>1.0222499999999999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722.4</v>
      </c>
      <c r="BN376" s="64">
        <f>IFERROR(Y376*I376/H376,"0")</f>
        <v>727.56</v>
      </c>
      <c r="BO376" s="64">
        <f>IFERROR(1/J376*(X376/H376),"0")</f>
        <v>0.9722222222222221</v>
      </c>
      <c r="BP376" s="64">
        <f>IFERROR(1/J376*(Y376/H376),"0")</f>
        <v>0.97916666666666663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46.666666666666664</v>
      </c>
      <c r="Y378" s="593">
        <f>IFERROR(Y376/H376,"0")+IFERROR(Y377/H377,"0")</f>
        <v>47</v>
      </c>
      <c r="Z378" s="593">
        <f>IFERROR(IF(Z376="",0,Z376),"0")+IFERROR(IF(Z377="",0,Z377),"0")</f>
        <v>1.0222499999999999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700</v>
      </c>
      <c r="Y379" s="593">
        <f>IFERROR(SUM(Y376:Y377),"0")</f>
        <v>705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25</v>
      </c>
      <c r="Y457" s="592">
        <f t="shared" ref="Y457:Y469" si="68">IFERROR(IF(X457="",0,CEILING((X457/$H457),1)*$H457),"")</f>
        <v>26.400000000000002</v>
      </c>
      <c r="Z457" s="36">
        <f t="shared" ref="Z457:Z462" si="69">IFERROR(IF(Y457=0,"",ROUNDUP(Y457/H457,0)*0.01196),"")</f>
        <v>5.9799999999999999E-2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26.704545454545453</v>
      </c>
      <c r="BN457" s="64">
        <f t="shared" ref="BN457:BN469" si="71">IFERROR(Y457*I457/H457,"0")</f>
        <v>28.200000000000003</v>
      </c>
      <c r="BO457" s="64">
        <f t="shared" ref="BO457:BO469" si="72">IFERROR(1/J457*(X457/H457),"0")</f>
        <v>4.5527389277389273E-2</v>
      </c>
      <c r="BP457" s="64">
        <f t="shared" ref="BP457:BP469" si="73">IFERROR(1/J457*(Y457/H457),"0")</f>
        <v>4.807692307692308E-2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4.7348484848484844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5.9799999999999999E-2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25</v>
      </c>
      <c r="Y471" s="593">
        <f>IFERROR(SUM(Y457:Y469),"0")</f>
        <v>26.400000000000002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10</v>
      </c>
      <c r="Y473" s="592">
        <f>IFERROR(IF(X473="",0,CEILING((X473/$H473),1)*$H473),"")</f>
        <v>10.56</v>
      </c>
      <c r="Z473" s="36">
        <f>IFERROR(IF(Y473=0,"",ROUNDUP(Y473/H473,0)*0.01196),"")</f>
        <v>2.392E-2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10.681818181818182</v>
      </c>
      <c r="BN473" s="64">
        <f>IFERROR(Y473*I473/H473,"0")</f>
        <v>11.28</v>
      </c>
      <c r="BO473" s="64">
        <f>IFERROR(1/J473*(X473/H473),"0")</f>
        <v>1.8210955710955712E-2</v>
      </c>
      <c r="BP473" s="64">
        <f>IFERROR(1/J473*(Y473/H473),"0")</f>
        <v>1.9230769230769232E-2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1.8939393939393938</v>
      </c>
      <c r="Y476" s="593">
        <f>IFERROR(Y473/H473,"0")+IFERROR(Y474/H474,"0")+IFERROR(Y475/H475,"0")</f>
        <v>2</v>
      </c>
      <c r="Z476" s="593">
        <f>IFERROR(IF(Z473="",0,Z473),"0")+IFERROR(IF(Z474="",0,Z474),"0")+IFERROR(IF(Z475="",0,Z475),"0")</f>
        <v>2.392E-2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10</v>
      </c>
      <c r="Y477" s="593">
        <f>IFERROR(SUM(Y473:Y475),"0")</f>
        <v>10.56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15</v>
      </c>
      <c r="Y481" s="592">
        <f t="shared" si="74"/>
        <v>15.84</v>
      </c>
      <c r="Z481" s="36">
        <f>IFERROR(IF(Y481=0,"",ROUNDUP(Y481/H481,0)*0.01196),"")</f>
        <v>3.5880000000000002E-2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16.02272727272727</v>
      </c>
      <c r="BN481" s="64">
        <f t="shared" si="76"/>
        <v>16.919999999999998</v>
      </c>
      <c r="BO481" s="64">
        <f t="shared" si="77"/>
        <v>2.7316433566433568E-2</v>
      </c>
      <c r="BP481" s="64">
        <f t="shared" si="78"/>
        <v>2.8846153846153848E-2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2.8409090909090908</v>
      </c>
      <c r="Y487" s="593">
        <f>IFERROR(Y479/H479,"0")+IFERROR(Y480/H480,"0")+IFERROR(Y481/H481,"0")+IFERROR(Y482/H482,"0")+IFERROR(Y483/H483,"0")+IFERROR(Y484/H484,"0")+IFERROR(Y485/H485,"0")+IFERROR(Y486/H486,"0")</f>
        <v>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3.5880000000000002E-2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15</v>
      </c>
      <c r="Y488" s="593">
        <f>IFERROR(SUM(Y479:Y486),"0")</f>
        <v>15.84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130</v>
      </c>
      <c r="Y504" s="592">
        <f>IFERROR(IF(X504="",0,CEILING((X504/$H504),1)*$H504),"")</f>
        <v>132</v>
      </c>
      <c r="Z504" s="36">
        <f>IFERROR(IF(Y504=0,"",ROUNDUP(Y504/H504,0)*0.01898),"")</f>
        <v>0.20877999999999999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134.71250000000001</v>
      </c>
      <c r="BN504" s="64">
        <f>IFERROR(Y504*I504/H504,"0")</f>
        <v>136.785</v>
      </c>
      <c r="BO504" s="64">
        <f>IFERROR(1/J504*(X504/H504),"0")</f>
        <v>0.16927083333333334</v>
      </c>
      <c r="BP504" s="64">
        <f>IFERROR(1/J504*(Y504/H504),"0")</f>
        <v>0.171875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10.833333333333334</v>
      </c>
      <c r="Y505" s="593">
        <f>IFERROR(Y502/H502,"0")+IFERROR(Y503/H503,"0")+IFERROR(Y504/H504,"0")</f>
        <v>11</v>
      </c>
      <c r="Z505" s="593">
        <f>IFERROR(IF(Z502="",0,Z502),"0")+IFERROR(IF(Z503="",0,Z503),"0")+IFERROR(IF(Z504="",0,Z504),"0")</f>
        <v>0.20877999999999999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130</v>
      </c>
      <c r="Y506" s="593">
        <f>IFERROR(SUM(Y502:Y504),"0")</f>
        <v>132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95</v>
      </c>
      <c r="Y515" s="592">
        <f>IFERROR(IF(X515="",0,CEILING((X515/$H515),1)*$H515),"")</f>
        <v>96.600000000000009</v>
      </c>
      <c r="Z515" s="36">
        <f>IFERROR(IF(Y515=0,"",ROUNDUP(Y515/H515,0)*0.00902),"")</f>
        <v>0.20746000000000001</v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101.10714285714285</v>
      </c>
      <c r="BN515" s="64">
        <f>IFERROR(Y515*I515/H515,"0")</f>
        <v>102.81</v>
      </c>
      <c r="BO515" s="64">
        <f>IFERROR(1/J515*(X515/H515),"0")</f>
        <v>0.17135642135642135</v>
      </c>
      <c r="BP515" s="64">
        <f>IFERROR(1/J515*(Y515/H515),"0")</f>
        <v>0.17424242424242425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95</v>
      </c>
      <c r="Y516" s="592">
        <f>IFERROR(IF(X516="",0,CEILING((X516/$H516),1)*$H516),"")</f>
        <v>96.600000000000009</v>
      </c>
      <c r="Z516" s="36">
        <f>IFERROR(IF(Y516=0,"",ROUNDUP(Y516/H516,0)*0.00902),"")</f>
        <v>0.20746000000000001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101.10714285714285</v>
      </c>
      <c r="BN516" s="64">
        <f>IFERROR(Y516*I516/H516,"0")</f>
        <v>102.81</v>
      </c>
      <c r="BO516" s="64">
        <f>IFERROR(1/J516*(X516/H516),"0")</f>
        <v>0.17135642135642135</v>
      </c>
      <c r="BP516" s="64">
        <f>IFERROR(1/J516*(Y516/H516),"0")</f>
        <v>0.17424242424242425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45.238095238095234</v>
      </c>
      <c r="Y517" s="593">
        <f>IFERROR(Y515/H515,"0")+IFERROR(Y516/H516,"0")</f>
        <v>46</v>
      </c>
      <c r="Z517" s="593">
        <f>IFERROR(IF(Z515="",0,Z515),"0")+IFERROR(IF(Z516="",0,Z516),"0")</f>
        <v>0.41492000000000001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190</v>
      </c>
      <c r="Y518" s="593">
        <f>IFERROR(SUM(Y515:Y516),"0")</f>
        <v>193.20000000000002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15</v>
      </c>
      <c r="Y520" s="592">
        <f>IFERROR(IF(X520="",0,CEILING((X520/$H520),1)*$H520),"")</f>
        <v>18</v>
      </c>
      <c r="Z520" s="36">
        <f>IFERROR(IF(Y520=0,"",ROUNDUP(Y520/H520,0)*0.01898),"")</f>
        <v>3.7960000000000001E-2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15.865</v>
      </c>
      <c r="BN520" s="64">
        <f>IFERROR(Y520*I520/H520,"0")</f>
        <v>19.038</v>
      </c>
      <c r="BO520" s="64">
        <f>IFERROR(1/J520*(X520/H520),"0")</f>
        <v>2.6041666666666668E-2</v>
      </c>
      <c r="BP520" s="64">
        <f>IFERROR(1/J520*(Y520/H520),"0")</f>
        <v>3.125E-2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1.6666666666666667</v>
      </c>
      <c r="Y522" s="593">
        <f>IFERROR(Y520/H520,"0")+IFERROR(Y521/H521,"0")</f>
        <v>2</v>
      </c>
      <c r="Z522" s="593">
        <f>IFERROR(IF(Z520="",0,Z520),"0")+IFERROR(IF(Z521="",0,Z521),"0")</f>
        <v>3.7960000000000001E-2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15</v>
      </c>
      <c r="Y523" s="593">
        <f>IFERROR(SUM(Y520:Y521),"0")</f>
        <v>18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3966.5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4063.2000000000003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4158.6370233470234</v>
      </c>
      <c r="Y537" s="593">
        <f>IFERROR(SUM(BN22:BN533),"0")</f>
        <v>4260.116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7</v>
      </c>
      <c r="Y538" s="38">
        <f>ROUNDUP(SUM(BP22:BP533),0)</f>
        <v>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4333.6370233470234</v>
      </c>
      <c r="Y539" s="593">
        <f>GrossWeightTotalR+PalletQtyTotalR*25</f>
        <v>4435.116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489.2552721969389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501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7.7888200000000012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21.6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561.90000000000009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41.1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25.200000000000003</v>
      </c>
      <c r="G546" s="46">
        <f>IFERROR(Y137*1,"0")+IFERROR(Y138*1,"0")+IFERROR(Y142*1,"0")+IFERROR(Y143*1,"0")+IFERROR(Y147*1,"0")+IFERROR(Y148*1,"0")</f>
        <v>12.8</v>
      </c>
      <c r="H546" s="46">
        <f>IFERROR(Y153*1,"0")+IFERROR(Y157*1,"0")+IFERROR(Y158*1,"0")+IFERROR(Y159*1,"0")</f>
        <v>27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8.4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70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1550.6999999999998</v>
      </c>
      <c r="U546" s="46">
        <f>IFERROR(Y354*1,"0")+IFERROR(Y358*1,"0")+IFERROR(Y359*1,"0")+IFERROR(Y360*1,"0")</f>
        <v>48.900000000000006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1290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52.8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343.20000000000005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,67"/>
        <filter val="1,79"/>
        <filter val="1,85"/>
        <filter val="1,89"/>
        <filter val="10,00"/>
        <filter val="10,50"/>
        <filter val="10,75"/>
        <filter val="10,83"/>
        <filter val="110,00"/>
        <filter val="112,50"/>
        <filter val="115,38"/>
        <filter val="12,00"/>
        <filter val="13,50"/>
        <filter val="130,00"/>
        <filter val="15,00"/>
        <filter val="150,00"/>
        <filter val="16,00"/>
        <filter val="170,50"/>
        <filter val="190,00"/>
        <filter val="2,56"/>
        <filter val="2,84"/>
        <filter val="2,98"/>
        <filter val="20,00"/>
        <filter val="200,00"/>
        <filter val="208,50"/>
        <filter val="220,00"/>
        <filter val="23,00"/>
        <filter val="23,50"/>
        <filter val="25,00"/>
        <filter val="3 966,50"/>
        <filter val="3,38"/>
        <filter val="3,57"/>
        <filter val="3,75"/>
        <filter val="3,93"/>
        <filter val="30,00"/>
        <filter val="312,50"/>
        <filter val="35,56"/>
        <filter val="364,00"/>
        <filter val="37,60"/>
        <filter val="4 158,64"/>
        <filter val="4 333,64"/>
        <filter val="4,20"/>
        <filter val="4,73"/>
        <filter val="40,00"/>
        <filter val="43,10"/>
        <filter val="43,52"/>
        <filter val="430,00"/>
        <filter val="45,24"/>
        <filter val="46,67"/>
        <filter val="46,93"/>
        <filter val="48,40"/>
        <filter val="489,26"/>
        <filter val="5,00"/>
        <filter val="50,00"/>
        <filter val="56,00"/>
        <filter val="564,00"/>
        <filter val="58,50"/>
        <filter val="64,00"/>
        <filter val="66,00"/>
        <filter val="7"/>
        <filter val="70,00"/>
        <filter val="700,00"/>
        <filter val="8,00"/>
        <filter val="8,10"/>
        <filter val="8,63"/>
        <filter val="8,94"/>
        <filter val="86,00"/>
        <filter val="900,00"/>
        <filter val="95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2025-05-26T12:18:19Z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