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DFD19E-FDE2-4DC5-91DE-74B548E97F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O428" i="1"/>
  <c r="BM428" i="1"/>
  <c r="Y428" i="1"/>
  <c r="BP428" i="1" s="1"/>
  <c r="P428" i="1"/>
  <c r="BO427" i="1"/>
  <c r="BM427" i="1"/>
  <c r="Y427" i="1"/>
  <c r="P427" i="1"/>
  <c r="X425" i="1"/>
  <c r="X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P414" i="1"/>
  <c r="X410" i="1"/>
  <c r="X409" i="1"/>
  <c r="BO408" i="1"/>
  <c r="BM408" i="1"/>
  <c r="Y408" i="1"/>
  <c r="Y409" i="1" s="1"/>
  <c r="P408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Y399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X374" i="1"/>
  <c r="X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V546" i="1" s="1"/>
  <c r="P366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Z349" i="1" s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Y324" i="1" s="1"/>
  <c r="P319" i="1"/>
  <c r="X317" i="1"/>
  <c r="X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0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Y267" i="1" s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G546" i="1" s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N115" i="1"/>
  <c r="BM115" i="1"/>
  <c r="Z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E546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25" i="1" l="1"/>
  <c r="BN125" i="1"/>
  <c r="Z125" i="1"/>
  <c r="Y166" i="1"/>
  <c r="BP165" i="1"/>
  <c r="BN165" i="1"/>
  <c r="Z165" i="1"/>
  <c r="Z166" i="1" s="1"/>
  <c r="BP169" i="1"/>
  <c r="BN169" i="1"/>
  <c r="Z169" i="1"/>
  <c r="BP198" i="1"/>
  <c r="BN198" i="1"/>
  <c r="Z198" i="1"/>
  <c r="BP202" i="1"/>
  <c r="BN202" i="1"/>
  <c r="Z202" i="1"/>
  <c r="BP226" i="1"/>
  <c r="BN226" i="1"/>
  <c r="Z226" i="1"/>
  <c r="BP231" i="1"/>
  <c r="BN231" i="1"/>
  <c r="Z231" i="1"/>
  <c r="BP262" i="1"/>
  <c r="BN262" i="1"/>
  <c r="Z262" i="1"/>
  <c r="BP327" i="1"/>
  <c r="BN327" i="1"/>
  <c r="Z327" i="1"/>
  <c r="BP382" i="1"/>
  <c r="BN382" i="1"/>
  <c r="Z382" i="1"/>
  <c r="BP458" i="1"/>
  <c r="BN458" i="1"/>
  <c r="Z458" i="1"/>
  <c r="BP481" i="1"/>
  <c r="BN481" i="1"/>
  <c r="Z481" i="1"/>
  <c r="BP516" i="1"/>
  <c r="BN516" i="1"/>
  <c r="Z516" i="1"/>
  <c r="X537" i="1"/>
  <c r="X540" i="1"/>
  <c r="Z27" i="1"/>
  <c r="BN27" i="1"/>
  <c r="Z43" i="1"/>
  <c r="BN43" i="1"/>
  <c r="D546" i="1"/>
  <c r="Z62" i="1"/>
  <c r="BN62" i="1"/>
  <c r="Z78" i="1"/>
  <c r="BN78" i="1"/>
  <c r="Z109" i="1"/>
  <c r="BN109" i="1"/>
  <c r="BP142" i="1"/>
  <c r="BN142" i="1"/>
  <c r="Z142" i="1"/>
  <c r="BP177" i="1"/>
  <c r="BN177" i="1"/>
  <c r="Z177" i="1"/>
  <c r="BP214" i="1"/>
  <c r="BN214" i="1"/>
  <c r="Z214" i="1"/>
  <c r="BP243" i="1"/>
  <c r="BN243" i="1"/>
  <c r="Z243" i="1"/>
  <c r="Y249" i="1"/>
  <c r="Y248" i="1"/>
  <c r="BP247" i="1"/>
  <c r="BN247" i="1"/>
  <c r="Z247" i="1"/>
  <c r="Z248" i="1" s="1"/>
  <c r="BP251" i="1"/>
  <c r="BN251" i="1"/>
  <c r="Z251" i="1"/>
  <c r="S546" i="1"/>
  <c r="Y306" i="1"/>
  <c r="BP305" i="1"/>
  <c r="BN305" i="1"/>
  <c r="Z305" i="1"/>
  <c r="Z306" i="1" s="1"/>
  <c r="BP310" i="1"/>
  <c r="BN310" i="1"/>
  <c r="Z310" i="1"/>
  <c r="BP347" i="1"/>
  <c r="BN347" i="1"/>
  <c r="Z347" i="1"/>
  <c r="BP427" i="1"/>
  <c r="BN427" i="1"/>
  <c r="Z427" i="1"/>
  <c r="BP466" i="1"/>
  <c r="BN466" i="1"/>
  <c r="Z466" i="1"/>
  <c r="BP467" i="1"/>
  <c r="BN467" i="1"/>
  <c r="Z467" i="1"/>
  <c r="Y518" i="1"/>
  <c r="Y517" i="1"/>
  <c r="BP515" i="1"/>
  <c r="BN515" i="1"/>
  <c r="Z515" i="1"/>
  <c r="Z517" i="1" s="1"/>
  <c r="BP320" i="1"/>
  <c r="BN320" i="1"/>
  <c r="Z320" i="1"/>
  <c r="BP343" i="1"/>
  <c r="BN343" i="1"/>
  <c r="Z343" i="1"/>
  <c r="Y378" i="1"/>
  <c r="Z376" i="1"/>
  <c r="BP403" i="1"/>
  <c r="BN403" i="1"/>
  <c r="Z403" i="1"/>
  <c r="BP440" i="1"/>
  <c r="BN440" i="1"/>
  <c r="Z440" i="1"/>
  <c r="BP464" i="1"/>
  <c r="BN464" i="1"/>
  <c r="Z464" i="1"/>
  <c r="BP475" i="1"/>
  <c r="BN475" i="1"/>
  <c r="Z475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Y104" i="1"/>
  <c r="Z98" i="1"/>
  <c r="BN98" i="1"/>
  <c r="Z102" i="1"/>
  <c r="BN102" i="1"/>
  <c r="F546" i="1"/>
  <c r="Z111" i="1"/>
  <c r="BN111" i="1"/>
  <c r="Y119" i="1"/>
  <c r="Z117" i="1"/>
  <c r="BN117" i="1"/>
  <c r="Y129" i="1"/>
  <c r="Z123" i="1"/>
  <c r="BN123" i="1"/>
  <c r="Z127" i="1"/>
  <c r="BN127" i="1"/>
  <c r="Y133" i="1"/>
  <c r="Z138" i="1"/>
  <c r="BN138" i="1"/>
  <c r="Y144" i="1"/>
  <c r="Z148" i="1"/>
  <c r="BN148" i="1"/>
  <c r="Y161" i="1"/>
  <c r="Z159" i="1"/>
  <c r="BN159" i="1"/>
  <c r="Z171" i="1"/>
  <c r="BN171" i="1"/>
  <c r="Z175" i="1"/>
  <c r="BN175" i="1"/>
  <c r="Z181" i="1"/>
  <c r="BN181" i="1"/>
  <c r="Z187" i="1"/>
  <c r="Z188" i="1" s="1"/>
  <c r="BN187" i="1"/>
  <c r="BP187" i="1"/>
  <c r="Y188" i="1"/>
  <c r="Z192" i="1"/>
  <c r="BN192" i="1"/>
  <c r="Z204" i="1"/>
  <c r="BN204" i="1"/>
  <c r="Z208" i="1"/>
  <c r="BN208" i="1"/>
  <c r="Z216" i="1"/>
  <c r="BN216" i="1"/>
  <c r="Z220" i="1"/>
  <c r="BN220" i="1"/>
  <c r="Z233" i="1"/>
  <c r="BN233" i="1"/>
  <c r="Z237" i="1"/>
  <c r="BN237" i="1"/>
  <c r="Z253" i="1"/>
  <c r="BN253" i="1"/>
  <c r="Z260" i="1"/>
  <c r="BN260" i="1"/>
  <c r="BP260" i="1"/>
  <c r="Z264" i="1"/>
  <c r="BN264" i="1"/>
  <c r="M546" i="1"/>
  <c r="O546" i="1"/>
  <c r="Z300" i="1"/>
  <c r="BN300" i="1"/>
  <c r="BP312" i="1"/>
  <c r="BN312" i="1"/>
  <c r="Z312" i="1"/>
  <c r="BP329" i="1"/>
  <c r="BN329" i="1"/>
  <c r="Z329" i="1"/>
  <c r="Y388" i="1"/>
  <c r="Y387" i="1"/>
  <c r="BP386" i="1"/>
  <c r="BN386" i="1"/>
  <c r="Z386" i="1"/>
  <c r="Z387" i="1" s="1"/>
  <c r="Y395" i="1"/>
  <c r="BP391" i="1"/>
  <c r="BN391" i="1"/>
  <c r="Z391" i="1"/>
  <c r="Y546" i="1"/>
  <c r="BP434" i="1"/>
  <c r="BN434" i="1"/>
  <c r="Z434" i="1"/>
  <c r="BP460" i="1"/>
  <c r="BN460" i="1"/>
  <c r="Z460" i="1"/>
  <c r="BP469" i="1"/>
  <c r="BN469" i="1"/>
  <c r="Z469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317" i="1"/>
  <c r="Y332" i="1"/>
  <c r="Y338" i="1"/>
  <c r="Y344" i="1"/>
  <c r="Y362" i="1"/>
  <c r="X546" i="1"/>
  <c r="Y429" i="1"/>
  <c r="Y442" i="1"/>
  <c r="Y477" i="1"/>
  <c r="Y476" i="1"/>
  <c r="F9" i="1"/>
  <c r="J9" i="1"/>
  <c r="F10" i="1"/>
  <c r="Y24" i="1"/>
  <c r="Y32" i="1"/>
  <c r="Y46" i="1"/>
  <c r="Y50" i="1"/>
  <c r="Y59" i="1"/>
  <c r="Y67" i="1"/>
  <c r="Y73" i="1"/>
  <c r="Y81" i="1"/>
  <c r="Y87" i="1"/>
  <c r="Y94" i="1"/>
  <c r="Y105" i="1"/>
  <c r="Y112" i="1"/>
  <c r="Y118" i="1"/>
  <c r="Y128" i="1"/>
  <c r="Y134" i="1"/>
  <c r="Y139" i="1"/>
  <c r="Y145" i="1"/>
  <c r="Y149" i="1"/>
  <c r="Y160" i="1"/>
  <c r="BP174" i="1"/>
  <c r="BN174" i="1"/>
  <c r="Z174" i="1"/>
  <c r="Y178" i="1"/>
  <c r="BP182" i="1"/>
  <c r="BN182" i="1"/>
  <c r="Z182" i="1"/>
  <c r="Z184" i="1" s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2" i="1"/>
  <c r="BN232" i="1"/>
  <c r="Z232" i="1"/>
  <c r="BP236" i="1"/>
  <c r="BN236" i="1"/>
  <c r="Z236" i="1"/>
  <c r="BP252" i="1"/>
  <c r="BN252" i="1"/>
  <c r="Z252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BN90" i="1"/>
  <c r="BP90" i="1"/>
  <c r="Z92" i="1"/>
  <c r="BN92" i="1"/>
  <c r="Y93" i="1"/>
  <c r="Z96" i="1"/>
  <c r="BN96" i="1"/>
  <c r="BP96" i="1"/>
  <c r="Z97" i="1"/>
  <c r="BN97" i="1"/>
  <c r="Z99" i="1"/>
  <c r="BN99" i="1"/>
  <c r="Z101" i="1"/>
  <c r="BN101" i="1"/>
  <c r="Z103" i="1"/>
  <c r="BN103" i="1"/>
  <c r="Z108" i="1"/>
  <c r="BN108" i="1"/>
  <c r="BP108" i="1"/>
  <c r="Z110" i="1"/>
  <c r="BN110" i="1"/>
  <c r="Y113" i="1"/>
  <c r="Z116" i="1"/>
  <c r="Z118" i="1" s="1"/>
  <c r="BN116" i="1"/>
  <c r="Z122" i="1"/>
  <c r="BN122" i="1"/>
  <c r="Z124" i="1"/>
  <c r="BN124" i="1"/>
  <c r="Z126" i="1"/>
  <c r="BN126" i="1"/>
  <c r="Z132" i="1"/>
  <c r="Z133" i="1" s="1"/>
  <c r="BN132" i="1"/>
  <c r="Z137" i="1"/>
  <c r="Z139" i="1" s="1"/>
  <c r="BN137" i="1"/>
  <c r="BP137" i="1"/>
  <c r="Y140" i="1"/>
  <c r="Z143" i="1"/>
  <c r="BN143" i="1"/>
  <c r="Z147" i="1"/>
  <c r="BN147" i="1"/>
  <c r="BP147" i="1"/>
  <c r="H546" i="1"/>
  <c r="Y155" i="1"/>
  <c r="Z158" i="1"/>
  <c r="Z160" i="1" s="1"/>
  <c r="BN158" i="1"/>
  <c r="I546" i="1"/>
  <c r="Y167" i="1"/>
  <c r="Y179" i="1"/>
  <c r="Z170" i="1"/>
  <c r="BN170" i="1"/>
  <c r="BP172" i="1"/>
  <c r="BN172" i="1"/>
  <c r="Z172" i="1"/>
  <c r="BP176" i="1"/>
  <c r="BN176" i="1"/>
  <c r="Z176" i="1"/>
  <c r="Y185" i="1"/>
  <c r="Y184" i="1"/>
  <c r="BP193" i="1"/>
  <c r="BN193" i="1"/>
  <c r="Z193" i="1"/>
  <c r="Z194" i="1" s="1"/>
  <c r="Y195" i="1"/>
  <c r="Y200" i="1"/>
  <c r="BP197" i="1"/>
  <c r="BN197" i="1"/>
  <c r="Z197" i="1"/>
  <c r="Z199" i="1" s="1"/>
  <c r="Y210" i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8" i="1"/>
  <c r="BP225" i="1"/>
  <c r="BN225" i="1"/>
  <c r="Z225" i="1"/>
  <c r="Z227" i="1" s="1"/>
  <c r="BP234" i="1"/>
  <c r="BN234" i="1"/>
  <c r="Z234" i="1"/>
  <c r="BP238" i="1"/>
  <c r="BN238" i="1"/>
  <c r="Z238" i="1"/>
  <c r="Y240" i="1"/>
  <c r="Y245" i="1"/>
  <c r="BP242" i="1"/>
  <c r="BN242" i="1"/>
  <c r="Z242" i="1"/>
  <c r="Z244" i="1" s="1"/>
  <c r="Y257" i="1"/>
  <c r="Y256" i="1"/>
  <c r="Y275" i="1"/>
  <c r="Y282" i="1"/>
  <c r="Y287" i="1"/>
  <c r="Y291" i="1"/>
  <c r="Y296" i="1"/>
  <c r="Y301" i="1"/>
  <c r="Z322" i="1"/>
  <c r="BN322" i="1"/>
  <c r="Y323" i="1"/>
  <c r="Z326" i="1"/>
  <c r="Z331" i="1" s="1"/>
  <c r="BN326" i="1"/>
  <c r="BP326" i="1"/>
  <c r="Z328" i="1"/>
  <c r="BN328" i="1"/>
  <c r="Z330" i="1"/>
  <c r="BN330" i="1"/>
  <c r="Y331" i="1"/>
  <c r="Z334" i="1"/>
  <c r="Z337" i="1" s="1"/>
  <c r="BN334" i="1"/>
  <c r="BP334" i="1"/>
  <c r="Z336" i="1"/>
  <c r="BN336" i="1"/>
  <c r="Y337" i="1"/>
  <c r="Z342" i="1"/>
  <c r="Z344" i="1" s="1"/>
  <c r="BN342" i="1"/>
  <c r="Y345" i="1"/>
  <c r="Y350" i="1"/>
  <c r="Z348" i="1"/>
  <c r="Z350" i="1" s="1"/>
  <c r="BN348" i="1"/>
  <c r="BP349" i="1"/>
  <c r="BN349" i="1"/>
  <c r="J546" i="1"/>
  <c r="Y194" i="1"/>
  <c r="K546" i="1"/>
  <c r="Y239" i="1"/>
  <c r="Z254" i="1"/>
  <c r="BN254" i="1"/>
  <c r="L546" i="1"/>
  <c r="Z261" i="1"/>
  <c r="BN261" i="1"/>
  <c r="Z263" i="1"/>
  <c r="BN263" i="1"/>
  <c r="Z265" i="1"/>
  <c r="BN265" i="1"/>
  <c r="Y266" i="1"/>
  <c r="Z270" i="1"/>
  <c r="Z274" i="1" s="1"/>
  <c r="BN270" i="1"/>
  <c r="BP270" i="1"/>
  <c r="Z272" i="1"/>
  <c r="BN272" i="1"/>
  <c r="Z273" i="1"/>
  <c r="BN273" i="1"/>
  <c r="Y274" i="1"/>
  <c r="Z278" i="1"/>
  <c r="Z281" i="1" s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Z294" i="1"/>
  <c r="Z295" i="1" s="1"/>
  <c r="BN294" i="1"/>
  <c r="BP294" i="1"/>
  <c r="Y295" i="1"/>
  <c r="Z299" i="1"/>
  <c r="BN299" i="1"/>
  <c r="BP299" i="1"/>
  <c r="Y302" i="1"/>
  <c r="Y307" i="1"/>
  <c r="T546" i="1"/>
  <c r="Z311" i="1"/>
  <c r="BN311" i="1"/>
  <c r="Z313" i="1"/>
  <c r="BN313" i="1"/>
  <c r="Z315" i="1"/>
  <c r="BN315" i="1"/>
  <c r="Y316" i="1"/>
  <c r="Z319" i="1"/>
  <c r="Z323" i="1" s="1"/>
  <c r="BN319" i="1"/>
  <c r="BP319" i="1"/>
  <c r="Z321" i="1"/>
  <c r="BN321" i="1"/>
  <c r="Y351" i="1"/>
  <c r="U546" i="1"/>
  <c r="Y355" i="1"/>
  <c r="BP354" i="1"/>
  <c r="BN354" i="1"/>
  <c r="Z354" i="1"/>
  <c r="Z355" i="1" s="1"/>
  <c r="Y356" i="1"/>
  <c r="Z358" i="1"/>
  <c r="BN358" i="1"/>
  <c r="BP358" i="1"/>
  <c r="Z360" i="1"/>
  <c r="BN360" i="1"/>
  <c r="Y361" i="1"/>
  <c r="Z366" i="1"/>
  <c r="BN366" i="1"/>
  <c r="BP366" i="1"/>
  <c r="Z368" i="1"/>
  <c r="BN368" i="1"/>
  <c r="Z370" i="1"/>
  <c r="BN370" i="1"/>
  <c r="Z372" i="1"/>
  <c r="BN372" i="1"/>
  <c r="Y373" i="1"/>
  <c r="BN376" i="1"/>
  <c r="BP376" i="1"/>
  <c r="Y379" i="1"/>
  <c r="Y383" i="1"/>
  <c r="Y396" i="1"/>
  <c r="Y400" i="1"/>
  <c r="Y406" i="1"/>
  <c r="Y410" i="1"/>
  <c r="Z415" i="1"/>
  <c r="BN415" i="1"/>
  <c r="Z417" i="1"/>
  <c r="BN417" i="1"/>
  <c r="Z419" i="1"/>
  <c r="BN419" i="1"/>
  <c r="Z421" i="1"/>
  <c r="BN421" i="1"/>
  <c r="Z423" i="1"/>
  <c r="BN423" i="1"/>
  <c r="Y424" i="1"/>
  <c r="Y430" i="1"/>
  <c r="Y435" i="1"/>
  <c r="Y443" i="1"/>
  <c r="Y448" i="1"/>
  <c r="Y453" i="1"/>
  <c r="AB546" i="1"/>
  <c r="Y471" i="1"/>
  <c r="BP468" i="1"/>
  <c r="BN468" i="1"/>
  <c r="Z468" i="1"/>
  <c r="BP480" i="1"/>
  <c r="BN480" i="1"/>
  <c r="Z480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W546" i="1"/>
  <c r="AA546" i="1"/>
  <c r="Z367" i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Z392" i="1"/>
  <c r="BN392" i="1"/>
  <c r="Z394" i="1"/>
  <c r="BN394" i="1"/>
  <c r="Z398" i="1"/>
  <c r="Z399" i="1" s="1"/>
  <c r="BN398" i="1"/>
  <c r="BP398" i="1"/>
  <c r="Z402" i="1"/>
  <c r="BN402" i="1"/>
  <c r="BP402" i="1"/>
  <c r="Z404" i="1"/>
  <c r="BN404" i="1"/>
  <c r="Z408" i="1"/>
  <c r="Z409" i="1" s="1"/>
  <c r="BN408" i="1"/>
  <c r="BP408" i="1"/>
  <c r="Z414" i="1"/>
  <c r="BN414" i="1"/>
  <c r="BP414" i="1"/>
  <c r="Z416" i="1"/>
  <c r="BN416" i="1"/>
  <c r="Z418" i="1"/>
  <c r="BN418" i="1"/>
  <c r="Z420" i="1"/>
  <c r="BN420" i="1"/>
  <c r="Z422" i="1"/>
  <c r="BN422" i="1"/>
  <c r="Y425" i="1"/>
  <c r="Z428" i="1"/>
  <c r="Z429" i="1" s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BN457" i="1"/>
  <c r="BP457" i="1"/>
  <c r="Z459" i="1"/>
  <c r="BN459" i="1"/>
  <c r="Z461" i="1"/>
  <c r="BN461" i="1"/>
  <c r="Z463" i="1"/>
  <c r="BN463" i="1"/>
  <c r="Z465" i="1"/>
  <c r="BN465" i="1"/>
  <c r="Y470" i="1"/>
  <c r="BP474" i="1"/>
  <c r="BN474" i="1"/>
  <c r="Z474" i="1"/>
  <c r="Y487" i="1"/>
  <c r="BP482" i="1"/>
  <c r="BN482" i="1"/>
  <c r="Z482" i="1"/>
  <c r="BP486" i="1"/>
  <c r="BN486" i="1"/>
  <c r="Z486" i="1"/>
  <c r="Y488" i="1"/>
  <c r="Y493" i="1"/>
  <c r="BP490" i="1"/>
  <c r="BN490" i="1"/>
  <c r="Z490" i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Z442" i="1" l="1"/>
  <c r="Z493" i="1"/>
  <c r="Z476" i="1"/>
  <c r="Z301" i="1"/>
  <c r="Z149" i="1"/>
  <c r="Z144" i="1"/>
  <c r="Z470" i="1"/>
  <c r="Z395" i="1"/>
  <c r="Z487" i="1"/>
  <c r="Z316" i="1"/>
  <c r="Z266" i="1"/>
  <c r="Z178" i="1"/>
  <c r="Z128" i="1"/>
  <c r="Z112" i="1"/>
  <c r="Z81" i="1"/>
  <c r="Z256" i="1"/>
  <c r="Z239" i="1"/>
  <c r="Z210" i="1"/>
  <c r="Z66" i="1"/>
  <c r="Z45" i="1"/>
  <c r="Z529" i="1"/>
  <c r="Z505" i="1"/>
  <c r="Z424" i="1"/>
  <c r="Z405" i="1"/>
  <c r="Z373" i="1"/>
  <c r="Z361" i="1"/>
  <c r="Z222" i="1"/>
  <c r="Z104" i="1"/>
  <c r="Z93" i="1"/>
  <c r="Z72" i="1"/>
  <c r="Z59" i="1"/>
  <c r="Z32" i="1"/>
  <c r="Z541" i="1" s="1"/>
  <c r="Y540" i="1"/>
  <c r="Y537" i="1"/>
  <c r="Z512" i="1"/>
  <c r="Y538" i="1"/>
  <c r="Y536" i="1"/>
  <c r="Y539" i="1" l="1"/>
</calcChain>
</file>

<file path=xl/sharedStrings.xml><?xml version="1.0" encoding="utf-8"?>
<sst xmlns="http://schemas.openxmlformats.org/spreadsheetml/2006/main" count="2388" uniqueCount="837">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</sst>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45805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Среда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80</v>
      </c>
      <c r="Y41" s="592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16</v>
      </c>
      <c r="Y42" s="592">
        <f>IFERROR(IF(X42="",0,CEILING((X42/$H42),1)*$H42),"")</f>
        <v>16</v>
      </c>
      <c r="Z42" s="36">
        <f>IFERROR(IF(Y42=0,"",ROUNDUP(Y42/H42,0)*0.00902),"")</f>
        <v>3.6080000000000001E-2</v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16.84</v>
      </c>
      <c r="BN42" s="64">
        <f>IFERROR(Y42*I42/H42,"0")</f>
        <v>16.84</v>
      </c>
      <c r="BO42" s="64">
        <f>IFERROR(1/J42*(X42/H42),"0")</f>
        <v>3.0303030303030304E-2</v>
      </c>
      <c r="BP42" s="64">
        <f>IFERROR(1/J42*(Y42/H42),"0")</f>
        <v>3.0303030303030304E-2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11.407407407407407</v>
      </c>
      <c r="Y45" s="593">
        <f>IFERROR(Y41/H41,"0")+IFERROR(Y42/H42,"0")+IFERROR(Y43/H43,"0")+IFERROR(Y44/H44,"0")</f>
        <v>12</v>
      </c>
      <c r="Z45" s="593">
        <f>IFERROR(IF(Z41="",0,Z41),"0")+IFERROR(IF(Z42="",0,Z42),"0")+IFERROR(IF(Z43="",0,Z43),"0")+IFERROR(IF(Z44="",0,Z44),"0")</f>
        <v>0.18792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96</v>
      </c>
      <c r="Y46" s="593">
        <f>IFERROR(SUM(Y41:Y44),"0")</f>
        <v>102.4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680</v>
      </c>
      <c r="Y54" s="592">
        <f t="shared" si="6"/>
        <v>680.40000000000009</v>
      </c>
      <c r="Z54" s="36">
        <f>IFERROR(IF(Y54=0,"",ROUNDUP(Y54/H54,0)*0.01898),"")</f>
        <v>1.19574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707.3888888888888</v>
      </c>
      <c r="BN54" s="64">
        <f t="shared" si="8"/>
        <v>707.80500000000006</v>
      </c>
      <c r="BO54" s="64">
        <f t="shared" si="9"/>
        <v>0.98379629629629628</v>
      </c>
      <c r="BP54" s="64">
        <f t="shared" si="10"/>
        <v>0.98437500000000011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252</v>
      </c>
      <c r="Y58" s="592">
        <f t="shared" si="6"/>
        <v>252</v>
      </c>
      <c r="Z58" s="36">
        <f>IFERROR(IF(Y58=0,"",ROUNDUP(Y58/H58,0)*0.00902),"")</f>
        <v>0.50512000000000001</v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263.76</v>
      </c>
      <c r="BN58" s="64">
        <f t="shared" si="8"/>
        <v>263.76</v>
      </c>
      <c r="BO58" s="64">
        <f t="shared" si="9"/>
        <v>0.42424242424242425</v>
      </c>
      <c r="BP58" s="64">
        <f t="shared" si="10"/>
        <v>0.42424242424242425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118.96296296296296</v>
      </c>
      <c r="Y59" s="593">
        <f>IFERROR(Y53/H53,"0")+IFERROR(Y54/H54,"0")+IFERROR(Y55/H55,"0")+IFERROR(Y56/H56,"0")+IFERROR(Y57/H57,"0")+IFERROR(Y58/H58,"0")</f>
        <v>119</v>
      </c>
      <c r="Z59" s="593">
        <f>IFERROR(IF(Z53="",0,Z53),"0")+IFERROR(IF(Z54="",0,Z54),"0")+IFERROR(IF(Z55="",0,Z55),"0")+IFERROR(IF(Z56="",0,Z56),"0")+IFERROR(IF(Z57="",0,Z57),"0")+IFERROR(IF(Z58="",0,Z58),"0")</f>
        <v>1.70086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932</v>
      </c>
      <c r="Y60" s="593">
        <f>IFERROR(SUM(Y53:Y58),"0")</f>
        <v>932.40000000000009</v>
      </c>
      <c r="Z60" s="37"/>
      <c r="AA60" s="594"/>
      <c r="AB60" s="594"/>
      <c r="AC60" s="594"/>
    </row>
    <row r="61" spans="1:68" ht="14.25" hidden="1" customHeight="1" x14ac:dyDescent="0.25">
      <c r="A61" s="598" t="s">
        <v>143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760</v>
      </c>
      <c r="Y62" s="592">
        <f>IFERROR(IF(X62="",0,CEILING((X62/$H62),1)*$H62),"")</f>
        <v>766.80000000000007</v>
      </c>
      <c r="Z62" s="36">
        <f>IFERROR(IF(Y62=0,"",ROUNDUP(Y62/H62,0)*0.01898),"")</f>
        <v>1.34758</v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790.61111111111109</v>
      </c>
      <c r="BN62" s="64">
        <f>IFERROR(Y62*I62/H62,"0")</f>
        <v>797.68499999999995</v>
      </c>
      <c r="BO62" s="64">
        <f>IFERROR(1/J62*(X62/H62),"0")</f>
        <v>1.099537037037037</v>
      </c>
      <c r="BP62" s="64">
        <f>IFERROR(1/J62*(Y62/H62),"0")</f>
        <v>1.109375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134.1</v>
      </c>
      <c r="Y65" s="592">
        <f>IFERROR(IF(X65="",0,CEILING((X65/$H65),1)*$H65),"")</f>
        <v>135</v>
      </c>
      <c r="Z65" s="36">
        <f>IFERROR(IF(Y65=0,"",ROUNDUP(Y65/H65,0)*0.00651),"")</f>
        <v>0.32550000000000001</v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143.04</v>
      </c>
      <c r="BN65" s="64">
        <f>IFERROR(Y65*I65/H65,"0")</f>
        <v>144</v>
      </c>
      <c r="BO65" s="64">
        <f>IFERROR(1/J65*(X65/H65),"0")</f>
        <v>0.27289377289377292</v>
      </c>
      <c r="BP65" s="64">
        <f>IFERROR(1/J65*(Y65/H65),"0")</f>
        <v>0.27472527472527475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120.03703703703704</v>
      </c>
      <c r="Y66" s="593">
        <f>IFERROR(Y62/H62,"0")+IFERROR(Y63/H63,"0")+IFERROR(Y64/H64,"0")+IFERROR(Y65/H65,"0")</f>
        <v>121</v>
      </c>
      <c r="Z66" s="593">
        <f>IFERROR(IF(Z62="",0,Z62),"0")+IFERROR(IF(Z63="",0,Z63),"0")+IFERROR(IF(Z64="",0,Z64),"0")+IFERROR(IF(Z65="",0,Z65),"0")</f>
        <v>1.6730800000000001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894.1</v>
      </c>
      <c r="Y67" s="593">
        <f>IFERROR(SUM(Y62:Y65),"0")</f>
        <v>901.80000000000007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20</v>
      </c>
      <c r="Y77" s="592">
        <f t="shared" si="11"/>
        <v>25.200000000000003</v>
      </c>
      <c r="Z77" s="36">
        <f>IFERROR(IF(Y77=0,"",ROUNDUP(Y77/H77,0)*0.01898),"")</f>
        <v>5.6940000000000004E-2</v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21.207142857142856</v>
      </c>
      <c r="BN77" s="64">
        <f t="shared" si="13"/>
        <v>26.721000000000004</v>
      </c>
      <c r="BO77" s="64">
        <f t="shared" si="14"/>
        <v>3.7202380952380952E-2</v>
      </c>
      <c r="BP77" s="64">
        <f t="shared" si="15"/>
        <v>4.6875E-2</v>
      </c>
    </row>
    <row r="78" spans="1:68" ht="16.5" hidden="1" customHeight="1" x14ac:dyDescent="0.25">
      <c r="A78" s="54" t="s">
        <v>172</v>
      </c>
      <c r="B78" s="54" t="s">
        <v>173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176</v>
      </c>
      <c r="B80" s="54" t="s">
        <v>177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2.3809523809523809</v>
      </c>
      <c r="Y81" s="593">
        <f>IFERROR(Y75/H75,"0")+IFERROR(Y76/H76,"0")+IFERROR(Y77/H77,"0")+IFERROR(Y78/H78,"0")+IFERROR(Y79/H79,"0")+IFERROR(Y80/H80,"0")</f>
        <v>3</v>
      </c>
      <c r="Z81" s="593">
        <f>IFERROR(IF(Z75="",0,Z75),"0")+IFERROR(IF(Z76="",0,Z76),"0")+IFERROR(IF(Z77="",0,Z77),"0")+IFERROR(IF(Z78="",0,Z78),"0")+IFERROR(IF(Z79="",0,Z79),"0")+IFERROR(IF(Z80="",0,Z80),"0")</f>
        <v>5.6940000000000004E-2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20</v>
      </c>
      <c r="Y82" s="593">
        <f>IFERROR(SUM(Y75:Y80),"0")</f>
        <v>25.200000000000003</v>
      </c>
      <c r="Z82" s="37"/>
      <c r="AA82" s="594"/>
      <c r="AB82" s="594"/>
      <c r="AC82" s="594"/>
    </row>
    <row r="83" spans="1:68" ht="14.25" hidden="1" customHeight="1" x14ac:dyDescent="0.25">
      <c r="A83" s="598" t="s">
        <v>178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185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130</v>
      </c>
      <c r="Y90" s="592">
        <f>IFERROR(IF(X90="",0,CEILING((X90/$H90),1)*$H90),"")</f>
        <v>140.4</v>
      </c>
      <c r="Z90" s="36">
        <f>IFERROR(IF(Y90=0,"",ROUNDUP(Y90/H90,0)*0.01898),"")</f>
        <v>0.24674000000000001</v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135.23611111111109</v>
      </c>
      <c r="BN90" s="64">
        <f>IFERROR(Y90*I90/H90,"0")</f>
        <v>146.05499999999998</v>
      </c>
      <c r="BO90" s="64">
        <f>IFERROR(1/J90*(X90/H90),"0")</f>
        <v>0.18807870370370369</v>
      </c>
      <c r="BP90" s="64">
        <f>IFERROR(1/J90*(Y90/H90),"0")</f>
        <v>0.203125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90</v>
      </c>
      <c r="Y92" s="592">
        <f>IFERROR(IF(X92="",0,CEILING((X92/$H92),1)*$H92),"")</f>
        <v>90</v>
      </c>
      <c r="Z92" s="36">
        <f>IFERROR(IF(Y92=0,"",ROUNDUP(Y92/H92,0)*0.00902),"")</f>
        <v>0.1804</v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94.199999999999989</v>
      </c>
      <c r="BN92" s="64">
        <f>IFERROR(Y92*I92/H92,"0")</f>
        <v>94.199999999999989</v>
      </c>
      <c r="BO92" s="64">
        <f>IFERROR(1/J92*(X92/H92),"0")</f>
        <v>0.15151515151515152</v>
      </c>
      <c r="BP92" s="64">
        <f>IFERROR(1/J92*(Y92/H92),"0")</f>
        <v>0.15151515151515152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32.037037037037038</v>
      </c>
      <c r="Y93" s="593">
        <f>IFERROR(Y90/H90,"0")+IFERROR(Y91/H91,"0")+IFERROR(Y92/H92,"0")</f>
        <v>33</v>
      </c>
      <c r="Z93" s="593">
        <f>IFERROR(IF(Z90="",0,Z90),"0")+IFERROR(IF(Z91="",0,Z91),"0")+IFERROR(IF(Z92="",0,Z92),"0")</f>
        <v>0.42714000000000002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220</v>
      </c>
      <c r="Y94" s="593">
        <f>IFERROR(SUM(Y90:Y92),"0")</f>
        <v>230.4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130</v>
      </c>
      <c r="Y96" s="592">
        <f t="shared" ref="Y96:Y103" si="16">IFERROR(IF(X96="",0,CEILING((X96/$H96),1)*$H96),"")</f>
        <v>134.4</v>
      </c>
      <c r="Z96" s="36">
        <f>IFERROR(IF(Y96=0,"",ROUNDUP(Y96/H96,0)*0.01898),"")</f>
        <v>0.30368000000000001</v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138.03214285714284</v>
      </c>
      <c r="BN96" s="64">
        <f t="shared" ref="BN96:BN103" si="18">IFERROR(Y96*I96/H96,"0")</f>
        <v>142.70400000000001</v>
      </c>
      <c r="BO96" s="64">
        <f t="shared" ref="BO96:BO103" si="19">IFERROR(1/J96*(X96/H96),"0")</f>
        <v>0.24181547619047619</v>
      </c>
      <c r="BP96" s="64">
        <f t="shared" ref="BP96:BP103" si="20">IFERROR(1/J96*(Y96/H96),"0")</f>
        <v>0.25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88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4301052039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16.649999999999999</v>
      </c>
      <c r="Y100" s="592">
        <f t="shared" si="16"/>
        <v>18.900000000000002</v>
      </c>
      <c r="Z100" s="36">
        <f>IFERROR(IF(Y100=0,"",ROUNDUP(Y100/H100,0)*0.00651),"")</f>
        <v>4.5569999999999999E-2</v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18.203999999999997</v>
      </c>
      <c r="BN100" s="64">
        <f t="shared" si="18"/>
        <v>20.664000000000001</v>
      </c>
      <c r="BO100" s="64">
        <f t="shared" si="19"/>
        <v>3.388278388278388E-2</v>
      </c>
      <c r="BP100" s="64">
        <f t="shared" si="20"/>
        <v>3.8461538461538464E-2</v>
      </c>
    </row>
    <row r="101" spans="1:68" ht="27" hidden="1" customHeight="1" x14ac:dyDescent="0.25">
      <c r="A101" s="54" t="s">
        <v>203</v>
      </c>
      <c r="B101" s="54" t="s">
        <v>206</v>
      </c>
      <c r="C101" s="31">
        <v>4301051718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21.642857142857142</v>
      </c>
      <c r="Y104" s="593">
        <f>IFERROR(Y96/H96,"0")+IFERROR(Y97/H97,"0")+IFERROR(Y98/H98,"0")+IFERROR(Y99/H99,"0")+IFERROR(Y100/H100,"0")+IFERROR(Y101/H101,"0")+IFERROR(Y102/H102,"0")+IFERROR(Y103/H103,"0")</f>
        <v>23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0.34925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146.65</v>
      </c>
      <c r="Y105" s="593">
        <f>IFERROR(SUM(Y96:Y103),"0")</f>
        <v>153.30000000000001</v>
      </c>
      <c r="Z105" s="37"/>
      <c r="AA105" s="594"/>
      <c r="AB105" s="594"/>
      <c r="AC105" s="594"/>
    </row>
    <row r="106" spans="1:68" ht="16.5" hidden="1" customHeight="1" x14ac:dyDescent="0.25">
      <c r="A106" s="611" t="s">
        <v>212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8</v>
      </c>
      <c r="Y108" s="592">
        <f>IFERROR(IF(X108="",0,CEILING((X108/$H108),1)*$H108),"")</f>
        <v>10.8</v>
      </c>
      <c r="Z108" s="36">
        <f>IFERROR(IF(Y108=0,"",ROUNDUP(Y108/H108,0)*0.01898),"")</f>
        <v>1.898E-2</v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8.3222222222222211</v>
      </c>
      <c r="BN108" s="64">
        <f>IFERROR(Y108*I108/H108,"0")</f>
        <v>11.234999999999999</v>
      </c>
      <c r="BO108" s="64">
        <f>IFERROR(1/J108*(X108/H108),"0")</f>
        <v>1.1574074074074073E-2</v>
      </c>
      <c r="BP108" s="64">
        <f>IFERROR(1/J108*(Y108/H108),"0")</f>
        <v>1.5625E-2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15</v>
      </c>
      <c r="Y109" s="592">
        <f>IFERROR(IF(X109="",0,CEILING((X109/$H109),1)*$H109),"")</f>
        <v>15</v>
      </c>
      <c r="Z109" s="36">
        <f>IFERROR(IF(Y109=0,"",ROUNDUP(Y109/H109,0)*0.00902),"")</f>
        <v>3.6080000000000001E-2</v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15.84</v>
      </c>
      <c r="BN109" s="64">
        <f>IFERROR(Y109*I109/H109,"0")</f>
        <v>15.84</v>
      </c>
      <c r="BO109" s="64">
        <f>IFERROR(1/J109*(X109/H109),"0")</f>
        <v>3.0303030303030304E-2</v>
      </c>
      <c r="BP109" s="64">
        <f>IFERROR(1/J109*(Y109/H109),"0")</f>
        <v>3.0303030303030304E-2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4.7407407407407405</v>
      </c>
      <c r="Y112" s="593">
        <f>IFERROR(Y108/H108,"0")+IFERROR(Y109/H109,"0")+IFERROR(Y110/H110,"0")+IFERROR(Y111/H111,"0")</f>
        <v>5</v>
      </c>
      <c r="Z112" s="593">
        <f>IFERROR(IF(Z108="",0,Z108),"0")+IFERROR(IF(Z109="",0,Z109),"0")+IFERROR(IF(Z110="",0,Z110),"0")+IFERROR(IF(Z111="",0,Z111),"0")</f>
        <v>5.5059999999999998E-2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23</v>
      </c>
      <c r="Y113" s="593">
        <f>IFERROR(SUM(Y108:Y111),"0")</f>
        <v>25.8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143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30</v>
      </c>
      <c r="Y123" s="592">
        <f t="shared" si="21"/>
        <v>33.6</v>
      </c>
      <c r="Z123" s="36">
        <f>IFERROR(IF(Y123=0,"",ROUNDUP(Y123/H123,0)*0.01898),"")</f>
        <v>7.5920000000000001E-2</v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31.832142857142856</v>
      </c>
      <c r="BN123" s="64">
        <f t="shared" si="23"/>
        <v>35.652000000000001</v>
      </c>
      <c r="BO123" s="64">
        <f t="shared" si="24"/>
        <v>5.5803571428571425E-2</v>
      </c>
      <c r="BP123" s="64">
        <f t="shared" si="25"/>
        <v>6.25E-2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18.899999999999999</v>
      </c>
      <c r="Y125" s="592">
        <f t="shared" si="21"/>
        <v>18.900000000000002</v>
      </c>
      <c r="Z125" s="36">
        <f>IFERROR(IF(Y125=0,"",ROUNDUP(Y125/H125,0)*0.00651),"")</f>
        <v>4.5569999999999999E-2</v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20.663999999999994</v>
      </c>
      <c r="BN125" s="64">
        <f t="shared" si="23"/>
        <v>20.664000000000001</v>
      </c>
      <c r="BO125" s="64">
        <f t="shared" si="24"/>
        <v>3.8461538461538457E-2</v>
      </c>
      <c r="BP125" s="64">
        <f t="shared" si="25"/>
        <v>3.8461538461538464E-2</v>
      </c>
    </row>
    <row r="126" spans="1:68" ht="16.5" hidden="1" customHeight="1" x14ac:dyDescent="0.25">
      <c r="A126" s="54" t="s">
        <v>239</v>
      </c>
      <c r="B126" s="54" t="s">
        <v>240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10.571428571428569</v>
      </c>
      <c r="Y128" s="593">
        <f>IFERROR(Y121/H121,"0")+IFERROR(Y122/H122,"0")+IFERROR(Y123/H123,"0")+IFERROR(Y124/H124,"0")+IFERROR(Y125/H125,"0")+IFERROR(Y126/H126,"0")+IFERROR(Y127/H127,"0")</f>
        <v>11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0.12149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48.9</v>
      </c>
      <c r="Y129" s="593">
        <f>IFERROR(SUM(Y121:Y127),"0")</f>
        <v>52.5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178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251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14.4</v>
      </c>
      <c r="Y138" s="592">
        <f>IFERROR(IF(X138="",0,CEILING((X138/$H138),1)*$H138),"")</f>
        <v>16</v>
      </c>
      <c r="Z138" s="36">
        <f>IFERROR(IF(Y138=0,"",ROUNDUP(Y138/H138,0)*0.00651),"")</f>
        <v>3.2550000000000003E-2</v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15.209999999999999</v>
      </c>
      <c r="BN138" s="64">
        <f>IFERROR(Y138*I138/H138,"0")</f>
        <v>16.899999999999999</v>
      </c>
      <c r="BO138" s="64">
        <f>IFERROR(1/J138*(X138/H138),"0")</f>
        <v>2.4725274725274728E-2</v>
      </c>
      <c r="BP138" s="64">
        <f>IFERROR(1/J138*(Y138/H138),"0")</f>
        <v>2.7472527472527476E-2</v>
      </c>
    </row>
    <row r="139" spans="1:68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4.5</v>
      </c>
      <c r="Y139" s="593">
        <f>IFERROR(Y137/H137,"0")+IFERROR(Y138/H138,"0")</f>
        <v>5</v>
      </c>
      <c r="Z139" s="593">
        <f>IFERROR(IF(Z137="",0,Z137),"0")+IFERROR(IF(Z138="",0,Z138),"0")</f>
        <v>3.2550000000000003E-2</v>
      </c>
      <c r="AA139" s="594"/>
      <c r="AB139" s="594"/>
      <c r="AC139" s="594"/>
    </row>
    <row r="140" spans="1:68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14.4</v>
      </c>
      <c r="Y140" s="593">
        <f>IFERROR(SUM(Y137:Y138),"0")</f>
        <v>16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7</v>
      </c>
      <c r="Y143" s="592">
        <f>IFERROR(IF(X143="",0,CEILING((X143/$H143),1)*$H143),"")</f>
        <v>8.3999999999999986</v>
      </c>
      <c r="Z143" s="36">
        <f>IFERROR(IF(Y143=0,"",ROUNDUP(Y143/H143,0)*0.00651),"")</f>
        <v>1.9529999999999999E-2</v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7.67</v>
      </c>
      <c r="BN143" s="64">
        <f>IFERROR(Y143*I143/H143,"0")</f>
        <v>9.2039999999999988</v>
      </c>
      <c r="BO143" s="64">
        <f>IFERROR(1/J143*(X143/H143),"0")</f>
        <v>1.3736263736263738E-2</v>
      </c>
      <c r="BP143" s="64">
        <f>IFERROR(1/J143*(Y143/H143),"0")</f>
        <v>1.6483516483516484E-2</v>
      </c>
    </row>
    <row r="144" spans="1:68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2.5</v>
      </c>
      <c r="Y144" s="593">
        <f>IFERROR(Y142/H142,"0")+IFERROR(Y143/H143,"0")</f>
        <v>2.9999999999999996</v>
      </c>
      <c r="Z144" s="593">
        <f>IFERROR(IF(Z142="",0,Z142),"0")+IFERROR(IF(Z143="",0,Z143),"0")</f>
        <v>1.9529999999999999E-2</v>
      </c>
      <c r="AA144" s="594"/>
      <c r="AB144" s="594"/>
      <c r="AC144" s="594"/>
    </row>
    <row r="145" spans="1:68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7</v>
      </c>
      <c r="Y145" s="593">
        <f>IFERROR(SUM(Y142:Y143),"0")</f>
        <v>8.3999999999999986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40</v>
      </c>
      <c r="Y157" s="592">
        <f>IFERROR(IF(X157="",0,CEILING((X157/$H157),1)*$H157),"")</f>
        <v>45</v>
      </c>
      <c r="Z157" s="36">
        <f>IFERROR(IF(Y157=0,"",ROUNDUP(Y157/H157,0)*0.01898),"")</f>
        <v>9.4899999999999998E-2</v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42.6</v>
      </c>
      <c r="BN157" s="64">
        <f>IFERROR(Y157*I157/H157,"0")</f>
        <v>47.925000000000004</v>
      </c>
      <c r="BO157" s="64">
        <f>IFERROR(1/J157*(X157/H157),"0")</f>
        <v>6.9444444444444448E-2</v>
      </c>
      <c r="BP157" s="64">
        <f>IFERROR(1/J157*(Y157/H157),"0")</f>
        <v>7.8125E-2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12</v>
      </c>
      <c r="Y159" s="592">
        <f>IFERROR(IF(X159="",0,CEILING((X159/$H159),1)*$H159),"")</f>
        <v>18</v>
      </c>
      <c r="Z159" s="36">
        <f>IFERROR(IF(Y159=0,"",ROUNDUP(Y159/H159,0)*0.01898),"")</f>
        <v>3.7960000000000001E-2</v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12.780000000000001</v>
      </c>
      <c r="BN159" s="64">
        <f>IFERROR(Y159*I159/H159,"0")</f>
        <v>19.170000000000002</v>
      </c>
      <c r="BO159" s="64">
        <f>IFERROR(1/J159*(X159/H159),"0")</f>
        <v>2.0833333333333332E-2</v>
      </c>
      <c r="BP159" s="64">
        <f>IFERROR(1/J159*(Y159/H159),"0")</f>
        <v>3.125E-2</v>
      </c>
    </row>
    <row r="160" spans="1:68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5.7777777777777777</v>
      </c>
      <c r="Y160" s="593">
        <f>IFERROR(Y157/H157,"0")+IFERROR(Y158/H158,"0")+IFERROR(Y159/H159,"0")</f>
        <v>7</v>
      </c>
      <c r="Z160" s="593">
        <f>IFERROR(IF(Z157="",0,Z157),"0")+IFERROR(IF(Z158="",0,Z158),"0")+IFERROR(IF(Z159="",0,Z159),"0")</f>
        <v>0.13286000000000001</v>
      </c>
      <c r="AA160" s="594"/>
      <c r="AB160" s="594"/>
      <c r="AC160" s="594"/>
    </row>
    <row r="161" spans="1:68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52</v>
      </c>
      <c r="Y161" s="593">
        <f>IFERROR(SUM(Y157:Y159),"0")</f>
        <v>63</v>
      </c>
      <c r="Z161" s="37"/>
      <c r="AA161" s="594"/>
      <c r="AB161" s="594"/>
      <c r="AC161" s="594"/>
    </row>
    <row r="162" spans="1:68" ht="27.75" hidden="1" customHeight="1" x14ac:dyDescent="0.2">
      <c r="A162" s="624" t="s">
        <v>275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276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143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23</v>
      </c>
      <c r="Y169" s="592">
        <f t="shared" ref="Y169:Y177" si="26">IFERROR(IF(X169="",0,CEILING((X169/$H169),1)*$H169),"")</f>
        <v>25.200000000000003</v>
      </c>
      <c r="Z169" s="36">
        <f>IFERROR(IF(Y169=0,"",ROUNDUP(Y169/H169,0)*0.00902),"")</f>
        <v>5.4120000000000001E-2</v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24.478571428571424</v>
      </c>
      <c r="BN169" s="64">
        <f t="shared" ref="BN169:BN177" si="28">IFERROR(Y169*I169/H169,"0")</f>
        <v>26.82</v>
      </c>
      <c r="BO169" s="64">
        <f t="shared" ref="BO169:BO177" si="29">IFERROR(1/J169*(X169/H169),"0")</f>
        <v>4.1486291486291488E-2</v>
      </c>
      <c r="BP169" s="64">
        <f t="shared" ref="BP169:BP177" si="30">IFERROR(1/J169*(Y169/H169),"0")</f>
        <v>4.5454545454545456E-2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296</v>
      </c>
      <c r="B175" s="54" t="s">
        <v>297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5.4761904761904763</v>
      </c>
      <c r="Y178" s="593">
        <f>IFERROR(Y169/H169,"0")+IFERROR(Y170/H170,"0")+IFERROR(Y171/H171,"0")+IFERROR(Y172/H172,"0")+IFERROR(Y173/H173,"0")+IFERROR(Y174/H174,"0")+IFERROR(Y175/H175,"0")+IFERROR(Y176/H176,"0")+IFERROR(Y177/H177,"0")</f>
        <v>6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5.4120000000000001E-2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23</v>
      </c>
      <c r="Y179" s="593">
        <f>IFERROR(SUM(Y169:Y177),"0")</f>
        <v>25.200000000000003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303</v>
      </c>
      <c r="B181" s="54" t="s">
        <v>304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313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316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143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327</v>
      </c>
      <c r="B202" s="54" t="s">
        <v>328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55</v>
      </c>
      <c r="Y202" s="592">
        <f t="shared" ref="Y202:Y209" si="31">IFERROR(IF(X202="",0,CEILING((X202/$H202),1)*$H202),"")</f>
        <v>59.400000000000006</v>
      </c>
      <c r="Z202" s="36">
        <f>IFERROR(IF(Y202=0,"",ROUNDUP(Y202/H202,0)*0.00902),"")</f>
        <v>9.9220000000000003E-2</v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57.138888888888886</v>
      </c>
      <c r="BN202" s="64">
        <f t="shared" ref="BN202:BN209" si="33">IFERROR(Y202*I202/H202,"0")</f>
        <v>61.71</v>
      </c>
      <c r="BO202" s="64">
        <f t="shared" ref="BO202:BO209" si="34">IFERROR(1/J202*(X202/H202),"0")</f>
        <v>7.716049382716049E-2</v>
      </c>
      <c r="BP202" s="64">
        <f t="shared" ref="BP202:BP209" si="35">IFERROR(1/J202*(Y202/H202),"0")</f>
        <v>8.3333333333333343E-2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25</v>
      </c>
      <c r="Y203" s="592">
        <f t="shared" si="31"/>
        <v>27</v>
      </c>
      <c r="Z203" s="36">
        <f>IFERROR(IF(Y203=0,"",ROUNDUP(Y203/H203,0)*0.00902),"")</f>
        <v>4.5100000000000001E-2</v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25.972222222222221</v>
      </c>
      <c r="BN203" s="64">
        <f t="shared" si="33"/>
        <v>28.049999999999997</v>
      </c>
      <c r="BO203" s="64">
        <f t="shared" si="34"/>
        <v>3.5072951739618406E-2</v>
      </c>
      <c r="BP203" s="64">
        <f t="shared" si="35"/>
        <v>3.787878787878788E-2</v>
      </c>
    </row>
    <row r="204" spans="1:68" ht="27" customHeight="1" x14ac:dyDescent="0.25">
      <c r="A204" s="54" t="s">
        <v>333</v>
      </c>
      <c r="B204" s="54" t="s">
        <v>334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40</v>
      </c>
      <c r="Y204" s="592">
        <f t="shared" si="31"/>
        <v>43.2</v>
      </c>
      <c r="Z204" s="36">
        <f>IFERROR(IF(Y204=0,"",ROUNDUP(Y204/H204,0)*0.00902),"")</f>
        <v>7.2160000000000002E-2</v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41.555555555555557</v>
      </c>
      <c r="BN204" s="64">
        <f t="shared" si="33"/>
        <v>44.88</v>
      </c>
      <c r="BO204" s="64">
        <f t="shared" si="34"/>
        <v>5.6116722783389444E-2</v>
      </c>
      <c r="BP204" s="64">
        <f t="shared" si="35"/>
        <v>6.0606060606060608E-2</v>
      </c>
    </row>
    <row r="205" spans="1:68" ht="27" customHeight="1" x14ac:dyDescent="0.25">
      <c r="A205" s="54" t="s">
        <v>336</v>
      </c>
      <c r="B205" s="54" t="s">
        <v>337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20</v>
      </c>
      <c r="Y205" s="592">
        <f t="shared" si="31"/>
        <v>21.6</v>
      </c>
      <c r="Z205" s="36">
        <f>IFERROR(IF(Y205=0,"",ROUNDUP(Y205/H205,0)*0.00902),"")</f>
        <v>3.6080000000000001E-2</v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20.777777777777779</v>
      </c>
      <c r="BN205" s="64">
        <f t="shared" si="33"/>
        <v>22.44</v>
      </c>
      <c r="BO205" s="64">
        <f t="shared" si="34"/>
        <v>2.8058361391694722E-2</v>
      </c>
      <c r="BP205" s="64">
        <f t="shared" si="35"/>
        <v>3.0303030303030304E-2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345</v>
      </c>
      <c r="B209" s="54" t="s">
        <v>346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25.925925925925924</v>
      </c>
      <c r="Y210" s="593">
        <f>IFERROR(Y202/H202,"0")+IFERROR(Y203/H203,"0")+IFERROR(Y204/H204,"0")+IFERROR(Y205/H205,"0")+IFERROR(Y206/H206,"0")+IFERROR(Y207/H207,"0")+IFERROR(Y208/H208,"0")+IFERROR(Y209/H209,"0")</f>
        <v>28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0.25256000000000001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140</v>
      </c>
      <c r="Y211" s="593">
        <f>IFERROR(SUM(Y202:Y209),"0")</f>
        <v>151.20000000000002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8</v>
      </c>
      <c r="Y216" s="592">
        <f t="shared" si="36"/>
        <v>9.6</v>
      </c>
      <c r="Z216" s="36">
        <f t="shared" ref="Z216:Z221" si="41">IFERROR(IF(Y216=0,"",ROUNDUP(Y216/H216,0)*0.00651),"")</f>
        <v>2.6040000000000001E-2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8.9</v>
      </c>
      <c r="BN216" s="64">
        <f t="shared" si="38"/>
        <v>10.68</v>
      </c>
      <c r="BO216" s="64">
        <f t="shared" si="39"/>
        <v>1.8315018315018316E-2</v>
      </c>
      <c r="BP216" s="64">
        <f t="shared" si="40"/>
        <v>2.197802197802198E-2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14.4</v>
      </c>
      <c r="Y218" s="592">
        <f t="shared" si="36"/>
        <v>14.399999999999999</v>
      </c>
      <c r="Z218" s="36">
        <f t="shared" si="41"/>
        <v>3.9059999999999997E-2</v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15.912000000000001</v>
      </c>
      <c r="BN218" s="64">
        <f t="shared" si="38"/>
        <v>15.912000000000001</v>
      </c>
      <c r="BO218" s="64">
        <f t="shared" si="39"/>
        <v>3.2967032967032968E-2</v>
      </c>
      <c r="BP218" s="64">
        <f t="shared" si="40"/>
        <v>3.2967032967032968E-2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9</v>
      </c>
      <c r="Y219" s="592">
        <f t="shared" si="36"/>
        <v>9.6</v>
      </c>
      <c r="Z219" s="36">
        <f t="shared" si="41"/>
        <v>2.6040000000000001E-2</v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9.9450000000000021</v>
      </c>
      <c r="BN219" s="64">
        <f t="shared" si="38"/>
        <v>10.608000000000001</v>
      </c>
      <c r="BO219" s="64">
        <f t="shared" si="39"/>
        <v>2.0604395604395608E-2</v>
      </c>
      <c r="BP219" s="64">
        <f t="shared" si="40"/>
        <v>2.197802197802198E-2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8</v>
      </c>
      <c r="Y221" s="592">
        <f t="shared" si="36"/>
        <v>9.6</v>
      </c>
      <c r="Z221" s="36">
        <f t="shared" si="41"/>
        <v>2.6040000000000001E-2</v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8.86</v>
      </c>
      <c r="BN221" s="64">
        <f t="shared" si="38"/>
        <v>10.632</v>
      </c>
      <c r="BO221" s="64">
        <f t="shared" si="39"/>
        <v>1.8315018315018316E-2</v>
      </c>
      <c r="BP221" s="64">
        <f t="shared" si="40"/>
        <v>2.197802197802198E-2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16.416666666666668</v>
      </c>
      <c r="Y222" s="593">
        <f>IFERROR(Y213/H213,"0")+IFERROR(Y214/H214,"0")+IFERROR(Y215/H215,"0")+IFERROR(Y216/H216,"0")+IFERROR(Y217/H217,"0")+IFERROR(Y218/H218,"0")+IFERROR(Y219/H219,"0")+IFERROR(Y220/H220,"0")+IFERROR(Y221/H221,"0")</f>
        <v>18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0.11718000000000001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39.4</v>
      </c>
      <c r="Y223" s="593">
        <f>IFERROR(SUM(Y213:Y221),"0")</f>
        <v>43.2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178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374</v>
      </c>
      <c r="B226" s="54" t="s">
        <v>375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377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384</v>
      </c>
      <c r="B233" s="54" t="s">
        <v>385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391</v>
      </c>
      <c r="B236" s="54" t="s">
        <v>392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395</v>
      </c>
      <c r="B238" s="54" t="s">
        <v>396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143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401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402</v>
      </c>
      <c r="B247" s="54" t="s">
        <v>403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405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411</v>
      </c>
      <c r="B253" s="54" t="s">
        <v>412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417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50</v>
      </c>
      <c r="Y260" s="592">
        <f t="shared" ref="Y260:Y265" si="47">IFERROR(IF(X260="",0,CEILING((X260/$H260),1)*$H260),"")</f>
        <v>54</v>
      </c>
      <c r="Z260" s="36">
        <f>IFERROR(IF(Y260=0,"",ROUNDUP(Y260/H260,0)*0.01898),"")</f>
        <v>9.4899999999999998E-2</v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52.013888888888886</v>
      </c>
      <c r="BN260" s="64">
        <f t="shared" ref="BN260:BN265" si="49">IFERROR(Y260*I260/H260,"0")</f>
        <v>56.17499999999999</v>
      </c>
      <c r="BO260" s="64">
        <f t="shared" ref="BO260:BO265" si="50">IFERROR(1/J260*(X260/H260),"0")</f>
        <v>7.2337962962962965E-2</v>
      </c>
      <c r="BP260" s="64">
        <f t="shared" ref="BP260:BP265" si="51">IFERROR(1/J260*(Y260/H260),"0")</f>
        <v>7.8125E-2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280</v>
      </c>
      <c r="Y262" s="592">
        <f t="shared" si="47"/>
        <v>280.8</v>
      </c>
      <c r="Z262" s="36">
        <f>IFERROR(IF(Y262=0,"",ROUNDUP(Y262/H262,0)*0.01898),"")</f>
        <v>0.49348000000000003</v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291.27777777777771</v>
      </c>
      <c r="BN262" s="64">
        <f t="shared" si="49"/>
        <v>292.10999999999996</v>
      </c>
      <c r="BO262" s="64">
        <f t="shared" si="50"/>
        <v>0.40509259259259256</v>
      </c>
      <c r="BP262" s="64">
        <f t="shared" si="51"/>
        <v>0.40625</v>
      </c>
    </row>
    <row r="263" spans="1:68" ht="37.5" customHeight="1" x14ac:dyDescent="0.25">
      <c r="A263" s="54" t="s">
        <v>426</v>
      </c>
      <c r="B263" s="54" t="s">
        <v>427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30</v>
      </c>
      <c r="Y263" s="592">
        <f t="shared" si="47"/>
        <v>32.400000000000006</v>
      </c>
      <c r="Z263" s="36">
        <f>IFERROR(IF(Y263=0,"",ROUNDUP(Y263/H263,0)*0.01898),"")</f>
        <v>5.6940000000000004E-2</v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31.208333333333329</v>
      </c>
      <c r="BN263" s="64">
        <f t="shared" si="49"/>
        <v>33.705000000000005</v>
      </c>
      <c r="BO263" s="64">
        <f t="shared" si="50"/>
        <v>4.3402777777777776E-2</v>
      </c>
      <c r="BP263" s="64">
        <f t="shared" si="51"/>
        <v>4.6875000000000007E-2</v>
      </c>
    </row>
    <row r="264" spans="1:68" ht="27" customHeight="1" x14ac:dyDescent="0.25">
      <c r="A264" s="54" t="s">
        <v>429</v>
      </c>
      <c r="B264" s="54" t="s">
        <v>430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15</v>
      </c>
      <c r="Y264" s="592">
        <f t="shared" si="47"/>
        <v>16</v>
      </c>
      <c r="Z264" s="36">
        <f>IFERROR(IF(Y264=0,"",ROUNDUP(Y264/H264,0)*0.00902),"")</f>
        <v>3.6080000000000001E-2</v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15.7875</v>
      </c>
      <c r="BN264" s="64">
        <f t="shared" si="49"/>
        <v>16.84</v>
      </c>
      <c r="BO264" s="64">
        <f t="shared" si="50"/>
        <v>2.8409090909090912E-2</v>
      </c>
      <c r="BP264" s="64">
        <f t="shared" si="51"/>
        <v>3.0303030303030304E-2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4</v>
      </c>
      <c r="Y265" s="592">
        <f t="shared" si="47"/>
        <v>4</v>
      </c>
      <c r="Z265" s="36">
        <f>IFERROR(IF(Y265=0,"",ROUNDUP(Y265/H265,0)*0.00902),"")</f>
        <v>9.0200000000000002E-3</v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4.21</v>
      </c>
      <c r="BN265" s="64">
        <f t="shared" si="49"/>
        <v>4.21</v>
      </c>
      <c r="BO265" s="64">
        <f t="shared" si="50"/>
        <v>7.575757575757576E-3</v>
      </c>
      <c r="BP265" s="64">
        <f t="shared" si="51"/>
        <v>7.575757575757576E-3</v>
      </c>
    </row>
    <row r="266" spans="1:68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38.083333333333329</v>
      </c>
      <c r="Y266" s="593">
        <f>IFERROR(Y260/H260,"0")+IFERROR(Y261/H261,"0")+IFERROR(Y262/H262,"0")+IFERROR(Y263/H263,"0")+IFERROR(Y264/H264,"0")+IFERROR(Y265/H265,"0")</f>
        <v>39</v>
      </c>
      <c r="Z266" s="593">
        <f>IFERROR(IF(Z260="",0,Z260),"0")+IFERROR(IF(Z261="",0,Z261),"0")+IFERROR(IF(Z262="",0,Z262),"0")+IFERROR(IF(Z263="",0,Z263),"0")+IFERROR(IF(Z264="",0,Z264),"0")+IFERROR(IF(Z265="",0,Z265),"0")</f>
        <v>0.69042000000000003</v>
      </c>
      <c r="AA266" s="594"/>
      <c r="AB266" s="594"/>
      <c r="AC266" s="594"/>
    </row>
    <row r="267" spans="1:68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379</v>
      </c>
      <c r="Y267" s="593">
        <f>IFERROR(SUM(Y260:Y265),"0")</f>
        <v>387.20000000000005</v>
      </c>
      <c r="Z267" s="37"/>
      <c r="AA267" s="594"/>
      <c r="AB267" s="594"/>
      <c r="AC267" s="594"/>
    </row>
    <row r="268" spans="1:68" ht="16.5" hidden="1" customHeight="1" x14ac:dyDescent="0.25">
      <c r="A268" s="611" t="s">
        <v>435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448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455</v>
      </c>
      <c r="B280" s="54" t="s">
        <v>456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458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462</v>
      </c>
      <c r="B289" s="54" t="s">
        <v>463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465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469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10.5</v>
      </c>
      <c r="Y299" s="592">
        <f>IFERROR(IF(X299="",0,CEILING((X299/$H299),1)*$H299),"")</f>
        <v>10.5</v>
      </c>
      <c r="Z299" s="36">
        <f>IFERROR(IF(Y299=0,"",ROUNDUP(Y299/H299,0)*0.00502),"")</f>
        <v>2.5100000000000001E-2</v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11</v>
      </c>
      <c r="BN299" s="64">
        <f>IFERROR(Y299*I299/H299,"0")</f>
        <v>11</v>
      </c>
      <c r="BO299" s="64">
        <f>IFERROR(1/J299*(X299/H299),"0")</f>
        <v>2.1367521367521368E-2</v>
      </c>
      <c r="BP299" s="64">
        <f>IFERROR(1/J299*(Y299/H299),"0")</f>
        <v>2.1367521367521368E-2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5</v>
      </c>
      <c r="Y301" s="593">
        <f>IFERROR(Y299/H299,"0")+IFERROR(Y300/H300,"0")</f>
        <v>5</v>
      </c>
      <c r="Z301" s="593">
        <f>IFERROR(IF(Z299="",0,Z299),"0")+IFERROR(IF(Z300="",0,Z300),"0")</f>
        <v>2.5100000000000001E-2</v>
      </c>
      <c r="AA301" s="594"/>
      <c r="AB301" s="594"/>
      <c r="AC301" s="594"/>
    </row>
    <row r="302" spans="1:68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10.5</v>
      </c>
      <c r="Y302" s="593">
        <f>IFERROR(SUM(Y299:Y300),"0")</f>
        <v>10.5</v>
      </c>
      <c r="Z302" s="37"/>
      <c r="AA302" s="594"/>
      <c r="AB302" s="594"/>
      <c r="AC302" s="594"/>
    </row>
    <row r="303" spans="1:68" ht="16.5" hidden="1" customHeight="1" x14ac:dyDescent="0.25">
      <c r="A303" s="611" t="s">
        <v>475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480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230</v>
      </c>
      <c r="Y310" s="592">
        <f t="shared" ref="Y310:Y315" si="52">IFERROR(IF(X310="",0,CEILING((X310/$H310),1)*$H310),"")</f>
        <v>237.60000000000002</v>
      </c>
      <c r="Z310" s="36">
        <f>IFERROR(IF(Y310=0,"",ROUNDUP(Y310/H310,0)*0.01898),"")</f>
        <v>0.41755999999999999</v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239.26388888888886</v>
      </c>
      <c r="BN310" s="64">
        <f t="shared" ref="BN310:BN315" si="54">IFERROR(Y310*I310/H310,"0")</f>
        <v>247.17</v>
      </c>
      <c r="BO310" s="64">
        <f t="shared" ref="BO310:BO315" si="55">IFERROR(1/J310*(X310/H310),"0")</f>
        <v>0.33275462962962959</v>
      </c>
      <c r="BP310" s="64">
        <f t="shared" ref="BP310:BP315" si="56">IFERROR(1/J310*(Y310/H310),"0")</f>
        <v>0.34375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950</v>
      </c>
      <c r="Y311" s="592">
        <f t="shared" si="52"/>
        <v>950.40000000000009</v>
      </c>
      <c r="Z311" s="36">
        <f>IFERROR(IF(Y311=0,"",ROUNDUP(Y311/H311,0)*0.01898),"")</f>
        <v>1.6702399999999999</v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988.2638888888888</v>
      </c>
      <c r="BN311" s="64">
        <f t="shared" si="54"/>
        <v>988.68</v>
      </c>
      <c r="BO311" s="64">
        <f t="shared" si="55"/>
        <v>1.3744212962962963</v>
      </c>
      <c r="BP311" s="64">
        <f t="shared" si="56"/>
        <v>1.375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220</v>
      </c>
      <c r="Y313" s="592">
        <f t="shared" si="52"/>
        <v>226.8</v>
      </c>
      <c r="Z313" s="36">
        <f>IFERROR(IF(Y313=0,"",ROUNDUP(Y313/H313,0)*0.01898),"")</f>
        <v>0.39857999999999999</v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228.86111111111109</v>
      </c>
      <c r="BN313" s="64">
        <f t="shared" si="54"/>
        <v>235.93499999999997</v>
      </c>
      <c r="BO313" s="64">
        <f t="shared" si="55"/>
        <v>0.31828703703703703</v>
      </c>
      <c r="BP313" s="64">
        <f t="shared" si="56"/>
        <v>0.328125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36</v>
      </c>
      <c r="Y314" s="592">
        <f t="shared" si="52"/>
        <v>36</v>
      </c>
      <c r="Z314" s="36">
        <f>IFERROR(IF(Y314=0,"",ROUNDUP(Y314/H314,0)*0.00902),"")</f>
        <v>8.1180000000000002E-2</v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37.89</v>
      </c>
      <c r="BN314" s="64">
        <f t="shared" si="54"/>
        <v>37.89</v>
      </c>
      <c r="BO314" s="64">
        <f t="shared" si="55"/>
        <v>6.8181818181818177E-2</v>
      </c>
      <c r="BP314" s="64">
        <f t="shared" si="56"/>
        <v>6.8181818181818177E-2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116</v>
      </c>
      <c r="Y315" s="592">
        <f t="shared" si="52"/>
        <v>116</v>
      </c>
      <c r="Z315" s="36">
        <f>IFERROR(IF(Y315=0,"",ROUNDUP(Y315/H315,0)*0.00902),"")</f>
        <v>0.26158000000000003</v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122.09</v>
      </c>
      <c r="BN315" s="64">
        <f t="shared" si="54"/>
        <v>122.09</v>
      </c>
      <c r="BO315" s="64">
        <f t="shared" si="55"/>
        <v>0.2196969696969697</v>
      </c>
      <c r="BP315" s="64">
        <f t="shared" si="56"/>
        <v>0.2196969696969697</v>
      </c>
    </row>
    <row r="316" spans="1:68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167.62962962962962</v>
      </c>
      <c r="Y316" s="593">
        <f>IFERROR(Y310/H310,"0")+IFERROR(Y311/H311,"0")+IFERROR(Y312/H312,"0")+IFERROR(Y313/H313,"0")+IFERROR(Y314/H314,"0")+IFERROR(Y315/H315,"0")</f>
        <v>169</v>
      </c>
      <c r="Z316" s="593">
        <f>IFERROR(IF(Z310="",0,Z310),"0")+IFERROR(IF(Z311="",0,Z311),"0")+IFERROR(IF(Z312="",0,Z312),"0")+IFERROR(IF(Z313="",0,Z313),"0")+IFERROR(IF(Z314="",0,Z314),"0")+IFERROR(IF(Z315="",0,Z315),"0")</f>
        <v>2.8291399999999998</v>
      </c>
      <c r="AA316" s="594"/>
      <c r="AB316" s="594"/>
      <c r="AC316" s="594"/>
    </row>
    <row r="317" spans="1:68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1552</v>
      </c>
      <c r="Y317" s="593">
        <f>IFERROR(SUM(Y310:Y315),"0")</f>
        <v>1566.8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188</v>
      </c>
      <c r="Y319" s="592">
        <f>IFERROR(IF(X319="",0,CEILING((X319/$H319),1)*$H319),"")</f>
        <v>189</v>
      </c>
      <c r="Z319" s="36">
        <f>IFERROR(IF(Y319=0,"",ROUNDUP(Y319/H319,0)*0.00902),"")</f>
        <v>0.40590000000000004</v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200.08571428571426</v>
      </c>
      <c r="BN319" s="64">
        <f>IFERROR(Y319*I319/H319,"0")</f>
        <v>201.14999999999998</v>
      </c>
      <c r="BO319" s="64">
        <f>IFERROR(1/J319*(X319/H319),"0")</f>
        <v>0.33910533910533908</v>
      </c>
      <c r="BP319" s="64">
        <f>IFERROR(1/J319*(Y319/H319),"0")</f>
        <v>0.34090909090909094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318</v>
      </c>
      <c r="Y320" s="592">
        <f>IFERROR(IF(X320="",0,CEILING((X320/$H320),1)*$H320),"")</f>
        <v>319.2</v>
      </c>
      <c r="Z320" s="36">
        <f>IFERROR(IF(Y320=0,"",ROUNDUP(Y320/H320,0)*0.00902),"")</f>
        <v>0.68552000000000002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338.44285714285706</v>
      </c>
      <c r="BN320" s="64">
        <f>IFERROR(Y320*I320/H320,"0")</f>
        <v>339.71999999999997</v>
      </c>
      <c r="BO320" s="64">
        <f>IFERROR(1/J320*(X320/H320),"0")</f>
        <v>0.57359307359307354</v>
      </c>
      <c r="BP320" s="64">
        <f>IFERROR(1/J320*(Y320/H320),"0")</f>
        <v>0.5757575757575758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44.099999999999987</v>
      </c>
      <c r="Y322" s="592">
        <f>IFERROR(IF(X322="",0,CEILING((X322/$H322),1)*$H322),"")</f>
        <v>44.1</v>
      </c>
      <c r="Z322" s="36">
        <f>IFERROR(IF(Y322=0,"",ROUNDUP(Y322/H322,0)*0.00502),"")</f>
        <v>0.10542</v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46.829999999999984</v>
      </c>
      <c r="BN322" s="64">
        <f>IFERROR(Y322*I322/H322,"0")</f>
        <v>46.83</v>
      </c>
      <c r="BO322" s="64">
        <f>IFERROR(1/J322*(X322/H322),"0")</f>
        <v>8.9743589743589716E-2</v>
      </c>
      <c r="BP322" s="64">
        <f>IFERROR(1/J322*(Y322/H322),"0")</f>
        <v>8.9743589743589758E-2</v>
      </c>
    </row>
    <row r="323" spans="1:68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141.47619047619045</v>
      </c>
      <c r="Y323" s="593">
        <f>IFERROR(Y319/H319,"0")+IFERROR(Y320/H320,"0")+IFERROR(Y321/H321,"0")+IFERROR(Y322/H322,"0")</f>
        <v>142</v>
      </c>
      <c r="Z323" s="593">
        <f>IFERROR(IF(Z319="",0,Z319),"0")+IFERROR(IF(Z320="",0,Z320),"0")+IFERROR(IF(Z321="",0,Z321),"0")+IFERROR(IF(Z322="",0,Z322),"0")</f>
        <v>1.1968400000000001</v>
      </c>
      <c r="AA323" s="594"/>
      <c r="AB323" s="594"/>
      <c r="AC323" s="594"/>
    </row>
    <row r="324" spans="1:68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550.1</v>
      </c>
      <c r="Y324" s="593">
        <f>IFERROR(SUM(Y319:Y322),"0")</f>
        <v>552.29999999999995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2600</v>
      </c>
      <c r="Y326" s="592">
        <f>IFERROR(IF(X326="",0,CEILING((X326/$H326),1)*$H326),"")</f>
        <v>2605.1999999999998</v>
      </c>
      <c r="Z326" s="36">
        <f>IFERROR(IF(Y326=0,"",ROUNDUP(Y326/H326,0)*0.01898),"")</f>
        <v>6.3393199999999998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2771.0000000000005</v>
      </c>
      <c r="BN326" s="64">
        <f>IFERROR(Y326*I326/H326,"0")</f>
        <v>2776.5420000000004</v>
      </c>
      <c r="BO326" s="64">
        <f>IFERROR(1/J326*(X326/H326),"0")</f>
        <v>5.208333333333333</v>
      </c>
      <c r="BP326" s="64">
        <f>IFERROR(1/J326*(Y326/H326),"0")</f>
        <v>5.21875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14.4</v>
      </c>
      <c r="Y329" s="592">
        <f>IFERROR(IF(X329="",0,CEILING((X329/$H329),1)*$H329),"")</f>
        <v>15</v>
      </c>
      <c r="Z329" s="36">
        <f>IFERROR(IF(Y329=0,"",ROUNDUP(Y329/H329,0)*0.00651),"")</f>
        <v>3.2550000000000003E-2</v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15.580800000000002</v>
      </c>
      <c r="BN329" s="64">
        <f>IFERROR(Y329*I329/H329,"0")</f>
        <v>16.23</v>
      </c>
      <c r="BO329" s="64">
        <f>IFERROR(1/J329*(X329/H329),"0")</f>
        <v>2.6373626373626374E-2</v>
      </c>
      <c r="BP329" s="64">
        <f>IFERROR(1/J329*(Y329/H329),"0")</f>
        <v>2.7472527472527476E-2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338.13333333333333</v>
      </c>
      <c r="Y331" s="593">
        <f>IFERROR(Y326/H326,"0")+IFERROR(Y327/H327,"0")+IFERROR(Y328/H328,"0")+IFERROR(Y329/H329,"0")+IFERROR(Y330/H330,"0")</f>
        <v>339</v>
      </c>
      <c r="Z331" s="593">
        <f>IFERROR(IF(Z326="",0,Z326),"0")+IFERROR(IF(Z327="",0,Z327),"0")+IFERROR(IF(Z328="",0,Z328),"0")+IFERROR(IF(Z329="",0,Z329),"0")+IFERROR(IF(Z330="",0,Z330),"0")</f>
        <v>6.3718699999999995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2614.4</v>
      </c>
      <c r="Y332" s="593">
        <f>IFERROR(SUM(Y326:Y330),"0")</f>
        <v>2620.1999999999998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178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259</v>
      </c>
      <c r="Y335" s="592">
        <f>IFERROR(IF(X335="",0,CEILING((X335/$H335),1)*$H335),"")</f>
        <v>265.2</v>
      </c>
      <c r="Z335" s="36">
        <f>IFERROR(IF(Y335=0,"",ROUNDUP(Y335/H335,0)*0.01898),"")</f>
        <v>0.64532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276.23346153846154</v>
      </c>
      <c r="BN335" s="64">
        <f>IFERROR(Y335*I335/H335,"0")</f>
        <v>282.846</v>
      </c>
      <c r="BO335" s="64">
        <f>IFERROR(1/J335*(X335/H335),"0")</f>
        <v>0.51883012820512819</v>
      </c>
      <c r="BP335" s="64">
        <f>IFERROR(1/J335*(Y335/H335),"0")</f>
        <v>0.53125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88</v>
      </c>
      <c r="Y336" s="592">
        <f>IFERROR(IF(X336="",0,CEILING((X336/$H336),1)*$H336),"")</f>
        <v>92.4</v>
      </c>
      <c r="Z336" s="36">
        <f>IFERROR(IF(Y336=0,"",ROUNDUP(Y336/H336,0)*0.01898),"")</f>
        <v>0.20877999999999999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93.437142857142859</v>
      </c>
      <c r="BN336" s="64">
        <f>IFERROR(Y336*I336/H336,"0")</f>
        <v>98.109000000000009</v>
      </c>
      <c r="BO336" s="64">
        <f>IFERROR(1/J336*(X336/H336),"0")</f>
        <v>0.16369047619047619</v>
      </c>
      <c r="BP336" s="64">
        <f>IFERROR(1/J336*(Y336/H336),"0")</f>
        <v>0.171875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43.681318681318679</v>
      </c>
      <c r="Y337" s="593">
        <f>IFERROR(Y334/H334,"0")+IFERROR(Y335/H335,"0")+IFERROR(Y336/H336,"0")</f>
        <v>45</v>
      </c>
      <c r="Z337" s="593">
        <f>IFERROR(IF(Z334="",0,Z334),"0")+IFERROR(IF(Z335="",0,Z335),"0")+IFERROR(IF(Z336="",0,Z336),"0")</f>
        <v>0.85409999999999997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347</v>
      </c>
      <c r="Y338" s="593">
        <f>IFERROR(SUM(Y334:Y336),"0")</f>
        <v>357.6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7.65</v>
      </c>
      <c r="Y343" s="592">
        <f>IFERROR(IF(X343="",0,CEILING((X343/$H343),1)*$H343),"")</f>
        <v>7.6499999999999995</v>
      </c>
      <c r="Z343" s="36">
        <f>IFERROR(IF(Y343=0,"",ROUNDUP(Y343/H343,0)*0.00651),"")</f>
        <v>1.9529999999999999E-2</v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8.64</v>
      </c>
      <c r="BN343" s="64">
        <f>IFERROR(Y343*I343/H343,"0")</f>
        <v>8.6399999999999988</v>
      </c>
      <c r="BO343" s="64">
        <f>IFERROR(1/J343*(X343/H343),"0")</f>
        <v>1.6483516483516487E-2</v>
      </c>
      <c r="BP343" s="64">
        <f>IFERROR(1/J343*(Y343/H343),"0")</f>
        <v>1.6483516483516484E-2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3.0000000000000004</v>
      </c>
      <c r="Y344" s="593">
        <f>IFERROR(Y340/H340,"0")+IFERROR(Y341/H341,"0")+IFERROR(Y342/H342,"0")+IFERROR(Y343/H343,"0")</f>
        <v>3</v>
      </c>
      <c r="Z344" s="593">
        <f>IFERROR(IF(Z340="",0,Z340),"0")+IFERROR(IF(Z341="",0,Z341),"0")+IFERROR(IF(Z342="",0,Z342),"0")+IFERROR(IF(Z343="",0,Z343),"0")</f>
        <v>1.9529999999999999E-2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7.65</v>
      </c>
      <c r="Y345" s="593">
        <f>IFERROR(SUM(Y340:Y343),"0")</f>
        <v>7.6499999999999995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44</v>
      </c>
      <c r="Y358" s="592">
        <f>IFERROR(IF(X358="",0,CEILING((X358/$H358),1)*$H358),"")</f>
        <v>48.599999999999994</v>
      </c>
      <c r="Z358" s="36">
        <f>IFERROR(IF(Y358=0,"",ROUNDUP(Y358/H358,0)*0.01898),"")</f>
        <v>0.11388000000000001</v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46.819259259259262</v>
      </c>
      <c r="BN358" s="64">
        <f>IFERROR(Y358*I358/H358,"0")</f>
        <v>51.713999999999992</v>
      </c>
      <c r="BO358" s="64">
        <f>IFERROR(1/J358*(X358/H358),"0")</f>
        <v>8.4876543209876545E-2</v>
      </c>
      <c r="BP358" s="64">
        <f>IFERROR(1/J358*(Y358/H358),"0")</f>
        <v>9.375E-2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75.599999999999994</v>
      </c>
      <c r="Y359" s="592">
        <f>IFERROR(IF(X359="",0,CEILING((X359/$H359),1)*$H359),"")</f>
        <v>75.600000000000009</v>
      </c>
      <c r="Z359" s="36">
        <f>IFERROR(IF(Y359=0,"",ROUNDUP(Y359/H359,0)*0.00651),"")</f>
        <v>0.23436000000000001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84.671999999999983</v>
      </c>
      <c r="BN359" s="64">
        <f>IFERROR(Y359*I359/H359,"0")</f>
        <v>84.671999999999997</v>
      </c>
      <c r="BO359" s="64">
        <f>IFERROR(1/J359*(X359/H359),"0")</f>
        <v>0.19780219780219777</v>
      </c>
      <c r="BP359" s="64">
        <f>IFERROR(1/J359*(Y359/H359),"0")</f>
        <v>0.19780219780219782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66.5</v>
      </c>
      <c r="Y360" s="592">
        <f>IFERROR(IF(X360="",0,CEILING((X360/$H360),1)*$H360),"")</f>
        <v>67.2</v>
      </c>
      <c r="Z360" s="36">
        <f>IFERROR(IF(Y360=0,"",ROUNDUP(Y360/H360,0)*0.00651),"")</f>
        <v>0.20832000000000001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74.099999999999994</v>
      </c>
      <c r="BN360" s="64">
        <f>IFERROR(Y360*I360/H360,"0")</f>
        <v>74.88</v>
      </c>
      <c r="BO360" s="64">
        <f>IFERROR(1/J360*(X360/H360),"0")</f>
        <v>0.17399267399267399</v>
      </c>
      <c r="BP360" s="64">
        <f>IFERROR(1/J360*(Y360/H360),"0")</f>
        <v>0.17582417582417584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73.098765432098759</v>
      </c>
      <c r="Y361" s="593">
        <f>IFERROR(Y358/H358,"0")+IFERROR(Y359/H359,"0")+IFERROR(Y360/H360,"0")</f>
        <v>74</v>
      </c>
      <c r="Z361" s="593">
        <f>IFERROR(IF(Z358="",0,Z358),"0")+IFERROR(IF(Z359="",0,Z359),"0")+IFERROR(IF(Z360="",0,Z360),"0")</f>
        <v>0.55655999999999994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186.1</v>
      </c>
      <c r="Y362" s="593">
        <f>IFERROR(SUM(Y358:Y360),"0")</f>
        <v>191.4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265</v>
      </c>
      <c r="Y366" s="592">
        <f t="shared" ref="Y366:Y372" si="57">IFERROR(IF(X366="",0,CEILING((X366/$H366),1)*$H366),"")</f>
        <v>270</v>
      </c>
      <c r="Z366" s="36">
        <f>IFERROR(IF(Y366=0,"",ROUNDUP(Y366/H366,0)*0.02175),"")</f>
        <v>0.39149999999999996</v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273.47999999999996</v>
      </c>
      <c r="BN366" s="64">
        <f t="shared" ref="BN366:BN372" si="59">IFERROR(Y366*I366/H366,"0")</f>
        <v>278.64000000000004</v>
      </c>
      <c r="BO366" s="64">
        <f t="shared" ref="BO366:BO372" si="60">IFERROR(1/J366*(X366/H366),"0")</f>
        <v>0.36805555555555558</v>
      </c>
      <c r="BP366" s="64">
        <f t="shared" ref="BP366:BP372" si="61">IFERROR(1/J366*(Y366/H366),"0")</f>
        <v>0.375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930</v>
      </c>
      <c r="Y367" s="592">
        <f t="shared" si="57"/>
        <v>930</v>
      </c>
      <c r="Z367" s="36">
        <f>IFERROR(IF(Y367=0,"",ROUNDUP(Y367/H367,0)*0.02175),"")</f>
        <v>1.3484999999999998</v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959.76</v>
      </c>
      <c r="BN367" s="64">
        <f t="shared" si="59"/>
        <v>959.76</v>
      </c>
      <c r="BO367" s="64">
        <f t="shared" si="60"/>
        <v>1.2916666666666665</v>
      </c>
      <c r="BP367" s="64">
        <f t="shared" si="61"/>
        <v>1.2916666666666665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1870</v>
      </c>
      <c r="Y369" s="592">
        <f t="shared" si="57"/>
        <v>1875</v>
      </c>
      <c r="Z369" s="36">
        <f>IFERROR(IF(Y369=0,"",ROUNDUP(Y369/H369,0)*0.02175),"")</f>
        <v>2.71875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1929.8400000000001</v>
      </c>
      <c r="BN369" s="64">
        <f t="shared" si="59"/>
        <v>1935</v>
      </c>
      <c r="BO369" s="64">
        <f t="shared" si="60"/>
        <v>2.5972222222222223</v>
      </c>
      <c r="BP369" s="64">
        <f t="shared" si="61"/>
        <v>2.6041666666666665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10</v>
      </c>
      <c r="Y372" s="592">
        <f t="shared" si="57"/>
        <v>10</v>
      </c>
      <c r="Z372" s="36">
        <f>IFERROR(IF(Y372=0,"",ROUNDUP(Y372/H372,0)*0.00902),"")</f>
        <v>1.804E-2</v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10.42</v>
      </c>
      <c r="BN372" s="64">
        <f t="shared" si="59"/>
        <v>10.42</v>
      </c>
      <c r="BO372" s="64">
        <f t="shared" si="60"/>
        <v>1.5151515151515152E-2</v>
      </c>
      <c r="BP372" s="64">
        <f t="shared" si="61"/>
        <v>1.5151515151515152E-2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206.33333333333334</v>
      </c>
      <c r="Y373" s="593">
        <f>IFERROR(Y366/H366,"0")+IFERROR(Y367/H367,"0")+IFERROR(Y368/H368,"0")+IFERROR(Y369/H369,"0")+IFERROR(Y370/H370,"0")+IFERROR(Y371/H371,"0")+IFERROR(Y372/H372,"0")</f>
        <v>207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4.4767900000000003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3075</v>
      </c>
      <c r="Y374" s="593">
        <f>IFERROR(SUM(Y366:Y372),"0")</f>
        <v>3085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143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1525</v>
      </c>
      <c r="Y376" s="592">
        <f>IFERROR(IF(X376="",0,CEILING((X376/$H376),1)*$H376),"")</f>
        <v>1530</v>
      </c>
      <c r="Z376" s="36">
        <f>IFERROR(IF(Y376=0,"",ROUNDUP(Y376/H376,0)*0.02175),"")</f>
        <v>2.2184999999999997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1573.8</v>
      </c>
      <c r="BN376" s="64">
        <f>IFERROR(Y376*I376/H376,"0")</f>
        <v>1578.96</v>
      </c>
      <c r="BO376" s="64">
        <f>IFERROR(1/J376*(X376/H376),"0")</f>
        <v>2.1180555555555554</v>
      </c>
      <c r="BP376" s="64">
        <f>IFERROR(1/J376*(Y376/H376),"0")</f>
        <v>2.125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101.66666666666667</v>
      </c>
      <c r="Y378" s="593">
        <f>IFERROR(Y376/H376,"0")+IFERROR(Y377/H377,"0")</f>
        <v>102</v>
      </c>
      <c r="Z378" s="593">
        <f>IFERROR(IF(Z376="",0,Z376),"0")+IFERROR(IF(Z377="",0,Z377),"0")</f>
        <v>2.2184999999999997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1525</v>
      </c>
      <c r="Y379" s="593">
        <f>IFERROR(SUM(Y376:Y377),"0")</f>
        <v>1530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178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178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10</v>
      </c>
      <c r="Y414" s="592">
        <f t="shared" ref="Y414:Y423" si="62"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10.388888888888889</v>
      </c>
      <c r="BN414" s="64">
        <f t="shared" ref="BN414:BN423" si="64">IFERROR(Y414*I414/H414,"0")</f>
        <v>11.22</v>
      </c>
      <c r="BO414" s="64">
        <f t="shared" ref="BO414:BO423" si="65">IFERROR(1/J414*(X414/H414),"0")</f>
        <v>1.4029180695847361E-2</v>
      </c>
      <c r="BP414" s="64">
        <f t="shared" ref="BP414:BP423" si="66">IFERROR(1/J414*(Y414/H414),"0")</f>
        <v>1.5151515151515152E-2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2.1</v>
      </c>
      <c r="Y419" s="592">
        <f t="shared" si="62"/>
        <v>2.1</v>
      </c>
      <c r="Z419" s="36">
        <f t="shared" si="67"/>
        <v>5.0200000000000002E-3</v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2.23</v>
      </c>
      <c r="BN419" s="64">
        <f t="shared" si="64"/>
        <v>2.23</v>
      </c>
      <c r="BO419" s="64">
        <f t="shared" si="65"/>
        <v>4.2735042735042739E-3</v>
      </c>
      <c r="BP419" s="64">
        <f t="shared" si="66"/>
        <v>4.2735042735042739E-3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4.1999999999999993</v>
      </c>
      <c r="Y420" s="592">
        <f t="shared" si="62"/>
        <v>4.2</v>
      </c>
      <c r="Z420" s="36">
        <f t="shared" si="67"/>
        <v>1.004E-2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4.4599999999999991</v>
      </c>
      <c r="BN420" s="64">
        <f t="shared" si="64"/>
        <v>4.46</v>
      </c>
      <c r="BO420" s="64">
        <f t="shared" si="65"/>
        <v>8.5470085470085461E-3</v>
      </c>
      <c r="BP420" s="64">
        <f t="shared" si="66"/>
        <v>8.5470085470085479E-3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6.3</v>
      </c>
      <c r="Y422" s="592">
        <f t="shared" si="62"/>
        <v>6.3000000000000007</v>
      </c>
      <c r="Z422" s="36">
        <f t="shared" si="67"/>
        <v>1.506E-2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6.6899999999999995</v>
      </c>
      <c r="BN422" s="64">
        <f t="shared" si="64"/>
        <v>6.69</v>
      </c>
      <c r="BO422" s="64">
        <f t="shared" si="65"/>
        <v>1.2820512820512822E-2</v>
      </c>
      <c r="BP422" s="64">
        <f t="shared" si="66"/>
        <v>1.2820512820512822E-2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4.1999999999999993</v>
      </c>
      <c r="Y423" s="592">
        <f t="shared" si="62"/>
        <v>4.2</v>
      </c>
      <c r="Z423" s="36">
        <f t="shared" si="67"/>
        <v>1.004E-2</v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4.4599999999999991</v>
      </c>
      <c r="BN423" s="64">
        <f t="shared" si="64"/>
        <v>4.46</v>
      </c>
      <c r="BO423" s="64">
        <f t="shared" si="65"/>
        <v>8.5470085470085461E-3</v>
      </c>
      <c r="BP423" s="64">
        <f t="shared" si="66"/>
        <v>8.5470085470085479E-3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9.8518518518518512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5.8200000000000009E-2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26.799999999999997</v>
      </c>
      <c r="Y425" s="593">
        <f>IFERROR(SUM(Y414:Y423),"0")</f>
        <v>27.6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143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2.1</v>
      </c>
      <c r="Y441" s="592">
        <f>IFERROR(IF(X441="",0,CEILING((X441/$H441),1)*$H441),"")</f>
        <v>2.1</v>
      </c>
      <c r="Z441" s="36">
        <f>IFERROR(IF(Y441=0,"",ROUNDUP(Y441/H441,0)*0.00502),"")</f>
        <v>5.0200000000000002E-3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2.23</v>
      </c>
      <c r="BN441" s="64">
        <f>IFERROR(Y441*I441/H441,"0")</f>
        <v>2.23</v>
      </c>
      <c r="BO441" s="64">
        <f>IFERROR(1/J441*(X441/H441),"0")</f>
        <v>4.2735042735042739E-3</v>
      </c>
      <c r="BP441" s="64">
        <f>IFERROR(1/J441*(Y441/H441),"0")</f>
        <v>4.2735042735042739E-3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1</v>
      </c>
      <c r="Y442" s="593">
        <f>IFERROR(Y438/H438,"0")+IFERROR(Y439/H439,"0")+IFERROR(Y440/H440,"0")+IFERROR(Y441/H441,"0")</f>
        <v>1</v>
      </c>
      <c r="Z442" s="593">
        <f>IFERROR(IF(Z438="",0,Z438),"0")+IFERROR(IF(Z439="",0,Z439),"0")+IFERROR(IF(Z440="",0,Z440),"0")+IFERROR(IF(Z441="",0,Z441),"0")</f>
        <v>5.0200000000000002E-3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2.1</v>
      </c>
      <c r="Y443" s="593">
        <f>IFERROR(SUM(Y438:Y441),"0")</f>
        <v>2.1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55</v>
      </c>
      <c r="Y457" s="592">
        <f t="shared" ref="Y457:Y469" si="68">IFERROR(IF(X457="",0,CEILING((X457/$H457),1)*$H457),"")</f>
        <v>58.080000000000005</v>
      </c>
      <c r="Z457" s="36">
        <f t="shared" ref="Z457:Z462" si="69">IFERROR(IF(Y457=0,"",ROUNDUP(Y457/H457,0)*0.01196),"")</f>
        <v>0.13156000000000001</v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58.749999999999993</v>
      </c>
      <c r="BN457" s="64">
        <f t="shared" ref="BN457:BN469" si="71">IFERROR(Y457*I457/H457,"0")</f>
        <v>62.040000000000006</v>
      </c>
      <c r="BO457" s="64">
        <f t="shared" ref="BO457:BO469" si="72">IFERROR(1/J457*(X457/H457),"0")</f>
        <v>0.10016025641025642</v>
      </c>
      <c r="BP457" s="64">
        <f t="shared" ref="BP457:BP469" si="73">IFERROR(1/J457*(Y457/H457),"0")</f>
        <v>0.10576923076923078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5</v>
      </c>
      <c r="Y458" s="592">
        <f t="shared" si="68"/>
        <v>5.28</v>
      </c>
      <c r="Z458" s="36">
        <f t="shared" si="69"/>
        <v>1.196E-2</v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5.3409090909090908</v>
      </c>
      <c r="BN458" s="64">
        <f t="shared" si="71"/>
        <v>5.64</v>
      </c>
      <c r="BO458" s="64">
        <f t="shared" si="72"/>
        <v>9.1054778554778559E-3</v>
      </c>
      <c r="BP458" s="64">
        <f t="shared" si="73"/>
        <v>9.6153846153846159E-3</v>
      </c>
    </row>
    <row r="459" spans="1:68" ht="27" hidden="1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15</v>
      </c>
      <c r="Y461" s="592">
        <f t="shared" si="68"/>
        <v>15.84</v>
      </c>
      <c r="Z461" s="36">
        <f t="shared" si="69"/>
        <v>3.5880000000000002E-2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16.02272727272727</v>
      </c>
      <c r="BN461" s="64">
        <f t="shared" si="71"/>
        <v>16.919999999999998</v>
      </c>
      <c r="BO461" s="64">
        <f t="shared" si="72"/>
        <v>2.7316433566433568E-2</v>
      </c>
      <c r="BP461" s="64">
        <f t="shared" si="73"/>
        <v>2.8846153846153848E-2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14.204545454545453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15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0.1794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75</v>
      </c>
      <c r="Y471" s="593">
        <f>IFERROR(SUM(Y457:Y469),"0")</f>
        <v>79.2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143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150</v>
      </c>
      <c r="Y473" s="592">
        <f>IFERROR(IF(X473="",0,CEILING((X473/$H473),1)*$H473),"")</f>
        <v>153.12</v>
      </c>
      <c r="Z473" s="36">
        <f>IFERROR(IF(Y473=0,"",ROUNDUP(Y473/H473,0)*0.01196),"")</f>
        <v>0.34683999999999998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160.22727272727272</v>
      </c>
      <c r="BN473" s="64">
        <f>IFERROR(Y473*I473/H473,"0")</f>
        <v>163.56</v>
      </c>
      <c r="BO473" s="64">
        <f>IFERROR(1/J473*(X473/H473),"0")</f>
        <v>0.27316433566433568</v>
      </c>
      <c r="BP473" s="64">
        <f>IFERROR(1/J473*(Y473/H473),"0")</f>
        <v>0.27884615384615385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28.409090909090907</v>
      </c>
      <c r="Y476" s="593">
        <f>IFERROR(Y473/H473,"0")+IFERROR(Y474/H474,"0")+IFERROR(Y475/H475,"0")</f>
        <v>29</v>
      </c>
      <c r="Z476" s="593">
        <f>IFERROR(IF(Z473="",0,Z473),"0")+IFERROR(IF(Z474="",0,Z474),"0")+IFERROR(IF(Z475="",0,Z475),"0")</f>
        <v>0.34683999999999998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150</v>
      </c>
      <c r="Y477" s="593">
        <f>IFERROR(SUM(Y473:Y475),"0")</f>
        <v>153.12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20</v>
      </c>
      <c r="Y479" s="592">
        <f t="shared" ref="Y479:Y486" si="74">IFERROR(IF(X479="",0,CEILING((X479/$H479),1)*$H479),"")</f>
        <v>21.12</v>
      </c>
      <c r="Z479" s="36">
        <f>IFERROR(IF(Y479=0,"",ROUNDUP(Y479/H479,0)*0.01196),"")</f>
        <v>4.7840000000000001E-2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21.363636363636363</v>
      </c>
      <c r="BN479" s="64">
        <f t="shared" ref="BN479:BN486" si="76">IFERROR(Y479*I479/H479,"0")</f>
        <v>22.56</v>
      </c>
      <c r="BO479" s="64">
        <f t="shared" ref="BO479:BO486" si="77">IFERROR(1/J479*(X479/H479),"0")</f>
        <v>3.6421911421911424E-2</v>
      </c>
      <c r="BP479" s="64">
        <f t="shared" ref="BP479:BP486" si="78">IFERROR(1/J479*(Y479/H479),"0")</f>
        <v>3.8461538461538464E-2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35</v>
      </c>
      <c r="Y480" s="592">
        <f t="shared" si="74"/>
        <v>36.96</v>
      </c>
      <c r="Z480" s="36">
        <f>IFERROR(IF(Y480=0,"",ROUNDUP(Y480/H480,0)*0.01196),"")</f>
        <v>8.3720000000000003E-2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37.386363636363633</v>
      </c>
      <c r="BN480" s="64">
        <f t="shared" si="76"/>
        <v>39.479999999999997</v>
      </c>
      <c r="BO480" s="64">
        <f t="shared" si="77"/>
        <v>6.3738344988344992E-2</v>
      </c>
      <c r="BP480" s="64">
        <f t="shared" si="78"/>
        <v>6.7307692307692318E-2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43</v>
      </c>
      <c r="Y481" s="592">
        <f t="shared" si="74"/>
        <v>47.52</v>
      </c>
      <c r="Z481" s="36">
        <f>IFERROR(IF(Y481=0,"",ROUNDUP(Y481/H481,0)*0.01196),"")</f>
        <v>0.10764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45.931818181818173</v>
      </c>
      <c r="BN481" s="64">
        <f t="shared" si="76"/>
        <v>50.760000000000005</v>
      </c>
      <c r="BO481" s="64">
        <f t="shared" si="77"/>
        <v>7.8307109557109553E-2</v>
      </c>
      <c r="BP481" s="64">
        <f t="shared" si="78"/>
        <v>8.6538461538461536E-2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18.560606060606059</v>
      </c>
      <c r="Y487" s="593">
        <f>IFERROR(Y479/H479,"0")+IFERROR(Y480/H480,"0")+IFERROR(Y481/H481,"0")+IFERROR(Y482/H482,"0")+IFERROR(Y483/H483,"0")+IFERROR(Y484/H484,"0")+IFERROR(Y485/H485,"0")+IFERROR(Y486/H486,"0")</f>
        <v>20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0.23920000000000002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98</v>
      </c>
      <c r="Y488" s="593">
        <f>IFERROR(SUM(Y479:Y486),"0")</f>
        <v>105.6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178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10</v>
      </c>
      <c r="Y504" s="592">
        <f>IFERROR(IF(X504="",0,CEILING((X504/$H504),1)*$H504),"")</f>
        <v>12</v>
      </c>
      <c r="Z504" s="36">
        <f>IFERROR(IF(Y504=0,"",ROUNDUP(Y504/H504,0)*0.01898),"")</f>
        <v>1.898E-2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10.362500000000001</v>
      </c>
      <c r="BN504" s="64">
        <f>IFERROR(Y504*I504/H504,"0")</f>
        <v>12.435</v>
      </c>
      <c r="BO504" s="64">
        <f>IFERROR(1/J504*(X504/H504),"0")</f>
        <v>1.3020833333333334E-2</v>
      </c>
      <c r="BP504" s="64">
        <f>IFERROR(1/J504*(Y504/H504),"0")</f>
        <v>1.5625E-2</v>
      </c>
    </row>
    <row r="505" spans="1:68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0.83333333333333337</v>
      </c>
      <c r="Y505" s="593">
        <f>IFERROR(Y502/H502,"0")+IFERROR(Y503/H503,"0")+IFERROR(Y504/H504,"0")</f>
        <v>1</v>
      </c>
      <c r="Z505" s="593">
        <f>IFERROR(IF(Z502="",0,Z502),"0")+IFERROR(IF(Z503="",0,Z503),"0")+IFERROR(IF(Z504="",0,Z504),"0")</f>
        <v>1.898E-2</v>
      </c>
      <c r="AA505" s="594"/>
      <c r="AB505" s="594"/>
      <c r="AC505" s="594"/>
    </row>
    <row r="506" spans="1:68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10</v>
      </c>
      <c r="Y506" s="593">
        <f>IFERROR(SUM(Y502:Y504),"0")</f>
        <v>12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143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4301020400</v>
      </c>
      <c r="D508" s="600">
        <v>4640242180519</v>
      </c>
      <c r="E508" s="601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4301020269</v>
      </c>
      <c r="D509" s="600">
        <v>4640242180519</v>
      </c>
      <c r="E509" s="601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260</v>
      </c>
      <c r="Y516" s="592">
        <f>IFERROR(IF(X516="",0,CEILING((X516/$H516),1)*$H516),"")</f>
        <v>260.40000000000003</v>
      </c>
      <c r="Z516" s="36">
        <f>IFERROR(IF(Y516=0,"",ROUNDUP(Y516/H516,0)*0.00902),"")</f>
        <v>0.55923999999999996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276.71428571428572</v>
      </c>
      <c r="BN516" s="64">
        <f>IFERROR(Y516*I516/H516,"0")</f>
        <v>277.14</v>
      </c>
      <c r="BO516" s="64">
        <f>IFERROR(1/J516*(X516/H516),"0")</f>
        <v>0.46897546897546899</v>
      </c>
      <c r="BP516" s="64">
        <f>IFERROR(1/J516*(Y516/H516),"0")</f>
        <v>0.46969696969696978</v>
      </c>
    </row>
    <row r="517" spans="1:68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61.904761904761905</v>
      </c>
      <c r="Y517" s="593">
        <f>IFERROR(Y515/H515,"0")+IFERROR(Y516/H516,"0")</f>
        <v>62.000000000000007</v>
      </c>
      <c r="Z517" s="593">
        <f>IFERROR(IF(Z515="",0,Z515),"0")+IFERROR(IF(Z516="",0,Z516),"0")</f>
        <v>0.55923999999999996</v>
      </c>
      <c r="AA517" s="594"/>
      <c r="AB517" s="594"/>
      <c r="AC517" s="594"/>
    </row>
    <row r="518" spans="1:68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260</v>
      </c>
      <c r="Y518" s="593">
        <f>IFERROR(SUM(Y515:Y516),"0")</f>
        <v>260.40000000000003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28</v>
      </c>
      <c r="Y520" s="592">
        <f>IFERROR(IF(X520="",0,CEILING((X520/$H520),1)*$H520),"")</f>
        <v>36</v>
      </c>
      <c r="Z520" s="36">
        <f>IFERROR(IF(Y520=0,"",ROUNDUP(Y520/H520,0)*0.01898),"")</f>
        <v>7.5920000000000001E-2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29.614666666666665</v>
      </c>
      <c r="BN520" s="64">
        <f>IFERROR(Y520*I520/H520,"0")</f>
        <v>38.076000000000001</v>
      </c>
      <c r="BO520" s="64">
        <f>IFERROR(1/J520*(X520/H520),"0")</f>
        <v>4.8611111111111112E-2</v>
      </c>
      <c r="BP520" s="64">
        <f>IFERROR(1/J520*(Y520/H520),"0")</f>
        <v>6.25E-2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3.1111111111111112</v>
      </c>
      <c r="Y522" s="593">
        <f>IFERROR(Y520/H520,"0")+IFERROR(Y521/H521,"0")</f>
        <v>4</v>
      </c>
      <c r="Z522" s="593">
        <f>IFERROR(IF(Z520="",0,Z520),"0")+IFERROR(IF(Z521="",0,Z521),"0")</f>
        <v>7.5920000000000001E-2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28</v>
      </c>
      <c r="Y523" s="593">
        <f>IFERROR(SUM(Y520:Y521),"0")</f>
        <v>36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178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143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13553.1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13715.470000000001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14197.380692514889</v>
      </c>
      <c r="Y537" s="593">
        <f>IFERROR(SUM(BN22:BN533),"0")</f>
        <v>14368.454999999998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23</v>
      </c>
      <c r="Y538" s="38">
        <f>ROUNDUP(SUM(BP22:BP533),0)</f>
        <v>23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14772.380692514889</v>
      </c>
      <c r="Y539" s="593">
        <f>GrossWeightTotalR+PalletQtyTotalR*25</f>
        <v>14943.454999999998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1638.3548556381893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1661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25.902189999999994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185</v>
      </c>
      <c r="F544" s="655" t="s">
        <v>212</v>
      </c>
      <c r="G544" s="655" t="s">
        <v>251</v>
      </c>
      <c r="H544" s="655" t="s">
        <v>100</v>
      </c>
      <c r="I544" s="655" t="s">
        <v>276</v>
      </c>
      <c r="J544" s="655" t="s">
        <v>316</v>
      </c>
      <c r="K544" s="655" t="s">
        <v>377</v>
      </c>
      <c r="L544" s="655" t="s">
        <v>417</v>
      </c>
      <c r="M544" s="655" t="s">
        <v>435</v>
      </c>
      <c r="N544" s="589"/>
      <c r="O544" s="655" t="s">
        <v>448</v>
      </c>
      <c r="P544" s="655" t="s">
        <v>458</v>
      </c>
      <c r="Q544" s="655" t="s">
        <v>465</v>
      </c>
      <c r="R544" s="655" t="s">
        <v>469</v>
      </c>
      <c r="S544" s="655" t="s">
        <v>475</v>
      </c>
      <c r="T544" s="655" t="s">
        <v>480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102.4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1859.4000000000003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383.7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78.300000000000011</v>
      </c>
      <c r="G546" s="46">
        <f>IFERROR(Y137*1,"0")+IFERROR(Y138*1,"0")+IFERROR(Y142*1,"0")+IFERROR(Y143*1,"0")+IFERROR(Y147*1,"0")+IFERROR(Y148*1,"0")</f>
        <v>24.4</v>
      </c>
      <c r="H546" s="46">
        <f>IFERROR(Y153*1,"0")+IFERROR(Y157*1,"0")+IFERROR(Y158*1,"0")+IFERROR(Y159*1,"0")</f>
        <v>63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25.200000000000003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194.4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387.20000000000005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10.5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5104.5499999999984</v>
      </c>
      <c r="U546" s="46">
        <f>IFERROR(Y354*1,"0")+IFERROR(Y358*1,"0")+IFERROR(Y359*1,"0")+IFERROR(Y360*1,"0")</f>
        <v>191.4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4615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27.6</v>
      </c>
      <c r="Y546" s="46">
        <f>IFERROR(Y433*1,"0")+IFERROR(Y434*1,"0")+IFERROR(Y438*1,"0")+IFERROR(Y439*1,"0")+IFERROR(Y440*1,"0")+IFERROR(Y441*1,"0")</f>
        <v>2.1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337.91999999999996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308.40000000000003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525,00"/>
        <filter val="1 552,00"/>
        <filter val="1 638,35"/>
        <filter val="1 870,00"/>
        <filter val="1,00"/>
        <filter val="10,00"/>
        <filter val="10,50"/>
        <filter val="10,57"/>
        <filter val="101,67"/>
        <filter val="11,41"/>
        <filter val="116,00"/>
        <filter val="118,96"/>
        <filter val="12,00"/>
        <filter val="120,04"/>
        <filter val="13 553,10"/>
        <filter val="130,00"/>
        <filter val="134,10"/>
        <filter val="14 197,38"/>
        <filter val="14 772,38"/>
        <filter val="14,20"/>
        <filter val="14,40"/>
        <filter val="140,00"/>
        <filter val="141,48"/>
        <filter val="146,65"/>
        <filter val="15,00"/>
        <filter val="150,00"/>
        <filter val="16,00"/>
        <filter val="16,42"/>
        <filter val="16,65"/>
        <filter val="167,63"/>
        <filter val="18,56"/>
        <filter val="18,90"/>
        <filter val="186,10"/>
        <filter val="188,00"/>
        <filter val="2 600,00"/>
        <filter val="2 614,40"/>
        <filter val="2,10"/>
        <filter val="2,38"/>
        <filter val="2,50"/>
        <filter val="20,00"/>
        <filter val="206,33"/>
        <filter val="21,64"/>
        <filter val="220,00"/>
        <filter val="23"/>
        <filter val="23,00"/>
        <filter val="230,00"/>
        <filter val="25,00"/>
        <filter val="25,93"/>
        <filter val="252,00"/>
        <filter val="259,00"/>
        <filter val="26,80"/>
        <filter val="260,00"/>
        <filter val="265,00"/>
        <filter val="28,00"/>
        <filter val="28,41"/>
        <filter val="280,00"/>
        <filter val="3 075,00"/>
        <filter val="3,00"/>
        <filter val="3,11"/>
        <filter val="30,00"/>
        <filter val="318,00"/>
        <filter val="32,04"/>
        <filter val="338,13"/>
        <filter val="347,00"/>
        <filter val="35,00"/>
        <filter val="36,00"/>
        <filter val="379,00"/>
        <filter val="38,08"/>
        <filter val="39,40"/>
        <filter val="4,00"/>
        <filter val="4,20"/>
        <filter val="4,50"/>
        <filter val="4,74"/>
        <filter val="40,00"/>
        <filter val="43,00"/>
        <filter val="43,68"/>
        <filter val="44,00"/>
        <filter val="44,10"/>
        <filter val="48,90"/>
        <filter val="5,00"/>
        <filter val="5,48"/>
        <filter val="5,78"/>
        <filter val="50,00"/>
        <filter val="52,00"/>
        <filter val="55,00"/>
        <filter val="550,10"/>
        <filter val="6,30"/>
        <filter val="61,90"/>
        <filter val="66,50"/>
        <filter val="680,00"/>
        <filter val="7,00"/>
        <filter val="7,65"/>
        <filter val="73,10"/>
        <filter val="75,00"/>
        <filter val="75,60"/>
        <filter val="760,00"/>
        <filter val="8,00"/>
        <filter val="80,00"/>
        <filter val="88,00"/>
        <filter val="894,10"/>
        <filter val="9,00"/>
        <filter val="9,85"/>
        <filter val="90,00"/>
        <filter val="930,00"/>
        <filter val="932,00"/>
        <filter val="950,00"/>
        <filter val="96,00"/>
        <filter val="98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2025-05-26T12:18:59Z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