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9,05,25 НОРД\"/>
    </mc:Choice>
  </mc:AlternateContent>
  <xr:revisionPtr revIDLastSave="0" documentId="13_ncr:1_{982D693B-E666-431B-97AA-0CDDD55E124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12" i="1" l="1"/>
  <c r="R17" i="1"/>
  <c r="R9" i="1"/>
  <c r="P9" i="1" l="1"/>
  <c r="P11" i="1"/>
  <c r="P13" i="1"/>
  <c r="P16" i="1"/>
  <c r="P17" i="1"/>
  <c r="P18" i="1"/>
  <c r="P6" i="1"/>
  <c r="O7" i="1" l="1"/>
  <c r="O8" i="1"/>
  <c r="O9" i="1"/>
  <c r="O10" i="1"/>
  <c r="O11" i="1"/>
  <c r="O13" i="1"/>
  <c r="O14" i="1"/>
  <c r="O15" i="1"/>
  <c r="O16" i="1"/>
  <c r="O17" i="1"/>
  <c r="O18" i="1"/>
  <c r="O6" i="1"/>
  <c r="U7" i="1" l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V6" i="1"/>
  <c r="U6" i="1"/>
  <c r="Q7" i="1" l="1"/>
  <c r="Q8" i="1"/>
  <c r="Q9" i="1"/>
  <c r="Q10" i="1"/>
  <c r="Q11" i="1"/>
  <c r="Q12" i="1"/>
  <c r="Q13" i="1"/>
  <c r="Q14" i="1"/>
  <c r="Q15" i="1"/>
  <c r="Q16" i="1"/>
  <c r="Q17" i="1"/>
  <c r="Q18" i="1"/>
  <c r="Q6" i="1"/>
  <c r="AH18" i="1"/>
  <c r="K18" i="1"/>
  <c r="AH17" i="1"/>
  <c r="K17" i="1"/>
  <c r="AH16" i="1"/>
  <c r="K16" i="1"/>
  <c r="AH15" i="1"/>
  <c r="K15" i="1"/>
  <c r="AH14" i="1"/>
  <c r="K14" i="1"/>
  <c r="AH13" i="1"/>
  <c r="K13" i="1"/>
  <c r="K5" i="1" s="1"/>
  <c r="K12" i="1"/>
  <c r="AH11" i="1"/>
  <c r="K11" i="1"/>
  <c r="AH10" i="1"/>
  <c r="K10" i="1"/>
  <c r="AH9" i="1"/>
  <c r="K9" i="1"/>
  <c r="AH8" i="1"/>
  <c r="K8" i="1"/>
  <c r="AH7" i="1"/>
  <c r="K7" i="1"/>
  <c r="AH6" i="1"/>
  <c r="K6" i="1"/>
  <c r="AH5" i="1"/>
  <c r="AF5" i="1"/>
  <c r="AE5" i="1"/>
  <c r="AD5" i="1"/>
  <c r="AC5" i="1"/>
  <c r="AB5" i="1"/>
  <c r="AA5" i="1"/>
  <c r="Z5" i="1"/>
  <c r="Y5" i="1"/>
  <c r="X5" i="1"/>
  <c r="W5" i="1"/>
  <c r="S5" i="1"/>
  <c r="R5" i="1"/>
  <c r="N5" i="1"/>
  <c r="M5" i="1"/>
  <c r="L5" i="1"/>
  <c r="J5" i="1"/>
  <c r="F5" i="1"/>
  <c r="E5" i="1"/>
  <c r="Q5" i="1" l="1"/>
</calcChain>
</file>

<file path=xl/sharedStrings.xml><?xml version="1.0" encoding="utf-8"?>
<sst xmlns="http://schemas.openxmlformats.org/spreadsheetml/2006/main" count="87" uniqueCount="56">
  <si>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</si>
  <si>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</si>
  <si>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</si>
  <si>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</si>
  <si>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</si>
  <si>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</si>
  <si>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</si>
  <si>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</si>
  <si>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</si>
  <si>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</si>
  <si>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</si>
  <si>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</si>
  <si>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</si>
  <si>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</si>
  <si>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</si>
  <si>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</si>
  <si>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</si>
  <si>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</si>
  <si>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</si>
  <si>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</si>
  <si>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</si>
  <si>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</si>
  <si>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</si>
  <si>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</si>
  <si>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19,05,</t>
  </si>
  <si>
    <t>12,05,</t>
  </si>
  <si>
    <t>05,05,</t>
  </si>
  <si>
    <t>28,04,</t>
  </si>
  <si>
    <t>21,04,</t>
  </si>
  <si>
    <t>14,04,</t>
  </si>
  <si>
    <t>07,04,</t>
  </si>
  <si>
    <t>28,03,</t>
  </si>
  <si>
    <t>24,03,</t>
  </si>
  <si>
    <t>17,03,</t>
  </si>
  <si>
    <t>10,03,</t>
  </si>
  <si>
    <t>Горбуша б/г "Скит" 1/22  Норд</t>
  </si>
  <si>
    <t>кг</t>
  </si>
  <si>
    <t>Креветка ВАННАМЕЙ 50-60 1/5  Норд</t>
  </si>
  <si>
    <t>нужно увеличить продажи!!!</t>
  </si>
  <si>
    <t>Креветка Ваннамей 50/60 1/5  Норд</t>
  </si>
  <si>
    <t>Креветки Королевские 50-70 1/5  Норд</t>
  </si>
  <si>
    <t>Минтай б/г "СКБСФ" L 30-35 1/24  Норд</t>
  </si>
  <si>
    <t>Минтай б/г L КТФ 1/18  Норд</t>
  </si>
  <si>
    <t>Мойва сахалин "Доримп" 1/20  Норд</t>
  </si>
  <si>
    <t>Путассу н/р " Механик Сергей Агапов" 1/33  Норд</t>
  </si>
  <si>
    <t>Сельдь "ФОР" 300+ 1/30  Норд</t>
  </si>
  <si>
    <t>Сельдь н/р ФОР 300+ 1/24  Норд</t>
  </si>
  <si>
    <t>Скумбрия н/р 500+ Чили 1/20  Норд</t>
  </si>
  <si>
    <t>Филе пангасиуса 220+ 5% 1/10  Норд</t>
  </si>
  <si>
    <t>Форель н/р 800-1200 Турция (вес)  Норд</t>
  </si>
  <si>
    <t>цена стар</t>
  </si>
  <si>
    <t>цена нов</t>
  </si>
  <si>
    <t>нет в наличии</t>
  </si>
  <si>
    <t>Мойва «ИП Котова» 1/22 Норд</t>
  </si>
  <si>
    <t>Путассу н/р «Робинзон» 1/33 Норд</t>
  </si>
  <si>
    <t>Скумбрия н/р 400-600 1/25 Норд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</si>
</sst>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2" fontId="4" fillId="2" borderId="1" xfId="1" applyNumberFormat="1" applyFon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6" xfId="1" applyNumberFormat="1" applyBorder="1"/>
    <xf numFmtId="164" fontId="1" fillId="0" borderId="1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0" borderId="9" xfId="1" applyNumberFormat="1" applyBorder="1"/>
    <xf numFmtId="164" fontId="1" fillId="0" borderId="10" xfId="1" applyNumberFormat="1" applyBorder="1"/>
    <xf numFmtId="164" fontId="5" fillId="5" borderId="1" xfId="1" applyNumberFormat="1" applyFont="1" applyFill="1"/>
    <xf numFmtId="2" fontId="6" fillId="6" borderId="1" xfId="1" applyNumberFormat="1" applyFont="1" applyFill="1"/>
    <xf numFmtId="2" fontId="1" fillId="7" borderId="1" xfId="1" applyNumberFormat="1" applyFill="1"/>
    <xf numFmtId="164" fontId="7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94;&#1077;&#1085;&#1099;%20&#1053;&#1054;&#1056;&#1044;%201&#1057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9,05,25%20&#1073;&#1088;&#1088;&#1089;&#1095;%20&#1085;&#1086;&#1088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3">
          <cell r="G3" t="str">
            <v>ЗакупкаСНДС</v>
          </cell>
        </row>
        <row r="4">
          <cell r="G4" t="str">
            <v>RUB</v>
          </cell>
        </row>
        <row r="5">
          <cell r="G5" t="str">
            <v>Включает НДС</v>
          </cell>
        </row>
        <row r="6">
          <cell r="G6" t="str">
            <v>Цена</v>
          </cell>
        </row>
        <row r="8">
          <cell r="F8" t="str">
            <v>Биточки рыбные "Самарские" 1/5  Норд</v>
          </cell>
          <cell r="G8">
            <v>150</v>
          </cell>
        </row>
        <row r="9">
          <cell r="F9" t="str">
            <v>Горбуша б/г "Океанснаб" 1/20  Норд</v>
          </cell>
          <cell r="G9">
            <v>205</v>
          </cell>
        </row>
        <row r="10">
          <cell r="F10" t="str">
            <v>Горбуша б/г "Скит" 1/22  Норд</v>
          </cell>
          <cell r="G10">
            <v>465</v>
          </cell>
        </row>
        <row r="11">
          <cell r="F11" t="str">
            <v>Горбуша н/р  "Нэвис Арго"1/20  НОРД</v>
          </cell>
          <cell r="G11">
            <v>205</v>
          </cell>
        </row>
        <row r="12">
          <cell r="F12" t="str">
            <v>Горбуша н/р " Кристалл" 1/22  Норд</v>
          </cell>
          <cell r="G12">
            <v>255</v>
          </cell>
        </row>
        <row r="13">
          <cell r="F13" t="str">
            <v>Горбуша н/р "Алаид" 1/18  Норд</v>
          </cell>
          <cell r="G13">
            <v>185</v>
          </cell>
        </row>
        <row r="14">
          <cell r="F14" t="str">
            <v>Горбуша н/р "Заря" 1/22  Норд</v>
          </cell>
          <cell r="G14">
            <v>240</v>
          </cell>
        </row>
        <row r="15">
          <cell r="F15" t="str">
            <v>Горбуша н/р "Лойд-Фиш" 1/22  Норд</v>
          </cell>
          <cell r="G15">
            <v>215</v>
          </cell>
        </row>
        <row r="16">
          <cell r="F16" t="str">
            <v>Горбуша н/р "Мастер Океанснаб" 1/20  Норд</v>
          </cell>
          <cell r="G16">
            <v>205</v>
          </cell>
        </row>
        <row r="17">
          <cell r="F17" t="str">
            <v>Горбуша н/р "о-в Шикотан" 1/18  Норд</v>
          </cell>
          <cell r="G17">
            <v>200</v>
          </cell>
        </row>
        <row r="18">
          <cell r="F18" t="str">
            <v>Горбуша н/р "Океанрыбфлот" 1/20  Норд</v>
          </cell>
          <cell r="G18">
            <v>240</v>
          </cell>
        </row>
        <row r="19">
          <cell r="F19" t="str">
            <v>Горбуша н/р "ПКРКЗ" 1/22  Норд</v>
          </cell>
          <cell r="G19">
            <v>200</v>
          </cell>
        </row>
        <row r="20">
          <cell r="F20" t="str">
            <v>Горбуша н/р "СХРП" 1/20  Норд</v>
          </cell>
          <cell r="G20">
            <v>330</v>
          </cell>
        </row>
        <row r="21">
          <cell r="F21" t="str">
            <v>Горбуша н/р "СХРП" УМЗ 1/20  Норд</v>
          </cell>
          <cell r="G21">
            <v>310</v>
          </cell>
        </row>
        <row r="22">
          <cell r="F22" t="str">
            <v>Горбуша н/р "Ухты-Пром"  1/22  Норд</v>
          </cell>
          <cell r="G22">
            <v>365</v>
          </cell>
        </row>
        <row r="23">
          <cell r="F23" t="str">
            <v>Горбуша н/р Крутогоровское 1/22  Норд</v>
          </cell>
          <cell r="G23">
            <v>215</v>
          </cell>
        </row>
        <row r="24">
          <cell r="F24" t="str">
            <v>Кальмар тушка 1/22  Норд</v>
          </cell>
          <cell r="G24">
            <v>235</v>
          </cell>
        </row>
        <row r="25">
          <cell r="F25" t="str">
            <v>Камбала б/г и/з МАЙ 500+1/12  Норд</v>
          </cell>
          <cell r="G25">
            <v>360</v>
          </cell>
        </row>
        <row r="26">
          <cell r="F26" t="str">
            <v>Котлеты "Артемовские" 1/5  Норд</v>
          </cell>
          <cell r="G26">
            <v>145</v>
          </cell>
        </row>
        <row r="27">
          <cell r="F27" t="str">
            <v>Котлеты из Лосося "Улов Викинга" 1/5  Норд</v>
          </cell>
          <cell r="G27">
            <v>265</v>
          </cell>
        </row>
        <row r="28">
          <cell r="F28" t="str">
            <v>Котлеты из щуки 1/5  Норд</v>
          </cell>
          <cell r="G28">
            <v>140</v>
          </cell>
        </row>
        <row r="29">
          <cell r="F29" t="str">
            <v>Котлеты рыбные "Волжские" 1/5  Норд</v>
          </cell>
          <cell r="G29">
            <v>170</v>
          </cell>
        </row>
        <row r="30">
          <cell r="F30" t="str">
            <v>Котлеты рыбные с рисом "Самарские" 1/5  Норд</v>
          </cell>
          <cell r="G30">
            <v>130</v>
          </cell>
        </row>
        <row r="31">
          <cell r="F31" t="str">
            <v>Креветка ВАННАМЕЙ 40/50 1/10  Норд</v>
          </cell>
          <cell r="G31">
            <v>630</v>
          </cell>
        </row>
        <row r="32">
          <cell r="F32" t="str">
            <v>Креветка ВАННАМЕЙ 50-60 1/5  Норд</v>
          </cell>
          <cell r="G32">
            <v>825</v>
          </cell>
        </row>
        <row r="33">
          <cell r="F33" t="str">
            <v>Креветка Ваннамей 50/60 1/10  Норд</v>
          </cell>
          <cell r="G33">
            <v>630</v>
          </cell>
        </row>
        <row r="34">
          <cell r="F34" t="str">
            <v>Креветка Ваннамей 50/60 1/5  Норд</v>
          </cell>
          <cell r="G34">
            <v>785</v>
          </cell>
        </row>
        <row r="35">
          <cell r="F35" t="str">
            <v>Креветка ВАННАМЕЙ 70/80 1/10  Норд</v>
          </cell>
          <cell r="G35">
            <v>580</v>
          </cell>
        </row>
        <row r="36">
          <cell r="F36" t="str">
            <v>Креветки ВАННАМЕЙ 40-50 1/5  Норд</v>
          </cell>
          <cell r="G36">
            <v>580</v>
          </cell>
        </row>
        <row r="37">
          <cell r="F37" t="str">
            <v>Креветки ВАННАМЕЙ 60-70 1/10  Норд</v>
          </cell>
          <cell r="G37">
            <v>590</v>
          </cell>
        </row>
        <row r="38">
          <cell r="F38" t="str">
            <v>Креветки Королевские 50-70 1/5  Норд</v>
          </cell>
          <cell r="G38">
            <v>605</v>
          </cell>
        </row>
        <row r="39">
          <cell r="F39" t="str">
            <v>Минтай  б/г "Гаврилов" L 1/24  НОРД</v>
          </cell>
          <cell r="G39">
            <v>125</v>
          </cell>
        </row>
        <row r="40">
          <cell r="F40" t="str">
            <v>Минтай б/г " Св.Владимир" 1/26  Норд</v>
          </cell>
          <cell r="G40">
            <v>178</v>
          </cell>
        </row>
        <row r="41">
          <cell r="F41" t="str">
            <v>Минтай б/г "Алаид" L 1/18  Норд</v>
          </cell>
          <cell r="G41">
            <v>146</v>
          </cell>
        </row>
        <row r="42">
          <cell r="F42" t="str">
            <v>Минтай б/г "Алайд" L 1/22  Норд</v>
          </cell>
          <cell r="G42">
            <v>145</v>
          </cell>
        </row>
        <row r="43">
          <cell r="F43" t="str">
            <v>Минтай б/г "Гидрострой" 30-35 1/20  Норд</v>
          </cell>
          <cell r="G43">
            <v>150</v>
          </cell>
        </row>
        <row r="44">
          <cell r="F44" t="str">
            <v>Минтай б/г "Город 415" 30+ 1/24  Норд</v>
          </cell>
          <cell r="G44">
            <v>155</v>
          </cell>
        </row>
        <row r="45">
          <cell r="F45" t="str">
            <v>Минтай б/г "Елизово" 30+ 1/17  Норд</v>
          </cell>
          <cell r="G45">
            <v>148</v>
          </cell>
        </row>
        <row r="46">
          <cell r="F46" t="str">
            <v>Минтай б/г "Кайтес" 30+ 1/24  Норд</v>
          </cell>
          <cell r="G46">
            <v>195</v>
          </cell>
        </row>
        <row r="47">
          <cell r="F47" t="str">
            <v>Минтай б/г "Камчатские промыслы" 30+ 1/24  Норд</v>
          </cell>
          <cell r="G47">
            <v>210</v>
          </cell>
        </row>
        <row r="48">
          <cell r="F48" t="str">
            <v>Минтай б/г "Командор" 2Л 1/24  Норд</v>
          </cell>
          <cell r="G48">
            <v>150</v>
          </cell>
        </row>
        <row r="49">
          <cell r="F49" t="str">
            <v>Минтай б/г "Океанрыбфлот" 30+ 1/22  Норд</v>
          </cell>
          <cell r="G49">
            <v>178</v>
          </cell>
        </row>
        <row r="50">
          <cell r="F50" t="str">
            <v>Минтай б/г "Октябрьский-1" 30+ 1/24  Норд</v>
          </cell>
          <cell r="G50">
            <v>155</v>
          </cell>
        </row>
        <row r="51">
          <cell r="F51" t="str">
            <v>Минтай б/г "Остров Монеров" 25+ 1/25  Норд</v>
          </cell>
          <cell r="G51">
            <v>130</v>
          </cell>
        </row>
        <row r="52">
          <cell r="F52" t="str">
            <v>Минтай б/г "С.Новоселов" L 1/22  Норд</v>
          </cell>
          <cell r="G52">
            <v>135</v>
          </cell>
        </row>
        <row r="53">
          <cell r="F53" t="str">
            <v>Минтай б/г "СКБСФ" L 30-35 1/24  Норд</v>
          </cell>
          <cell r="G53">
            <v>205</v>
          </cell>
        </row>
        <row r="54">
          <cell r="F54" t="str">
            <v>Минтай б/г "Тенор" 25+ 1/22  Норд</v>
          </cell>
          <cell r="G54">
            <v>135</v>
          </cell>
        </row>
        <row r="55">
          <cell r="F55" t="str">
            <v>Минтай б/г "Теплюков" 30+ 1/22  Норд</v>
          </cell>
          <cell r="G55">
            <v>145</v>
          </cell>
        </row>
        <row r="56">
          <cell r="F56" t="str">
            <v>Минтай б/г 25-30+Крабозаводск 1/20  Норд</v>
          </cell>
          <cell r="G56">
            <v>125</v>
          </cell>
        </row>
        <row r="57">
          <cell r="F57" t="str">
            <v>Минтай б/г 25+ СРТМ "Герои Даманского" 1/24  Норд</v>
          </cell>
          <cell r="G57">
            <v>135</v>
          </cell>
        </row>
        <row r="58">
          <cell r="F58" t="str">
            <v>Минтай б/г 30+ "Колхоз Октябрьский" 1/22  Норд</v>
          </cell>
          <cell r="G58">
            <v>140</v>
          </cell>
        </row>
        <row r="59">
          <cell r="F59" t="str">
            <v>Минтай б/г 30+ "Мыс Чупрова" 1/15  Норд</v>
          </cell>
          <cell r="G59">
            <v>150</v>
          </cell>
        </row>
        <row r="60">
          <cell r="F60" t="str">
            <v>Минтай б/г 30+ "Укинский лиман" 1/24  Норд</v>
          </cell>
          <cell r="G60">
            <v>198</v>
          </cell>
        </row>
        <row r="61">
          <cell r="F61" t="str">
            <v>Минтай б/г 30+ Озерновский РК 1/20  Норд</v>
          </cell>
          <cell r="G61">
            <v>178</v>
          </cell>
        </row>
        <row r="62">
          <cell r="F62" t="str">
            <v>Минтай б/г L КТФ 1/18  Норд</v>
          </cell>
          <cell r="G62">
            <v>205</v>
          </cell>
        </row>
        <row r="63">
          <cell r="F63" t="str">
            <v>Минтай б/т 30-35 "Укинский лиман" 1/24  Норд</v>
          </cell>
          <cell r="G63">
            <v>183</v>
          </cell>
        </row>
        <row r="64">
          <cell r="F64" t="str">
            <v>Мойва "Карелия" 1/33  Норд</v>
          </cell>
          <cell r="G64">
            <v>95</v>
          </cell>
        </row>
        <row r="65">
          <cell r="F65" t="str">
            <v>Мойва "МТФ" 1/24  Норд</v>
          </cell>
          <cell r="G65">
            <v>95</v>
          </cell>
        </row>
        <row r="66">
          <cell r="F66" t="str">
            <v>Мойва "ФОР" 1/30  Норд</v>
          </cell>
          <cell r="G66">
            <v>100</v>
          </cell>
        </row>
        <row r="67">
          <cell r="F67" t="str">
            <v>Мойва ИП Хон 1/20  Норд</v>
          </cell>
          <cell r="G67">
            <v>175</v>
          </cell>
        </row>
        <row r="68">
          <cell r="F68" t="str">
            <v>Окунь 150-300 "Мыс Слепиковского" 1/24  Норд</v>
          </cell>
          <cell r="G68">
            <v>370</v>
          </cell>
        </row>
        <row r="69">
          <cell r="F69" t="str">
            <v>Окунь б/г 300-500 "Запморфлот" 1/27  Норд</v>
          </cell>
          <cell r="G69">
            <v>360</v>
          </cell>
        </row>
        <row r="70">
          <cell r="F70" t="str">
            <v>Путассу "ВРФ" 1/30  Норд</v>
          </cell>
          <cell r="G70">
            <v>90</v>
          </cell>
        </row>
        <row r="71">
          <cell r="F71" t="str">
            <v>Путассу "ФОР" 1/30  Норд</v>
          </cell>
          <cell r="G71">
            <v>70</v>
          </cell>
        </row>
        <row r="72">
          <cell r="F72" t="str">
            <v>Путассу н/р " Механик Сергей Агапов" 1/33  Норд</v>
          </cell>
          <cell r="G72">
            <v>105</v>
          </cell>
        </row>
        <row r="73">
          <cell r="F73" t="str">
            <v>Путассу н/р "Карелия" 1/30  Норд</v>
          </cell>
          <cell r="G73">
            <v>80</v>
          </cell>
        </row>
        <row r="74">
          <cell r="F74" t="str">
            <v>Путассу н/р "Карелия" 21+ 1/33  Норд</v>
          </cell>
          <cell r="G74">
            <v>95</v>
          </cell>
        </row>
        <row r="75">
          <cell r="F75" t="str">
            <v>Путассу н/р 21+ МТФ 1/24  Норд</v>
          </cell>
          <cell r="G75">
            <v>88</v>
          </cell>
        </row>
        <row r="76">
          <cell r="F76" t="str">
            <v>Путассу Робинзон Сулимов 1/30  Норд</v>
          </cell>
          <cell r="G76">
            <v>83</v>
          </cell>
        </row>
        <row r="77">
          <cell r="F77" t="str">
            <v>Сельдь "Карелия" 300+ 1/30  Норд</v>
          </cell>
          <cell r="G77">
            <v>125</v>
          </cell>
        </row>
        <row r="78">
          <cell r="F78" t="str">
            <v>Сельдь "КРФ Арктика" 300+1/24  Норд</v>
          </cell>
          <cell r="G78">
            <v>135</v>
          </cell>
        </row>
        <row r="79">
          <cell r="F79" t="str">
            <v>Сельдь "МТФ" 300+ 1/22  Норд</v>
          </cell>
          <cell r="G79">
            <v>135</v>
          </cell>
        </row>
        <row r="80">
          <cell r="F80" t="str">
            <v>Сельдь "Робинзон Агапов" 300+ 1/30  Норд</v>
          </cell>
          <cell r="G80">
            <v>155</v>
          </cell>
        </row>
        <row r="81">
          <cell r="F81" t="str">
            <v>Сельдь "Фареры" 350+ 1/29  Норд</v>
          </cell>
          <cell r="G81">
            <v>165</v>
          </cell>
        </row>
        <row r="82">
          <cell r="F82" t="str">
            <v>Сельдь "ФОР" 300+ 1/30  Норд</v>
          </cell>
          <cell r="G82">
            <v>240</v>
          </cell>
        </row>
        <row r="83">
          <cell r="F83" t="str">
            <v>Сельдь 300+ "Солидарность" эл.вес  Норд</v>
          </cell>
          <cell r="G83">
            <v>120</v>
          </cell>
        </row>
        <row r="84">
          <cell r="F84" t="str">
            <v>Сельдь 300+"ВРФ" 1/30  Норд</v>
          </cell>
          <cell r="G84">
            <v>240</v>
          </cell>
        </row>
        <row r="85">
          <cell r="F85" t="str">
            <v>Сельдь 300+"Мурманфлот" вес  Норд</v>
          </cell>
          <cell r="G85">
            <v>213</v>
          </cell>
        </row>
        <row r="86">
          <cell r="F86" t="str">
            <v>Сельдь МТФ 300+ 1/33  Норд</v>
          </cell>
          <cell r="G86">
            <v>155</v>
          </cell>
        </row>
        <row r="87">
          <cell r="F87" t="str">
            <v>Сельдь н/р 300-400 L ФБОР 1/20,5  Норд</v>
          </cell>
          <cell r="G87">
            <v>150</v>
          </cell>
        </row>
        <row r="88">
          <cell r="F88" t="str">
            <v>Сельдь н/р ФОР 300+ 1/24  Норд</v>
          </cell>
          <cell r="G88">
            <v>230</v>
          </cell>
        </row>
        <row r="89">
          <cell r="F89" t="str">
            <v>Сельдь т/о н/р 300+ Механик Ковтун 1/18  Норд</v>
          </cell>
          <cell r="G89">
            <v>163</v>
          </cell>
        </row>
        <row r="90">
          <cell r="F90" t="str">
            <v>Скумбрия н/р "ВРФ" 300-600 Июль 1/30  Норд</v>
          </cell>
          <cell r="G90">
            <v>338</v>
          </cell>
        </row>
        <row r="91">
          <cell r="F91" t="str">
            <v>Скумбрия н/р "ВРФ" 400-600 1/30  Норд</v>
          </cell>
          <cell r="G91">
            <v>275</v>
          </cell>
        </row>
        <row r="92">
          <cell r="F92" t="str">
            <v>Скумбрия н/р "Запморфлот" 300-600 июль 1/27  Норд</v>
          </cell>
          <cell r="G92">
            <v>225</v>
          </cell>
        </row>
        <row r="93">
          <cell r="F93" t="str">
            <v>Скумбрия н/р "МТФ" 400-600 1/30  Норд</v>
          </cell>
          <cell r="G93">
            <v>275</v>
          </cell>
        </row>
        <row r="94">
          <cell r="F94" t="str">
            <v>Скумбрия н/р "Робинзон Агапов" 300-600 1/27  Норд</v>
          </cell>
          <cell r="G94">
            <v>305</v>
          </cell>
        </row>
        <row r="95">
          <cell r="F95" t="str">
            <v>Скумбрия н/р "Янтарный" 300-600 1/30  Норд</v>
          </cell>
          <cell r="G95">
            <v>240</v>
          </cell>
        </row>
        <row r="96">
          <cell r="F96" t="str">
            <v>Скумбрия н/р 300-600 "ВРФ" Август 1/30  Норд</v>
          </cell>
          <cell r="G96">
            <v>250</v>
          </cell>
        </row>
        <row r="97">
          <cell r="F97" t="str">
            <v>Скумбрия н/р 400-600 КРФ 1/30  Норд</v>
          </cell>
          <cell r="G97">
            <v>270</v>
          </cell>
        </row>
        <row r="98">
          <cell r="F98" t="str">
            <v>Скумбрия н/р 500-700 Китай 1/10  Норд</v>
          </cell>
          <cell r="G98">
            <v>285</v>
          </cell>
        </row>
        <row r="99">
          <cell r="F99" t="str">
            <v>Скумбрия н/р 500+ Корея 1/20  Норд</v>
          </cell>
          <cell r="G99">
            <v>270</v>
          </cell>
        </row>
        <row r="100">
          <cell r="F100" t="str">
            <v>Скумбрия н/р 500+ Чили 1/20  Норд</v>
          </cell>
          <cell r="G100">
            <v>285</v>
          </cell>
        </row>
        <row r="101">
          <cell r="F101" t="str">
            <v>Скумбрия н/р 500+"Фареры" Июль 1/25  Норд</v>
          </cell>
          <cell r="G101">
            <v>365</v>
          </cell>
        </row>
        <row r="102">
          <cell r="F102" t="str">
            <v>Филе пангасиуса 220+ 5% 1/10  Норд</v>
          </cell>
          <cell r="G102">
            <v>283</v>
          </cell>
        </row>
        <row r="103">
          <cell r="F103" t="str">
            <v>Форель н/р 0,8-1,2 (вес) Турция  НОРД</v>
          </cell>
          <cell r="G103">
            <v>530</v>
          </cell>
        </row>
        <row r="104">
          <cell r="F104" t="str">
            <v>Форель н/р 800-1200 Турция (вес)  Норд</v>
          </cell>
          <cell r="G104">
            <v>757</v>
          </cell>
        </row>
        <row r="105">
          <cell r="F105" t="str">
            <v>Хек тушка 300-500 1/10  Норд</v>
          </cell>
          <cell r="G105">
            <v>345</v>
          </cell>
        </row>
        <row r="106">
          <cell r="F106" t="str">
            <v>Хек тушка 500-800 Аргентина вес  Норд</v>
          </cell>
          <cell r="G106">
            <v>380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цена стар</v>
          </cell>
          <cell r="P3" t="str">
            <v>цена нов</v>
          </cell>
        </row>
        <row r="4">
          <cell r="N4" t="str">
            <v>нет</v>
          </cell>
        </row>
        <row r="5">
          <cell r="E5">
            <v>339.45</v>
          </cell>
          <cell r="F5">
            <v>1034.373</v>
          </cell>
          <cell r="J5">
            <v>343.8</v>
          </cell>
          <cell r="K5">
            <v>-4.3499999999999961</v>
          </cell>
          <cell r="L5">
            <v>0</v>
          </cell>
          <cell r="M5">
            <v>0</v>
          </cell>
          <cell r="N5">
            <v>0</v>
          </cell>
        </row>
        <row r="6">
          <cell r="A6" t="str">
            <v>Горбуша б/г "Скит" 1/22  Норд</v>
          </cell>
          <cell r="B6" t="str">
            <v>кг</v>
          </cell>
          <cell r="C6">
            <v>334.387</v>
          </cell>
          <cell r="F6">
            <v>334.387</v>
          </cell>
          <cell r="G6">
            <v>1</v>
          </cell>
          <cell r="K6">
            <v>0</v>
          </cell>
          <cell r="O6">
            <v>465</v>
          </cell>
          <cell r="P6">
            <v>485</v>
          </cell>
        </row>
        <row r="7">
          <cell r="A7" t="str">
            <v>Горбуша н/р "Ухты-Пром"  1/22  Норд</v>
          </cell>
          <cell r="B7" t="str">
            <v>кг</v>
          </cell>
          <cell r="C7">
            <v>0.88600000000000001</v>
          </cell>
          <cell r="F7">
            <v>0.88600000000000001</v>
          </cell>
          <cell r="G7">
            <v>1</v>
          </cell>
          <cell r="K7">
            <v>0</v>
          </cell>
          <cell r="O7">
            <v>365</v>
          </cell>
          <cell r="P7" t="str">
            <v>нет в наличии</v>
          </cell>
        </row>
        <row r="8">
          <cell r="A8" t="str">
            <v>Креветка Ваннамей 50/60 1/5  Норд</v>
          </cell>
          <cell r="B8" t="str">
            <v>кг</v>
          </cell>
          <cell r="C8">
            <v>76.646000000000001</v>
          </cell>
          <cell r="E8">
            <v>5</v>
          </cell>
          <cell r="F8">
            <v>71.646000000000001</v>
          </cell>
          <cell r="G8">
            <v>1</v>
          </cell>
          <cell r="J8">
            <v>5</v>
          </cell>
          <cell r="K8">
            <v>0</v>
          </cell>
          <cell r="O8">
            <v>785</v>
          </cell>
          <cell r="P8" t="str">
            <v>нет в наличии</v>
          </cell>
        </row>
        <row r="9">
          <cell r="A9" t="str">
            <v>Креветки Королевские 50-70 1/5  Норд</v>
          </cell>
          <cell r="B9" t="str">
            <v>кг</v>
          </cell>
          <cell r="C9">
            <v>25</v>
          </cell>
          <cell r="F9">
            <v>25</v>
          </cell>
          <cell r="G9">
            <v>1</v>
          </cell>
          <cell r="K9">
            <v>0</v>
          </cell>
          <cell r="O9">
            <v>605</v>
          </cell>
          <cell r="P9">
            <v>605</v>
          </cell>
        </row>
        <row r="10">
          <cell r="A10" t="str">
            <v>Минтай б/г "Кайтес" 30+ 1/24  Норд</v>
          </cell>
          <cell r="B10" t="str">
            <v>кг</v>
          </cell>
          <cell r="C10">
            <v>7.43</v>
          </cell>
          <cell r="F10">
            <v>7.43</v>
          </cell>
          <cell r="G10">
            <v>1</v>
          </cell>
          <cell r="K10">
            <v>0</v>
          </cell>
          <cell r="O10">
            <v>195</v>
          </cell>
          <cell r="P10" t="str">
            <v>нет в наличии</v>
          </cell>
        </row>
        <row r="11">
          <cell r="A11" t="str">
            <v>Минтай б/г "Камчатские промыслы" 30+ 1/24  Норд</v>
          </cell>
          <cell r="B11" t="str">
            <v>кг</v>
          </cell>
          <cell r="C11">
            <v>9.0399999999999991</v>
          </cell>
          <cell r="E11">
            <v>12.28</v>
          </cell>
          <cell r="F11">
            <v>-3.24</v>
          </cell>
          <cell r="G11">
            <v>1</v>
          </cell>
          <cell r="J11">
            <v>10</v>
          </cell>
          <cell r="K11">
            <v>2.2799999999999994</v>
          </cell>
          <cell r="O11">
            <v>210</v>
          </cell>
          <cell r="P11" t="str">
            <v>нет в наличии</v>
          </cell>
        </row>
        <row r="12">
          <cell r="A12" t="str">
            <v>Минтай б/г L КТФ 1/18  Норд</v>
          </cell>
          <cell r="B12" t="str">
            <v>кг</v>
          </cell>
          <cell r="C12">
            <v>72</v>
          </cell>
          <cell r="E12">
            <v>54</v>
          </cell>
          <cell r="F12">
            <v>18</v>
          </cell>
          <cell r="G12">
            <v>1</v>
          </cell>
          <cell r="J12">
            <v>54</v>
          </cell>
          <cell r="K12">
            <v>0</v>
          </cell>
          <cell r="O12">
            <v>205</v>
          </cell>
          <cell r="P12">
            <v>205</v>
          </cell>
        </row>
        <row r="13">
          <cell r="A13" t="str">
            <v>Мойва "МТФ" 1/24  Норд</v>
          </cell>
          <cell r="B13" t="str">
            <v>кг</v>
          </cell>
          <cell r="G13">
            <v>1</v>
          </cell>
          <cell r="K13">
            <v>0</v>
          </cell>
          <cell r="O13">
            <v>95</v>
          </cell>
          <cell r="P13">
            <v>385</v>
          </cell>
        </row>
        <row r="14">
          <cell r="A14" t="str">
            <v>Путассу н/р " Механик Сергей Агапов" 1/33  Норд</v>
          </cell>
          <cell r="B14" t="str">
            <v>кг</v>
          </cell>
          <cell r="C14">
            <v>42.12</v>
          </cell>
          <cell r="E14">
            <v>44.92</v>
          </cell>
          <cell r="F14">
            <v>-2.8</v>
          </cell>
          <cell r="G14">
            <v>1</v>
          </cell>
          <cell r="J14">
            <v>40</v>
          </cell>
          <cell r="K14">
            <v>4.9200000000000017</v>
          </cell>
          <cell r="O14">
            <v>105</v>
          </cell>
          <cell r="P14">
            <v>105</v>
          </cell>
        </row>
        <row r="15">
          <cell r="A15" t="str">
            <v>Сельдь 300+"ВРФ" 1/30  Норд</v>
          </cell>
          <cell r="B15" t="str">
            <v>кг</v>
          </cell>
          <cell r="C15">
            <v>277.44</v>
          </cell>
          <cell r="E15">
            <v>60</v>
          </cell>
          <cell r="F15">
            <v>217.44</v>
          </cell>
          <cell r="G15">
            <v>1</v>
          </cell>
          <cell r="J15">
            <v>60</v>
          </cell>
          <cell r="K15">
            <v>0</v>
          </cell>
          <cell r="O15">
            <v>240</v>
          </cell>
          <cell r="P15">
            <v>240</v>
          </cell>
        </row>
        <row r="16">
          <cell r="A16" t="str">
            <v>Скумбрия н/р "Робинзон Агапов" 300-600 1/27  Норд</v>
          </cell>
          <cell r="B16" t="str">
            <v>кг</v>
          </cell>
          <cell r="C16">
            <v>8.1440000000000001</v>
          </cell>
          <cell r="F16">
            <v>8.1440000000000001</v>
          </cell>
          <cell r="G16">
            <v>1</v>
          </cell>
          <cell r="K16">
            <v>0</v>
          </cell>
          <cell r="O16">
            <v>305</v>
          </cell>
          <cell r="P16" t="str">
            <v>нет в наличии</v>
          </cell>
        </row>
        <row r="17">
          <cell r="A17" t="str">
            <v>Скумбрия н/р 500+ Чили 1/20  Норд</v>
          </cell>
          <cell r="B17" t="str">
            <v>кг</v>
          </cell>
          <cell r="C17">
            <v>180</v>
          </cell>
          <cell r="E17">
            <v>120</v>
          </cell>
          <cell r="F17">
            <v>60</v>
          </cell>
          <cell r="G17">
            <v>1</v>
          </cell>
          <cell r="J17">
            <v>130</v>
          </cell>
          <cell r="K17">
            <v>-10</v>
          </cell>
          <cell r="O17">
            <v>285</v>
          </cell>
          <cell r="P17">
            <v>435</v>
          </cell>
        </row>
        <row r="18">
          <cell r="A18" t="str">
            <v>Филе пангасиуса 220+ 5% 1/10  Норд</v>
          </cell>
          <cell r="B18" t="str">
            <v>кг</v>
          </cell>
          <cell r="C18">
            <v>39.384</v>
          </cell>
          <cell r="E18">
            <v>39.450000000000003</v>
          </cell>
          <cell r="F18">
            <v>-6.6000000000000003E-2</v>
          </cell>
          <cell r="G18">
            <v>1</v>
          </cell>
          <cell r="J18">
            <v>40</v>
          </cell>
          <cell r="K18">
            <v>-0.54999999999999716</v>
          </cell>
          <cell r="O18">
            <v>283</v>
          </cell>
          <cell r="P18">
            <v>280</v>
          </cell>
        </row>
        <row r="19">
          <cell r="A19" t="str">
            <v>Форель н/р 0,8-1,2 (вес) Турция  НОРД</v>
          </cell>
          <cell r="B19" t="str">
            <v>кг</v>
          </cell>
          <cell r="C19">
            <v>5.4359999999999999</v>
          </cell>
          <cell r="F19">
            <v>5.4359999999999999</v>
          </cell>
          <cell r="G19">
            <v>0</v>
          </cell>
          <cell r="K19">
            <v>0</v>
          </cell>
          <cell r="O19">
            <v>530</v>
          </cell>
          <cell r="P19" t="str">
            <v>нет в наличии</v>
          </cell>
        </row>
        <row r="20">
          <cell r="A20" t="str">
            <v>Форель н/р 800-1200 Турция (вес)  Норд</v>
          </cell>
          <cell r="B20" t="str">
            <v>кг</v>
          </cell>
          <cell r="C20">
            <v>295.91000000000003</v>
          </cell>
          <cell r="E20">
            <v>3.8</v>
          </cell>
          <cell r="F20">
            <v>292.11</v>
          </cell>
          <cell r="G20">
            <v>1</v>
          </cell>
          <cell r="J20">
            <v>4.8</v>
          </cell>
          <cell r="K20">
            <v>-1</v>
          </cell>
          <cell r="O20">
            <v>757</v>
          </cell>
          <cell r="P20">
            <v>995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5" sqref="T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9" width="0.42578125" customWidth="1"/>
    <col min="10" max="11" width="7" customWidth="1"/>
    <col min="12" max="14" width="1" customWidth="1"/>
    <col min="15" max="15" width="9.28515625" style="9" customWidth="1"/>
    <col min="16" max="16" width="13.28515625" style="9" customWidth="1"/>
    <col min="17" max="19" width="7" customWidth="1"/>
    <col min="20" max="20" width="26.5703125" customWidth="1"/>
    <col min="21" max="22" width="5" customWidth="1"/>
    <col min="23" max="32" width="6" customWidth="1"/>
    <col min="33" max="33" width="52.140625" customWidth="1"/>
    <col min="34" max="34" width="7" customWidth="1"/>
    <col min="35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7"/>
      <c r="P1" s="7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7"/>
      <c r="P2" s="7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14" t="s">
        <v>50</v>
      </c>
      <c r="P3" s="14" t="s">
        <v>51</v>
      </c>
      <c r="Q3" s="2" t="s">
        <v>14</v>
      </c>
      <c r="R3" s="3" t="s">
        <v>15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7"/>
      <c r="P4" s="7"/>
      <c r="Q4" s="1" t="s">
        <v>24</v>
      </c>
      <c r="R4" s="1"/>
      <c r="S4" s="1"/>
      <c r="T4" s="1"/>
      <c r="U4" s="1"/>
      <c r="V4" s="1"/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SUM(E6:E499)</f>
        <v>182.4</v>
      </c>
      <c r="F5" s="4">
        <f>SUM(F6:F499)</f>
        <v>2131</v>
      </c>
      <c r="G5" s="7"/>
      <c r="H5" s="1"/>
      <c r="I5" s="1"/>
      <c r="J5" s="4">
        <f>SUM(J6:J499)</f>
        <v>180</v>
      </c>
      <c r="K5" s="4">
        <f>SUM(K6:K499)</f>
        <v>2.4000000000000057</v>
      </c>
      <c r="L5" s="4">
        <f>SUM(L6:L499)</f>
        <v>0</v>
      </c>
      <c r="M5" s="4">
        <f>SUM(M6:M499)</f>
        <v>0</v>
      </c>
      <c r="N5" s="4">
        <f>SUM(N6:N499)</f>
        <v>0</v>
      </c>
      <c r="O5" s="7"/>
      <c r="P5" s="7"/>
      <c r="Q5" s="4">
        <f>SUM(Q6:Q499)</f>
        <v>36.480000000000004</v>
      </c>
      <c r="R5" s="4">
        <f>SUM(R6:R499)</f>
        <v>20</v>
      </c>
      <c r="S5" s="4">
        <f>SUM(S6:S499)</f>
        <v>0</v>
      </c>
      <c r="T5" s="1"/>
      <c r="U5" s="1"/>
      <c r="V5" s="1"/>
      <c r="W5" s="4">
        <f t="shared" ref="W5:AF5" si="0">SUM(W6:W499)</f>
        <v>91.759999999999991</v>
      </c>
      <c r="X5" s="4">
        <f t="shared" si="0"/>
        <v>59.94</v>
      </c>
      <c r="Y5" s="4">
        <f t="shared" si="0"/>
        <v>76.404399999999995</v>
      </c>
      <c r="Z5" s="4">
        <f t="shared" si="0"/>
        <v>99.064000000000007</v>
      </c>
      <c r="AA5" s="4">
        <f t="shared" si="0"/>
        <v>116.812</v>
      </c>
      <c r="AB5" s="4">
        <f t="shared" si="0"/>
        <v>48.192</v>
      </c>
      <c r="AC5" s="4">
        <f t="shared" si="0"/>
        <v>51.423999999999999</v>
      </c>
      <c r="AD5" s="4">
        <f t="shared" si="0"/>
        <v>61.120000000000005</v>
      </c>
      <c r="AE5" s="4">
        <f t="shared" si="0"/>
        <v>44.025200000000005</v>
      </c>
      <c r="AF5" s="4">
        <f t="shared" si="0"/>
        <v>35.36</v>
      </c>
      <c r="AG5" s="1"/>
      <c r="AH5" s="4">
        <f>SUM(AH6:AH499)</f>
        <v>20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ht="15.75" thickBot="1" x14ac:dyDescent="0.3">
      <c r="A6" s="1" t="s">
        <v>35</v>
      </c>
      <c r="B6" s="1" t="s">
        <v>36</v>
      </c>
      <c r="C6" s="1">
        <v>152.69999999999999</v>
      </c>
      <c r="D6" s="1">
        <v>1.3</v>
      </c>
      <c r="E6" s="1"/>
      <c r="F6" s="1">
        <v>154</v>
      </c>
      <c r="G6" s="7">
        <v>1</v>
      </c>
      <c r="H6" s="1"/>
      <c r="I6" s="1"/>
      <c r="J6" s="1"/>
      <c r="K6" s="1">
        <f t="shared" ref="K6:K18" si="1">E6-J6</f>
        <v>0</v>
      </c>
      <c r="L6" s="1"/>
      <c r="M6" s="1"/>
      <c r="N6" s="1"/>
      <c r="O6" s="7">
        <f>VLOOKUP(A6,[1]TDSheet!$F:$G,2,0)</f>
        <v>465</v>
      </c>
      <c r="P6" s="7">
        <f>VLOOKUP(A6,[2]Sheet!$A:$P,16,0)</f>
        <v>485</v>
      </c>
      <c r="Q6" s="1">
        <f>E6/5</f>
        <v>0</v>
      </c>
      <c r="R6" s="5"/>
      <c r="S6" s="5"/>
      <c r="T6" s="1"/>
      <c r="U6" s="1" t="e">
        <f>(F6+R6)/Q6</f>
        <v>#DIV/0!</v>
      </c>
      <c r="V6" s="1" t="e">
        <f>F6/Q6</f>
        <v>#DIV/0!</v>
      </c>
      <c r="W6" s="1">
        <v>9.0599999999999987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4.4000000000000004</v>
      </c>
      <c r="AD6" s="1">
        <v>0</v>
      </c>
      <c r="AE6" s="1">
        <v>4.4700000000000006</v>
      </c>
      <c r="AF6" s="1">
        <v>0</v>
      </c>
      <c r="AG6" s="27" t="s">
        <v>38</v>
      </c>
      <c r="AH6" s="1">
        <f t="shared" ref="AH6:AH12" si="2">G6*R6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5" t="s">
        <v>37</v>
      </c>
      <c r="B7" s="16" t="s">
        <v>36</v>
      </c>
      <c r="C7" s="16">
        <v>20</v>
      </c>
      <c r="D7" s="16"/>
      <c r="E7" s="16"/>
      <c r="F7" s="17">
        <v>20</v>
      </c>
      <c r="G7" s="7">
        <v>1</v>
      </c>
      <c r="H7" s="1"/>
      <c r="I7" s="1"/>
      <c r="J7" s="1"/>
      <c r="K7" s="1">
        <f t="shared" si="1"/>
        <v>0</v>
      </c>
      <c r="L7" s="1"/>
      <c r="M7" s="1"/>
      <c r="N7" s="1"/>
      <c r="O7" s="7">
        <f>VLOOKUP(A7,[1]TDSheet!$F:$G,2,0)</f>
        <v>825</v>
      </c>
      <c r="P7" s="26" t="s">
        <v>52</v>
      </c>
      <c r="Q7" s="1">
        <f t="shared" ref="Q7:Q18" si="3">E7/5</f>
        <v>0</v>
      </c>
      <c r="R7" s="5"/>
      <c r="S7" s="5"/>
      <c r="T7" s="1"/>
      <c r="U7" s="1" t="e">
        <f t="shared" ref="U7:U18" si="4">(F7+R7)/Q7</f>
        <v>#DIV/0!</v>
      </c>
      <c r="V7" s="1" t="e">
        <f t="shared" ref="V7:V18" si="5">F7/Q7</f>
        <v>#DIV/0!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27" t="s">
        <v>38</v>
      </c>
      <c r="AH7" s="1">
        <f t="shared" si="2"/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8" t="s">
        <v>39</v>
      </c>
      <c r="B8" s="19" t="s">
        <v>36</v>
      </c>
      <c r="C8" s="19">
        <v>5</v>
      </c>
      <c r="D8" s="19"/>
      <c r="E8" s="19"/>
      <c r="F8" s="20"/>
      <c r="G8" s="7">
        <v>1</v>
      </c>
      <c r="H8" s="1"/>
      <c r="I8" s="1"/>
      <c r="J8" s="1"/>
      <c r="K8" s="1">
        <f t="shared" si="1"/>
        <v>0</v>
      </c>
      <c r="L8" s="1"/>
      <c r="M8" s="1"/>
      <c r="N8" s="1"/>
      <c r="O8" s="7">
        <f>VLOOKUP(A8,[1]TDSheet!$F:$G,2,0)</f>
        <v>785</v>
      </c>
      <c r="P8" s="26" t="s">
        <v>52</v>
      </c>
      <c r="Q8" s="1">
        <f t="shared" si="3"/>
        <v>0</v>
      </c>
      <c r="R8" s="5"/>
      <c r="S8" s="5"/>
      <c r="T8" s="1"/>
      <c r="U8" s="1" t="e">
        <f t="shared" si="4"/>
        <v>#DIV/0!</v>
      </c>
      <c r="V8" s="1" t="e">
        <f t="shared" si="5"/>
        <v>#DIV/0!</v>
      </c>
      <c r="W8" s="1">
        <v>0</v>
      </c>
      <c r="X8" s="1">
        <v>0</v>
      </c>
      <c r="Y8" s="1">
        <v>-0.13</v>
      </c>
      <c r="Z8" s="1">
        <v>3</v>
      </c>
      <c r="AA8" s="1">
        <v>2</v>
      </c>
      <c r="AB8" s="1">
        <v>2</v>
      </c>
      <c r="AC8" s="1">
        <v>2</v>
      </c>
      <c r="AD8" s="1">
        <v>1</v>
      </c>
      <c r="AE8" s="1">
        <v>7</v>
      </c>
      <c r="AF8" s="1">
        <v>0</v>
      </c>
      <c r="AG8" s="27" t="s">
        <v>38</v>
      </c>
      <c r="AH8" s="1">
        <f t="shared" si="2"/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ht="15.75" thickBot="1" x14ac:dyDescent="0.3">
      <c r="A9" s="21" t="s">
        <v>40</v>
      </c>
      <c r="B9" s="22" t="s">
        <v>36</v>
      </c>
      <c r="C9" s="22">
        <v>10</v>
      </c>
      <c r="D9" s="22">
        <v>10</v>
      </c>
      <c r="E9" s="22">
        <v>5</v>
      </c>
      <c r="F9" s="23">
        <v>10</v>
      </c>
      <c r="G9" s="7">
        <v>1</v>
      </c>
      <c r="H9" s="1"/>
      <c r="I9" s="1"/>
      <c r="J9" s="1">
        <v>5</v>
      </c>
      <c r="K9" s="1">
        <f t="shared" si="1"/>
        <v>0</v>
      </c>
      <c r="L9" s="1"/>
      <c r="M9" s="1"/>
      <c r="N9" s="1"/>
      <c r="O9" s="7">
        <f>VLOOKUP(A9,[1]TDSheet!$F:$G,2,0)</f>
        <v>605</v>
      </c>
      <c r="P9" s="7">
        <f>VLOOKUP(A9,[2]Sheet!$A:$P,16,0)</f>
        <v>605</v>
      </c>
      <c r="Q9" s="1">
        <f t="shared" si="3"/>
        <v>1</v>
      </c>
      <c r="R9" s="5">
        <f>14*Q9-F9</f>
        <v>4</v>
      </c>
      <c r="S9" s="5"/>
      <c r="T9" s="1"/>
      <c r="U9" s="1">
        <f t="shared" si="4"/>
        <v>14</v>
      </c>
      <c r="V9" s="1">
        <f t="shared" si="5"/>
        <v>10</v>
      </c>
      <c r="W9" s="1">
        <v>5</v>
      </c>
      <c r="X9" s="1">
        <v>5</v>
      </c>
      <c r="Y9" s="1">
        <v>4</v>
      </c>
      <c r="Z9" s="1">
        <v>4</v>
      </c>
      <c r="AA9" s="1">
        <v>3</v>
      </c>
      <c r="AB9" s="1">
        <v>5</v>
      </c>
      <c r="AC9" s="1">
        <v>0</v>
      </c>
      <c r="AD9" s="1">
        <v>0</v>
      </c>
      <c r="AE9" s="1">
        <v>0</v>
      </c>
      <c r="AF9" s="1">
        <v>0</v>
      </c>
      <c r="AG9" s="1"/>
      <c r="AH9" s="1">
        <f t="shared" si="2"/>
        <v>4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5" t="s">
        <v>41</v>
      </c>
      <c r="B10" s="16" t="s">
        <v>36</v>
      </c>
      <c r="C10" s="16">
        <v>-10.4</v>
      </c>
      <c r="D10" s="16">
        <v>10.4</v>
      </c>
      <c r="E10" s="16"/>
      <c r="F10" s="17"/>
      <c r="G10" s="7">
        <v>1</v>
      </c>
      <c r="H10" s="1"/>
      <c r="I10" s="1"/>
      <c r="J10" s="1"/>
      <c r="K10" s="1">
        <f t="shared" si="1"/>
        <v>0</v>
      </c>
      <c r="L10" s="1"/>
      <c r="M10" s="1"/>
      <c r="N10" s="1"/>
      <c r="O10" s="7">
        <f>VLOOKUP(A10,[1]TDSheet!$F:$G,2,0)</f>
        <v>205</v>
      </c>
      <c r="P10" s="26" t="s">
        <v>52</v>
      </c>
      <c r="Q10" s="1">
        <f t="shared" si="3"/>
        <v>0</v>
      </c>
      <c r="R10" s="5"/>
      <c r="S10" s="5"/>
      <c r="T10" s="1"/>
      <c r="U10" s="1" t="e">
        <f t="shared" si="4"/>
        <v>#DIV/0!</v>
      </c>
      <c r="V10" s="1" t="e">
        <f t="shared" si="5"/>
        <v>#DIV/0!</v>
      </c>
      <c r="W10" s="1">
        <v>10</v>
      </c>
      <c r="X10" s="1">
        <v>5.08</v>
      </c>
      <c r="Y10" s="1">
        <v>0</v>
      </c>
      <c r="Z10" s="1">
        <v>4.96</v>
      </c>
      <c r="AA10" s="1">
        <v>63.786000000000001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/>
      <c r="AH10" s="1">
        <f t="shared" si="2"/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ht="15.75" thickBot="1" x14ac:dyDescent="0.3">
      <c r="A11" s="21" t="s">
        <v>42</v>
      </c>
      <c r="B11" s="22" t="s">
        <v>36</v>
      </c>
      <c r="C11" s="22">
        <v>534.6</v>
      </c>
      <c r="D11" s="22">
        <v>10</v>
      </c>
      <c r="E11" s="22">
        <v>73.7</v>
      </c>
      <c r="F11" s="23">
        <v>468</v>
      </c>
      <c r="G11" s="7">
        <v>1</v>
      </c>
      <c r="H11" s="1"/>
      <c r="I11" s="1"/>
      <c r="J11" s="1">
        <v>72</v>
      </c>
      <c r="K11" s="1">
        <f t="shared" si="1"/>
        <v>1.7000000000000028</v>
      </c>
      <c r="L11" s="1"/>
      <c r="M11" s="1"/>
      <c r="N11" s="1"/>
      <c r="O11" s="7">
        <f>VLOOKUP(A11,[1]TDSheet!$F:$G,2,0)</f>
        <v>205</v>
      </c>
      <c r="P11" s="7">
        <f>VLOOKUP(A11,[2]Sheet!$A:$P,16,0)</f>
        <v>205</v>
      </c>
      <c r="Q11" s="1">
        <f t="shared" si="3"/>
        <v>14.74</v>
      </c>
      <c r="R11" s="5"/>
      <c r="S11" s="5"/>
      <c r="T11" s="1"/>
      <c r="U11" s="1">
        <f t="shared" si="4"/>
        <v>31.750339213025779</v>
      </c>
      <c r="V11" s="1">
        <f t="shared" si="5"/>
        <v>31.750339213025779</v>
      </c>
      <c r="W11" s="1">
        <v>15.28</v>
      </c>
      <c r="X11" s="1">
        <v>0</v>
      </c>
      <c r="Y11" s="1">
        <v>3.1960000000000002</v>
      </c>
      <c r="Z11" s="1">
        <v>29.47</v>
      </c>
      <c r="AA11" s="1">
        <v>7.38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27" t="s">
        <v>38</v>
      </c>
      <c r="AH11" s="1">
        <f t="shared" si="2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s="13" customFormat="1" x14ac:dyDescent="0.25">
      <c r="A12" s="10" t="s">
        <v>43</v>
      </c>
      <c r="B12" s="10" t="s">
        <v>36</v>
      </c>
      <c r="C12" s="10"/>
      <c r="D12" s="10">
        <v>100</v>
      </c>
      <c r="E12" s="10"/>
      <c r="F12" s="10">
        <v>100</v>
      </c>
      <c r="G12" s="11">
        <v>1</v>
      </c>
      <c r="H12" s="10"/>
      <c r="I12" s="10"/>
      <c r="J12" s="10"/>
      <c r="K12" s="10">
        <f t="shared" si="1"/>
        <v>0</v>
      </c>
      <c r="L12" s="10"/>
      <c r="M12" s="10"/>
      <c r="N12" s="10"/>
      <c r="O12" s="7">
        <v>425</v>
      </c>
      <c r="P12" s="7">
        <v>385</v>
      </c>
      <c r="Q12" s="1">
        <f t="shared" si="3"/>
        <v>0</v>
      </c>
      <c r="R12" s="12"/>
      <c r="S12" s="12"/>
      <c r="T12" s="24" t="s">
        <v>53</v>
      </c>
      <c r="U12" s="1" t="e">
        <f t="shared" si="4"/>
        <v>#DIV/0!</v>
      </c>
      <c r="V12" s="1" t="e">
        <f t="shared" si="5"/>
        <v>#DIV/0!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/>
      <c r="AH12" s="1">
        <f t="shared" si="2"/>
        <v>0</v>
      </c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</row>
    <row r="13" spans="1:52" ht="15.75" thickBot="1" x14ac:dyDescent="0.3">
      <c r="A13" s="1" t="s">
        <v>44</v>
      </c>
      <c r="B13" s="1" t="s">
        <v>36</v>
      </c>
      <c r="C13" s="1">
        <v>427.2</v>
      </c>
      <c r="D13" s="1">
        <v>2.5</v>
      </c>
      <c r="E13" s="1">
        <v>33.700000000000003</v>
      </c>
      <c r="F13" s="1">
        <v>396</v>
      </c>
      <c r="G13" s="7">
        <v>1</v>
      </c>
      <c r="H13" s="1"/>
      <c r="I13" s="1"/>
      <c r="J13" s="1">
        <v>33</v>
      </c>
      <c r="K13" s="1">
        <f t="shared" si="1"/>
        <v>0.70000000000000284</v>
      </c>
      <c r="L13" s="1"/>
      <c r="M13" s="1"/>
      <c r="N13" s="1"/>
      <c r="O13" s="7">
        <f>VLOOKUP(A13,[1]TDSheet!$F:$G,2,0)</f>
        <v>105</v>
      </c>
      <c r="P13" s="7">
        <f>VLOOKUP(A13,[2]Sheet!$A:$P,16,0)</f>
        <v>105</v>
      </c>
      <c r="Q13" s="1">
        <f t="shared" si="3"/>
        <v>6.74</v>
      </c>
      <c r="R13" s="5"/>
      <c r="S13" s="5"/>
      <c r="T13" s="24" t="s">
        <v>54</v>
      </c>
      <c r="U13" s="1">
        <f t="shared" si="4"/>
        <v>58.753709198813056</v>
      </c>
      <c r="V13" s="1">
        <f t="shared" si="5"/>
        <v>58.753709198813056</v>
      </c>
      <c r="W13" s="1">
        <v>13.2</v>
      </c>
      <c r="X13" s="1">
        <v>13.56</v>
      </c>
      <c r="Y13" s="1">
        <v>20.2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27" t="s">
        <v>38</v>
      </c>
      <c r="AH13" s="1">
        <f t="shared" ref="AH13:AH18" si="6">G13*R13</f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5" t="s">
        <v>45</v>
      </c>
      <c r="B14" s="16" t="s">
        <v>36</v>
      </c>
      <c r="C14" s="16">
        <v>386.4</v>
      </c>
      <c r="D14" s="16">
        <v>3.6</v>
      </c>
      <c r="E14" s="16"/>
      <c r="F14" s="17">
        <v>390</v>
      </c>
      <c r="G14" s="7">
        <v>1</v>
      </c>
      <c r="H14" s="1"/>
      <c r="I14" s="1"/>
      <c r="J14" s="1"/>
      <c r="K14" s="1">
        <f t="shared" si="1"/>
        <v>0</v>
      </c>
      <c r="L14" s="1"/>
      <c r="M14" s="1"/>
      <c r="N14" s="1"/>
      <c r="O14" s="7">
        <f>VLOOKUP(A14,[1]TDSheet!$F:$G,2,0)</f>
        <v>240</v>
      </c>
      <c r="P14" s="7">
        <v>240</v>
      </c>
      <c r="Q14" s="1">
        <f t="shared" si="3"/>
        <v>0</v>
      </c>
      <c r="R14" s="5"/>
      <c r="S14" s="5"/>
      <c r="T14" s="1"/>
      <c r="U14" s="1" t="e">
        <f t="shared" si="4"/>
        <v>#DIV/0!</v>
      </c>
      <c r="V14" s="1" t="e">
        <f t="shared" si="5"/>
        <v>#DIV/0!</v>
      </c>
      <c r="W14" s="1">
        <v>6.7200000000000006</v>
      </c>
      <c r="X14" s="1">
        <v>0</v>
      </c>
      <c r="Y14" s="1">
        <v>12.48</v>
      </c>
      <c r="Z14" s="1">
        <v>6.15</v>
      </c>
      <c r="AA14" s="1">
        <v>0</v>
      </c>
      <c r="AB14" s="1">
        <v>12.092000000000001</v>
      </c>
      <c r="AC14" s="1">
        <v>0</v>
      </c>
      <c r="AD14" s="1">
        <v>6.2</v>
      </c>
      <c r="AE14" s="1">
        <v>6.48</v>
      </c>
      <c r="AF14" s="1">
        <v>6.16</v>
      </c>
      <c r="AG14" s="27" t="s">
        <v>38</v>
      </c>
      <c r="AH14" s="1">
        <f t="shared" si="6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ht="15.75" thickBot="1" x14ac:dyDescent="0.3">
      <c r="A15" s="21" t="s">
        <v>46</v>
      </c>
      <c r="B15" s="22" t="s">
        <v>36</v>
      </c>
      <c r="C15" s="22">
        <v>24</v>
      </c>
      <c r="D15" s="22"/>
      <c r="E15" s="22"/>
      <c r="F15" s="23">
        <v>24</v>
      </c>
      <c r="G15" s="7">
        <v>1</v>
      </c>
      <c r="H15" s="1"/>
      <c r="I15" s="1"/>
      <c r="J15" s="1"/>
      <c r="K15" s="1">
        <f t="shared" si="1"/>
        <v>0</v>
      </c>
      <c r="L15" s="1"/>
      <c r="M15" s="1"/>
      <c r="N15" s="1"/>
      <c r="O15" s="7">
        <f>VLOOKUP(A15,[1]TDSheet!$F:$G,2,0)</f>
        <v>230</v>
      </c>
      <c r="P15" s="26" t="s">
        <v>52</v>
      </c>
      <c r="Q15" s="1">
        <f t="shared" si="3"/>
        <v>0</v>
      </c>
      <c r="R15" s="5"/>
      <c r="S15" s="5"/>
      <c r="T15" s="1"/>
      <c r="U15" s="1" t="e">
        <f t="shared" si="4"/>
        <v>#DIV/0!</v>
      </c>
      <c r="V15" s="1" t="e">
        <f t="shared" si="5"/>
        <v>#DIV/0!</v>
      </c>
      <c r="W15" s="1">
        <v>0</v>
      </c>
      <c r="X15" s="1">
        <v>0</v>
      </c>
      <c r="Y15" s="1">
        <v>3.5064000000000002</v>
      </c>
      <c r="Z15" s="1">
        <v>5.04</v>
      </c>
      <c r="AA15" s="1">
        <v>0</v>
      </c>
      <c r="AB15" s="1">
        <v>5.0999999999999996</v>
      </c>
      <c r="AC15" s="1">
        <v>5</v>
      </c>
      <c r="AD15" s="1">
        <v>9.92</v>
      </c>
      <c r="AE15" s="1">
        <v>0</v>
      </c>
      <c r="AF15" s="1">
        <v>5.2</v>
      </c>
      <c r="AG15" s="27" t="s">
        <v>38</v>
      </c>
      <c r="AH15" s="1">
        <f t="shared" si="6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47</v>
      </c>
      <c r="B16" s="1" t="s">
        <v>36</v>
      </c>
      <c r="C16" s="1">
        <v>-4</v>
      </c>
      <c r="D16" s="1">
        <v>164</v>
      </c>
      <c r="E16" s="1"/>
      <c r="F16" s="1">
        <v>160</v>
      </c>
      <c r="G16" s="7">
        <v>1</v>
      </c>
      <c r="H16" s="1"/>
      <c r="I16" s="1"/>
      <c r="J16" s="1"/>
      <c r="K16" s="1">
        <f t="shared" si="1"/>
        <v>0</v>
      </c>
      <c r="L16" s="1"/>
      <c r="M16" s="1"/>
      <c r="N16" s="1"/>
      <c r="O16" s="7">
        <f>VLOOKUP(A16,[1]TDSheet!$F:$G,2,0)</f>
        <v>285</v>
      </c>
      <c r="P16" s="25">
        <f>VLOOKUP(A16,[2]Sheet!$A:$P,16,0)</f>
        <v>435</v>
      </c>
      <c r="Q16" s="1">
        <f t="shared" si="3"/>
        <v>0</v>
      </c>
      <c r="R16" s="5"/>
      <c r="S16" s="5"/>
      <c r="T16" s="24" t="s">
        <v>55</v>
      </c>
      <c r="U16" s="1" t="e">
        <f t="shared" si="4"/>
        <v>#DIV/0!</v>
      </c>
      <c r="V16" s="1" t="e">
        <f t="shared" si="5"/>
        <v>#DIV/0!</v>
      </c>
      <c r="W16" s="1">
        <v>14.5</v>
      </c>
      <c r="X16" s="1">
        <v>8.3000000000000007</v>
      </c>
      <c r="Y16" s="1">
        <v>18.690000000000001</v>
      </c>
      <c r="Z16" s="1">
        <v>12.3</v>
      </c>
      <c r="AA16" s="1">
        <v>16.646000000000001</v>
      </c>
      <c r="AB16" s="1">
        <v>12</v>
      </c>
      <c r="AC16" s="1">
        <v>4</v>
      </c>
      <c r="AD16" s="1">
        <v>0</v>
      </c>
      <c r="AE16" s="1">
        <v>0</v>
      </c>
      <c r="AF16" s="1">
        <v>0</v>
      </c>
      <c r="AG16" s="1"/>
      <c r="AH16" s="1">
        <f t="shared" si="6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48</v>
      </c>
      <c r="B17" s="1" t="s">
        <v>36</v>
      </c>
      <c r="C17" s="1">
        <v>160</v>
      </c>
      <c r="D17" s="1">
        <v>90</v>
      </c>
      <c r="E17" s="1">
        <v>70</v>
      </c>
      <c r="F17" s="1">
        <v>180</v>
      </c>
      <c r="G17" s="7">
        <v>1</v>
      </c>
      <c r="H17" s="1"/>
      <c r="I17" s="1"/>
      <c r="J17" s="1">
        <v>70</v>
      </c>
      <c r="K17" s="1">
        <f t="shared" si="1"/>
        <v>0</v>
      </c>
      <c r="L17" s="1"/>
      <c r="M17" s="1"/>
      <c r="N17" s="1"/>
      <c r="O17" s="7">
        <f>VLOOKUP(A17,[1]TDSheet!$F:$G,2,0)</f>
        <v>283</v>
      </c>
      <c r="P17" s="7">
        <f>VLOOKUP(A17,[2]Sheet!$A:$P,16,0)</f>
        <v>280</v>
      </c>
      <c r="Q17" s="1">
        <f t="shared" si="3"/>
        <v>14</v>
      </c>
      <c r="R17" s="5">
        <f>14*Q17-F17</f>
        <v>16</v>
      </c>
      <c r="S17" s="5"/>
      <c r="T17" s="1"/>
      <c r="U17" s="1">
        <f t="shared" si="4"/>
        <v>14</v>
      </c>
      <c r="V17" s="1">
        <f t="shared" si="5"/>
        <v>12.857142857142858</v>
      </c>
      <c r="W17" s="1">
        <v>18</v>
      </c>
      <c r="X17" s="1">
        <v>18</v>
      </c>
      <c r="Y17" s="1">
        <v>12.8</v>
      </c>
      <c r="Z17" s="1">
        <v>28</v>
      </c>
      <c r="AA17" s="1">
        <v>20</v>
      </c>
      <c r="AB17" s="1">
        <v>12</v>
      </c>
      <c r="AC17" s="1">
        <v>22</v>
      </c>
      <c r="AD17" s="1">
        <v>22</v>
      </c>
      <c r="AE17" s="1">
        <v>16</v>
      </c>
      <c r="AF17" s="1">
        <v>24</v>
      </c>
      <c r="AG17" s="1"/>
      <c r="AH17" s="1">
        <f t="shared" si="6"/>
        <v>16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49</v>
      </c>
      <c r="B18" s="1" t="s">
        <v>36</v>
      </c>
      <c r="C18" s="1">
        <v>227</v>
      </c>
      <c r="D18" s="1">
        <v>2</v>
      </c>
      <c r="E18" s="1"/>
      <c r="F18" s="1">
        <v>229</v>
      </c>
      <c r="G18" s="7">
        <v>1</v>
      </c>
      <c r="H18" s="1"/>
      <c r="I18" s="1"/>
      <c r="J18" s="1"/>
      <c r="K18" s="1">
        <f t="shared" si="1"/>
        <v>0</v>
      </c>
      <c r="L18" s="1"/>
      <c r="M18" s="1"/>
      <c r="N18" s="1"/>
      <c r="O18" s="7">
        <f>VLOOKUP(A18,[1]TDSheet!$F:$G,2,0)</f>
        <v>757</v>
      </c>
      <c r="P18" s="7">
        <f>VLOOKUP(A18,[2]Sheet!$A:$P,16,0)</f>
        <v>995</v>
      </c>
      <c r="Q18" s="1">
        <f t="shared" si="3"/>
        <v>0</v>
      </c>
      <c r="R18" s="5"/>
      <c r="S18" s="5"/>
      <c r="T18" s="1"/>
      <c r="U18" s="1" t="e">
        <f t="shared" si="4"/>
        <v>#DIV/0!</v>
      </c>
      <c r="V18" s="1" t="e">
        <f t="shared" si="5"/>
        <v>#DIV/0!</v>
      </c>
      <c r="W18" s="1">
        <v>0</v>
      </c>
      <c r="X18" s="1">
        <v>10</v>
      </c>
      <c r="Y18" s="1">
        <v>1.6619999999999999</v>
      </c>
      <c r="Z18" s="1">
        <v>6.1440000000000001</v>
      </c>
      <c r="AA18" s="1">
        <v>4</v>
      </c>
      <c r="AB18" s="1">
        <v>0</v>
      </c>
      <c r="AC18" s="1">
        <v>14.023999999999999</v>
      </c>
      <c r="AD18" s="1">
        <v>22</v>
      </c>
      <c r="AE18" s="1">
        <v>10.075200000000001</v>
      </c>
      <c r="AF18" s="1">
        <v>0</v>
      </c>
      <c r="AG18" s="27" t="s">
        <v>38</v>
      </c>
      <c r="AH18" s="1">
        <f t="shared" si="6"/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/>
      <c r="B19" s="1"/>
      <c r="C19" s="1"/>
      <c r="D19" s="1"/>
      <c r="E19" s="1"/>
      <c r="F19" s="1"/>
      <c r="G19" s="7"/>
      <c r="H19" s="1"/>
      <c r="I19" s="1"/>
      <c r="J19" s="1"/>
      <c r="K19" s="1"/>
      <c r="L19" s="1"/>
      <c r="M19" s="1"/>
      <c r="N19" s="1"/>
      <c r="O19" s="7"/>
      <c r="P19" s="7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/>
      <c r="B20" s="1"/>
      <c r="C20" s="1"/>
      <c r="D20" s="1"/>
      <c r="E20" s="1"/>
      <c r="F20" s="1"/>
      <c r="G20" s="7"/>
      <c r="H20" s="1"/>
      <c r="I20" s="1"/>
      <c r="J20" s="1"/>
      <c r="K20" s="1"/>
      <c r="L20" s="1"/>
      <c r="M20" s="1"/>
      <c r="N20" s="1"/>
      <c r="O20" s="7"/>
      <c r="P20" s="7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/>
      <c r="B21" s="1"/>
      <c r="C21" s="1"/>
      <c r="D21" s="1"/>
      <c r="E21" s="1"/>
      <c r="F21" s="1"/>
      <c r="G21" s="7"/>
      <c r="H21" s="1"/>
      <c r="I21" s="1"/>
      <c r="J21" s="1"/>
      <c r="K21" s="1"/>
      <c r="L21" s="1"/>
      <c r="M21" s="1"/>
      <c r="N21" s="1"/>
      <c r="O21" s="7"/>
      <c r="P21" s="7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/>
      <c r="B22" s="1"/>
      <c r="C22" s="1"/>
      <c r="D22" s="1"/>
      <c r="E22" s="1"/>
      <c r="F22" s="1"/>
      <c r="G22" s="7"/>
      <c r="H22" s="1"/>
      <c r="I22" s="1"/>
      <c r="J22" s="1"/>
      <c r="K22" s="1"/>
      <c r="L22" s="1"/>
      <c r="M22" s="1"/>
      <c r="N22" s="1"/>
      <c r="O22" s="7"/>
      <c r="P22" s="7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/>
      <c r="B23" s="1"/>
      <c r="C23" s="1"/>
      <c r="D23" s="1"/>
      <c r="E23" s="1"/>
      <c r="F23" s="1"/>
      <c r="G23" s="7"/>
      <c r="H23" s="1"/>
      <c r="I23" s="1"/>
      <c r="J23" s="1"/>
      <c r="K23" s="1"/>
      <c r="L23" s="1"/>
      <c r="M23" s="1"/>
      <c r="N23" s="1"/>
      <c r="O23" s="7"/>
      <c r="P23" s="7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/>
      <c r="B24" s="1"/>
      <c r="C24" s="1"/>
      <c r="D24" s="1"/>
      <c r="E24" s="1"/>
      <c r="F24" s="1"/>
      <c r="G24" s="7"/>
      <c r="H24" s="1"/>
      <c r="I24" s="1"/>
      <c r="J24" s="1"/>
      <c r="K24" s="1"/>
      <c r="L24" s="1"/>
      <c r="M24" s="1"/>
      <c r="N24" s="1"/>
      <c r="O24" s="7"/>
      <c r="P24" s="7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/>
      <c r="B25" s="1"/>
      <c r="C25" s="1"/>
      <c r="D25" s="1"/>
      <c r="E25" s="1"/>
      <c r="F25" s="1"/>
      <c r="G25" s="7"/>
      <c r="H25" s="1"/>
      <c r="I25" s="1"/>
      <c r="J25" s="1"/>
      <c r="K25" s="1"/>
      <c r="L25" s="1"/>
      <c r="M25" s="1"/>
      <c r="N25" s="1"/>
      <c r="O25" s="7"/>
      <c r="P25" s="7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/>
      <c r="B26" s="1"/>
      <c r="C26" s="1"/>
      <c r="D26" s="1"/>
      <c r="E26" s="1"/>
      <c r="F26" s="1"/>
      <c r="G26" s="7"/>
      <c r="H26" s="1"/>
      <c r="I26" s="1"/>
      <c r="J26" s="1"/>
      <c r="K26" s="1"/>
      <c r="L26" s="1"/>
      <c r="M26" s="1"/>
      <c r="N26" s="1"/>
      <c r="O26" s="7"/>
      <c r="P26" s="7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/>
      <c r="B27" s="1"/>
      <c r="C27" s="1"/>
      <c r="D27" s="1"/>
      <c r="E27" s="1"/>
      <c r="F27" s="1"/>
      <c r="G27" s="7"/>
      <c r="H27" s="1"/>
      <c r="I27" s="1"/>
      <c r="J27" s="1"/>
      <c r="K27" s="1"/>
      <c r="L27" s="1"/>
      <c r="M27" s="1"/>
      <c r="N27" s="1"/>
      <c r="O27" s="7"/>
      <c r="P27" s="7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/>
      <c r="B28" s="1"/>
      <c r="C28" s="1"/>
      <c r="D28" s="1"/>
      <c r="E28" s="1"/>
      <c r="F28" s="1"/>
      <c r="G28" s="7"/>
      <c r="H28" s="1"/>
      <c r="I28" s="1"/>
      <c r="J28" s="1"/>
      <c r="K28" s="1"/>
      <c r="L28" s="1"/>
      <c r="M28" s="1"/>
      <c r="N28" s="1"/>
      <c r="O28" s="7"/>
      <c r="P28" s="7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/>
      <c r="B29" s="1"/>
      <c r="C29" s="1"/>
      <c r="D29" s="1"/>
      <c r="E29" s="1"/>
      <c r="F29" s="1"/>
      <c r="G29" s="7"/>
      <c r="H29" s="1"/>
      <c r="I29" s="1"/>
      <c r="J29" s="1"/>
      <c r="K29" s="1"/>
      <c r="L29" s="1"/>
      <c r="M29" s="1"/>
      <c r="N29" s="1"/>
      <c r="O29" s="7"/>
      <c r="P29" s="7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/>
      <c r="B30" s="1"/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"/>
      <c r="O30" s="7"/>
      <c r="P30" s="7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7"/>
      <c r="P31" s="7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7"/>
      <c r="P32" s="7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7"/>
      <c r="P33" s="7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7"/>
      <c r="P34" s="7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7"/>
      <c r="P35" s="7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7"/>
      <c r="P36" s="7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7"/>
      <c r="P37" s="7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7"/>
      <c r="P38" s="7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7"/>
      <c r="P39" s="7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7"/>
      <c r="P40" s="7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7"/>
      <c r="P41" s="7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7"/>
      <c r="P42" s="7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7"/>
      <c r="P43" s="7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7"/>
      <c r="P44" s="7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7"/>
      <c r="P45" s="7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7"/>
      <c r="P46" s="7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7"/>
      <c r="P47" s="7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7"/>
      <c r="P48" s="7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7"/>
      <c r="P49" s="7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7"/>
      <c r="P50" s="7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7"/>
      <c r="P51" s="7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7"/>
      <c r="P52" s="7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7"/>
      <c r="P53" s="7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7"/>
      <c r="P54" s="7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7"/>
      <c r="P55" s="7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7"/>
      <c r="P56" s="7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7"/>
      <c r="P57" s="7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7"/>
      <c r="P58" s="7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7"/>
      <c r="P59" s="7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7"/>
      <c r="P60" s="7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7"/>
      <c r="P61" s="7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7"/>
      <c r="P62" s="7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7"/>
      <c r="P63" s="7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7"/>
      <c r="P64" s="7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7"/>
      <c r="P65" s="7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7"/>
      <c r="P66" s="7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7"/>
      <c r="P67" s="7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7"/>
      <c r="P68" s="7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7"/>
      <c r="P69" s="7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7"/>
      <c r="P70" s="7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7"/>
      <c r="P71" s="7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7"/>
      <c r="P72" s="7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7"/>
      <c r="P73" s="7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7"/>
      <c r="P74" s="7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7"/>
      <c r="P75" s="7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7"/>
      <c r="P76" s="7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7"/>
      <c r="P77" s="7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7"/>
      <c r="P78" s="7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7"/>
      <c r="P79" s="7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7"/>
      <c r="P80" s="7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7"/>
      <c r="P81" s="7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7"/>
      <c r="P82" s="7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7"/>
      <c r="P83" s="7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7"/>
      <c r="P84" s="7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7"/>
      <c r="P85" s="7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7"/>
      <c r="P86" s="7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7"/>
      <c r="P87" s="7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7"/>
      <c r="P88" s="7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7"/>
      <c r="P89" s="7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7"/>
      <c r="P90" s="7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7"/>
      <c r="P91" s="7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7"/>
      <c r="P92" s="7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7"/>
      <c r="P93" s="7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7"/>
      <c r="P94" s="7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7"/>
      <c r="P95" s="7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7"/>
      <c r="P96" s="7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7"/>
      <c r="P97" s="7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7"/>
      <c r="P98" s="7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7"/>
      <c r="P99" s="7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7"/>
      <c r="P100" s="7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7"/>
      <c r="P101" s="7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7"/>
      <c r="P102" s="7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7"/>
      <c r="P103" s="7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7"/>
      <c r="P104" s="7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7"/>
      <c r="P105" s="7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7"/>
      <c r="P106" s="7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7"/>
      <c r="P107" s="7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7"/>
      <c r="P108" s="7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7"/>
      <c r="P109" s="7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7"/>
      <c r="P110" s="7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7"/>
      <c r="P111" s="7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7"/>
      <c r="P112" s="7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7"/>
      <c r="P113" s="7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7"/>
      <c r="P114" s="7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7"/>
      <c r="P115" s="7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7"/>
      <c r="P116" s="7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7"/>
      <c r="P117" s="7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7"/>
      <c r="P118" s="7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7"/>
      <c r="P119" s="7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7"/>
      <c r="P120" s="7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7"/>
      <c r="P121" s="7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7"/>
      <c r="P122" s="7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7"/>
      <c r="P123" s="7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7"/>
      <c r="P124" s="7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7"/>
      <c r="P125" s="7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7"/>
      <c r="P126" s="7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7"/>
      <c r="P127" s="7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7"/>
      <c r="P128" s="7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7"/>
      <c r="P129" s="7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7"/>
      <c r="P130" s="7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7"/>
      <c r="P131" s="7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7"/>
      <c r="P132" s="7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7"/>
      <c r="P133" s="7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7"/>
      <c r="P134" s="7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7"/>
      <c r="P135" s="7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7"/>
      <c r="P136" s="7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7"/>
      <c r="P137" s="7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7"/>
      <c r="P138" s="7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7"/>
      <c r="P139" s="7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7"/>
      <c r="P140" s="7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7"/>
      <c r="P141" s="7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7"/>
      <c r="P142" s="7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7"/>
      <c r="P143" s="7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7"/>
      <c r="P144" s="7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7"/>
      <c r="P145" s="7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7"/>
      <c r="P146" s="7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7"/>
      <c r="P147" s="7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7"/>
      <c r="P148" s="7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7"/>
      <c r="P149" s="7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7"/>
      <c r="P150" s="7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7"/>
      <c r="P151" s="7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7"/>
      <c r="P152" s="7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7"/>
      <c r="P153" s="7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7"/>
      <c r="P154" s="7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7"/>
      <c r="P155" s="7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7"/>
      <c r="P156" s="7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7"/>
      <c r="P157" s="7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7"/>
      <c r="P158" s="7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7"/>
      <c r="P159" s="7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7"/>
      <c r="P160" s="7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7"/>
      <c r="P161" s="7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7"/>
      <c r="P162" s="7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7"/>
      <c r="P163" s="7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7"/>
      <c r="P164" s="7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7"/>
      <c r="P165" s="7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7"/>
      <c r="P166" s="7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7"/>
      <c r="P167" s="7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7"/>
      <c r="P168" s="7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7"/>
      <c r="P169" s="7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7"/>
      <c r="P170" s="7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7"/>
      <c r="P171" s="7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7"/>
      <c r="P172" s="7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7"/>
      <c r="P173" s="7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7"/>
      <c r="P174" s="7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7"/>
      <c r="P175" s="7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7"/>
      <c r="P176" s="7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7"/>
      <c r="P177" s="7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7"/>
      <c r="P178" s="7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7"/>
      <c r="P179" s="7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7"/>
      <c r="P180" s="7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7"/>
      <c r="P181" s="7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7"/>
      <c r="P182" s="7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7"/>
      <c r="P183" s="7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7"/>
      <c r="P184" s="7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7"/>
      <c r="P185" s="7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7"/>
      <c r="P186" s="7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7"/>
      <c r="P187" s="7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7"/>
      <c r="P188" s="7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7"/>
      <c r="P189" s="7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7"/>
      <c r="P190" s="7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7"/>
      <c r="P191" s="7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7"/>
      <c r="P192" s="7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7"/>
      <c r="P193" s="7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7"/>
      <c r="P194" s="7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7"/>
      <c r="P195" s="7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7"/>
      <c r="P196" s="7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7"/>
      <c r="P197" s="7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7"/>
      <c r="P198" s="7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7"/>
      <c r="P199" s="7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7"/>
      <c r="P200" s="7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7"/>
      <c r="P201" s="7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7"/>
      <c r="P202" s="7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7"/>
      <c r="P203" s="7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7"/>
      <c r="P204" s="7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7"/>
      <c r="P205" s="7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7"/>
      <c r="P206" s="7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7"/>
      <c r="P207" s="7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7"/>
      <c r="P208" s="7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7"/>
      <c r="P209" s="7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7"/>
      <c r="P210" s="7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7"/>
      <c r="P211" s="7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7"/>
      <c r="P212" s="7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7"/>
      <c r="P213" s="7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7"/>
      <c r="P214" s="7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7"/>
      <c r="P215" s="7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7"/>
      <c r="P216" s="7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7"/>
      <c r="P217" s="7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7"/>
      <c r="P218" s="7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7"/>
      <c r="P219" s="7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7"/>
      <c r="P220" s="7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7"/>
      <c r="P221" s="7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7"/>
      <c r="P222" s="7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7"/>
      <c r="P223" s="7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7"/>
      <c r="P224" s="7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7"/>
      <c r="P225" s="7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7"/>
      <c r="P226" s="7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7"/>
      <c r="P227" s="7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7"/>
      <c r="P228" s="7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7"/>
      <c r="P229" s="7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7"/>
      <c r="P230" s="7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7"/>
      <c r="P231" s="7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7"/>
      <c r="P232" s="7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7"/>
      <c r="P233" s="7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7"/>
      <c r="P234" s="7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7"/>
      <c r="P235" s="7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7"/>
      <c r="P236" s="7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7"/>
      <c r="P237" s="7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7"/>
      <c r="P238" s="7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7"/>
      <c r="P239" s="7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7"/>
      <c r="P240" s="7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7"/>
      <c r="P241" s="7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7"/>
      <c r="P242" s="7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7"/>
      <c r="P243" s="7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7"/>
      <c r="P244" s="7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7"/>
      <c r="P245" s="7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7"/>
      <c r="P246" s="7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7"/>
      <c r="P247" s="7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7"/>
      <c r="P248" s="7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7"/>
      <c r="P249" s="7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7"/>
      <c r="P250" s="7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7"/>
      <c r="P251" s="7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7"/>
      <c r="P252" s="7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7"/>
      <c r="P253" s="7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7"/>
      <c r="P254" s="7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7"/>
      <c r="P255" s="7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7"/>
      <c r="P256" s="7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7"/>
      <c r="P257" s="7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7"/>
      <c r="P258" s="7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7"/>
      <c r="P259" s="7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7"/>
      <c r="P260" s="7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7"/>
      <c r="P261" s="7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7"/>
      <c r="P262" s="7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7"/>
      <c r="P263" s="7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7"/>
      <c r="P264" s="7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7"/>
      <c r="P265" s="7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7"/>
      <c r="P266" s="7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7"/>
      <c r="P267" s="7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7"/>
      <c r="P268" s="7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7"/>
      <c r="P269" s="7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7"/>
      <c r="P270" s="7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7"/>
      <c r="P271" s="7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7"/>
      <c r="P272" s="7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7"/>
      <c r="P273" s="7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7"/>
      <c r="P274" s="7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7"/>
      <c r="P275" s="7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7"/>
      <c r="P276" s="7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7"/>
      <c r="P277" s="7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7"/>
      <c r="P278" s="7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7"/>
      <c r="P279" s="7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7"/>
      <c r="P280" s="7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7"/>
      <c r="P281" s="7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7"/>
      <c r="P282" s="7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7"/>
      <c r="P283" s="7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7"/>
      <c r="P284" s="7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7"/>
      <c r="P285" s="7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7"/>
      <c r="P286" s="7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7"/>
      <c r="P287" s="7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7"/>
      <c r="P288" s="7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7"/>
      <c r="P289" s="7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7"/>
      <c r="P290" s="7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7"/>
      <c r="P291" s="7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7"/>
      <c r="P292" s="7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7"/>
      <c r="P293" s="7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7"/>
      <c r="P294" s="7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7"/>
      <c r="P295" s="7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7"/>
      <c r="P296" s="7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7"/>
      <c r="P297" s="7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7"/>
      <c r="P298" s="7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7"/>
      <c r="P299" s="7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7"/>
      <c r="P300" s="7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7"/>
      <c r="P301" s="7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7"/>
      <c r="P302" s="7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7"/>
      <c r="P303" s="7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7"/>
      <c r="P304" s="7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7"/>
      <c r="P305" s="7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7"/>
      <c r="P306" s="7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7"/>
      <c r="P307" s="7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7"/>
      <c r="P308" s="7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7"/>
      <c r="P309" s="7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7"/>
      <c r="P310" s="7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7"/>
      <c r="P311" s="7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7"/>
      <c r="P312" s="7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7"/>
      <c r="P313" s="7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7"/>
      <c r="P314" s="7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7"/>
      <c r="P315" s="7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7"/>
      <c r="P316" s="7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7"/>
      <c r="P317" s="7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7"/>
      <c r="P318" s="7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7"/>
      <c r="P319" s="7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7"/>
      <c r="P320" s="7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7"/>
      <c r="P321" s="7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7"/>
      <c r="P322" s="7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7"/>
      <c r="P323" s="7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7"/>
      <c r="P324" s="7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7"/>
      <c r="P325" s="7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7"/>
      <c r="P326" s="7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7"/>
      <c r="P327" s="7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7"/>
      <c r="P328" s="7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7"/>
      <c r="P329" s="7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7"/>
      <c r="P330" s="7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7"/>
      <c r="P331" s="7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7"/>
      <c r="P332" s="7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7"/>
      <c r="P333" s="7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7"/>
      <c r="P334" s="7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7"/>
      <c r="P335" s="7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7"/>
      <c r="P336" s="7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7"/>
      <c r="P337" s="7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7"/>
      <c r="P338" s="7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7"/>
      <c r="P339" s="7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7"/>
      <c r="P340" s="7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7"/>
      <c r="P341" s="7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7"/>
      <c r="P342" s="7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7"/>
      <c r="P343" s="7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7"/>
      <c r="P344" s="7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7"/>
      <c r="P345" s="7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7"/>
      <c r="P346" s="7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7"/>
      <c r="P347" s="7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7"/>
      <c r="P348" s="7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7"/>
      <c r="P349" s="7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7"/>
      <c r="P350" s="7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7"/>
      <c r="P351" s="7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7"/>
      <c r="P352" s="7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7"/>
      <c r="P353" s="7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7"/>
      <c r="P354" s="7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7"/>
      <c r="P355" s="7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7"/>
      <c r="P356" s="7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7"/>
      <c r="P357" s="7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7"/>
      <c r="P358" s="7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7"/>
      <c r="P359" s="7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7"/>
      <c r="P360" s="7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7"/>
      <c r="P361" s="7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7"/>
      <c r="P362" s="7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7"/>
      <c r="P363" s="7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7"/>
      <c r="P364" s="7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7"/>
      <c r="P365" s="7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7"/>
      <c r="P366" s="7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7"/>
      <c r="P367" s="7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7"/>
      <c r="P368" s="7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7"/>
      <c r="P369" s="7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7"/>
      <c r="P370" s="7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7"/>
      <c r="P371" s="7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7"/>
      <c r="P372" s="7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7"/>
      <c r="P373" s="7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7"/>
      <c r="P374" s="7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7"/>
      <c r="P375" s="7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7"/>
      <c r="P376" s="7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7"/>
      <c r="P377" s="7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7"/>
      <c r="P378" s="7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7"/>
      <c r="P379" s="7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7"/>
      <c r="P380" s="7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7"/>
      <c r="P381" s="7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7"/>
      <c r="P382" s="7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7"/>
      <c r="P383" s="7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7"/>
      <c r="P384" s="7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7"/>
      <c r="P385" s="7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7"/>
      <c r="P386" s="7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7"/>
      <c r="P387" s="7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7"/>
      <c r="P388" s="7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7"/>
      <c r="P389" s="7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7"/>
      <c r="P390" s="7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7"/>
      <c r="P391" s="7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7"/>
      <c r="P392" s="7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7"/>
      <c r="P393" s="7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7"/>
      <c r="P394" s="7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7"/>
      <c r="P395" s="7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7"/>
      <c r="P396" s="7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7"/>
      <c r="P397" s="7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7"/>
      <c r="P398" s="7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7"/>
      <c r="P399" s="7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7"/>
      <c r="P400" s="7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7"/>
      <c r="P401" s="7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7"/>
      <c r="P402" s="7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7"/>
      <c r="P403" s="7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7"/>
      <c r="P404" s="7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7"/>
      <c r="P405" s="7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7"/>
      <c r="P406" s="7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7"/>
      <c r="P407" s="7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7"/>
      <c r="P408" s="7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7"/>
      <c r="P409" s="7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7"/>
      <c r="P410" s="7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7"/>
      <c r="P411" s="7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7"/>
      <c r="P412" s="7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7"/>
      <c r="P413" s="7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7"/>
      <c r="P414" s="7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7"/>
      <c r="P415" s="7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7"/>
      <c r="P416" s="7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7"/>
      <c r="P417" s="7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7"/>
      <c r="P418" s="7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7"/>
      <c r="P419" s="7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7"/>
      <c r="P420" s="7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7"/>
      <c r="P421" s="7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7"/>
      <c r="P422" s="7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7"/>
      <c r="P423" s="7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7"/>
      <c r="P424" s="7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7"/>
      <c r="P425" s="7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7"/>
      <c r="P426" s="7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7"/>
      <c r="P427" s="7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7"/>
      <c r="P428" s="7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7"/>
      <c r="P429" s="7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7"/>
      <c r="P430" s="7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7"/>
      <c r="P431" s="7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7"/>
      <c r="P432" s="7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7"/>
      <c r="P433" s="7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7"/>
      <c r="P434" s="7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7"/>
      <c r="P435" s="7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7"/>
      <c r="P436" s="7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7"/>
      <c r="P437" s="7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7"/>
      <c r="P438" s="7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7"/>
      <c r="P439" s="7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7"/>
      <c r="P440" s="7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7"/>
      <c r="P441" s="7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7"/>
      <c r="P442" s="7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7"/>
      <c r="P443" s="7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7"/>
      <c r="P444" s="7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7"/>
      <c r="P445" s="7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7"/>
      <c r="P446" s="7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7"/>
      <c r="P447" s="7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7"/>
      <c r="P448" s="7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7"/>
      <c r="P449" s="7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7"/>
      <c r="P450" s="7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7"/>
      <c r="P451" s="7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7"/>
      <c r="P452" s="7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7"/>
      <c r="P453" s="7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7"/>
      <c r="P454" s="7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7"/>
      <c r="P455" s="7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7"/>
      <c r="P456" s="7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7"/>
      <c r="P457" s="7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7"/>
      <c r="P458" s="7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7"/>
      <c r="P459" s="7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7"/>
      <c r="P460" s="7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7"/>
      <c r="P461" s="7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7"/>
      <c r="P462" s="7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7"/>
      <c r="P463" s="7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7"/>
      <c r="P464" s="7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7"/>
      <c r="P465" s="7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7"/>
      <c r="P466" s="7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7"/>
      <c r="P467" s="7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7"/>
      <c r="P468" s="7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7"/>
      <c r="P469" s="7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7"/>
      <c r="P470" s="7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7"/>
      <c r="P471" s="7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7"/>
      <c r="P472" s="7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7"/>
      <c r="P473" s="7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7"/>
      <c r="P474" s="7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7"/>
      <c r="P475" s="7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7"/>
      <c r="P476" s="7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7"/>
      <c r="P477" s="7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7"/>
      <c r="P478" s="7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7"/>
      <c r="P479" s="7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7"/>
      <c r="P480" s="7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7"/>
      <c r="P481" s="7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7"/>
      <c r="P482" s="7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7"/>
      <c r="P483" s="7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7"/>
      <c r="P484" s="7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7"/>
      <c r="P485" s="7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7"/>
      <c r="P486" s="7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7"/>
      <c r="P487" s="7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7"/>
      <c r="P488" s="7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7"/>
      <c r="P489" s="7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7"/>
      <c r="P490" s="7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7"/>
      <c r="P491" s="7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7"/>
      <c r="P492" s="7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7"/>
      <c r="P493" s="7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7"/>
      <c r="P494" s="7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7"/>
      <c r="P495" s="7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7"/>
      <c r="P496" s="7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7"/>
      <c r="P497" s="7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7"/>
      <c r="P498" s="7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7"/>
      <c r="P499" s="7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</sheetData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2025-05-19T08:47:08Z</dcterms:created>
  <dcterms:modified xsi:type="dcterms:W3CDTF">2025-05-19T08:58:26Z</dcterms:modified>
</cp:coreProperties>
</file>