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6D457B-68CE-4DF0-9D72-91E22F1220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2" l="1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X288" i="2"/>
  <c r="X287" i="2"/>
  <c r="BO286" i="2"/>
  <c r="BM286" i="2"/>
  <c r="Z286" i="2"/>
  <c r="Y286" i="2"/>
  <c r="BP286" i="2" s="1"/>
  <c r="P286" i="2"/>
  <c r="BO285" i="2"/>
  <c r="BM285" i="2"/>
  <c r="Z285" i="2"/>
  <c r="Y285" i="2"/>
  <c r="BN285" i="2" s="1"/>
  <c r="P285" i="2"/>
  <c r="BO284" i="2"/>
  <c r="BM284" i="2"/>
  <c r="Z284" i="2"/>
  <c r="Y284" i="2"/>
  <c r="BN284" i="2" s="1"/>
  <c r="P284" i="2"/>
  <c r="BO283" i="2"/>
  <c r="BN283" i="2"/>
  <c r="BM283" i="2"/>
  <c r="Z283" i="2"/>
  <c r="Y283" i="2"/>
  <c r="BP283" i="2" s="1"/>
  <c r="BO282" i="2"/>
  <c r="BM282" i="2"/>
  <c r="Z282" i="2"/>
  <c r="Y282" i="2"/>
  <c r="BP282" i="2" s="1"/>
  <c r="P282" i="2"/>
  <c r="BO281" i="2"/>
  <c r="BN281" i="2"/>
  <c r="BM281" i="2"/>
  <c r="Z281" i="2"/>
  <c r="Y281" i="2"/>
  <c r="BP281" i="2" s="1"/>
  <c r="P281" i="2"/>
  <c r="BO280" i="2"/>
  <c r="BM280" i="2"/>
  <c r="Z280" i="2"/>
  <c r="Y280" i="2"/>
  <c r="P280" i="2"/>
  <c r="BP279" i="2"/>
  <c r="BO279" i="2"/>
  <c r="BN279" i="2"/>
  <c r="BM279" i="2"/>
  <c r="Z279" i="2"/>
  <c r="Y279" i="2"/>
  <c r="P279" i="2"/>
  <c r="BO278" i="2"/>
  <c r="BM278" i="2"/>
  <c r="Z278" i="2"/>
  <c r="Y278" i="2"/>
  <c r="BP278" i="2" s="1"/>
  <c r="P278" i="2"/>
  <c r="BO277" i="2"/>
  <c r="BM277" i="2"/>
  <c r="Z277" i="2"/>
  <c r="Y277" i="2"/>
  <c r="BP277" i="2" s="1"/>
  <c r="P277" i="2"/>
  <c r="BO276" i="2"/>
  <c r="BM276" i="2"/>
  <c r="Z276" i="2"/>
  <c r="Y276" i="2"/>
  <c r="BN276" i="2" s="1"/>
  <c r="P276" i="2"/>
  <c r="BO275" i="2"/>
  <c r="BN275" i="2"/>
  <c r="BM275" i="2"/>
  <c r="Z275" i="2"/>
  <c r="Y275" i="2"/>
  <c r="BP275" i="2" s="1"/>
  <c r="BO274" i="2"/>
  <c r="BM274" i="2"/>
  <c r="Z274" i="2"/>
  <c r="Y274" i="2"/>
  <c r="P274" i="2"/>
  <c r="BO273" i="2"/>
  <c r="BM273" i="2"/>
  <c r="Z273" i="2"/>
  <c r="Y273" i="2"/>
  <c r="P273" i="2"/>
  <c r="BO272" i="2"/>
  <c r="BM272" i="2"/>
  <c r="Z272" i="2"/>
  <c r="Y272" i="2"/>
  <c r="BN272" i="2" s="1"/>
  <c r="P272" i="2"/>
  <c r="X270" i="2"/>
  <c r="X269" i="2"/>
  <c r="BO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O266" i="2"/>
  <c r="BM266" i="2"/>
  <c r="Z266" i="2"/>
  <c r="Y266" i="2"/>
  <c r="Y269" i="2" s="1"/>
  <c r="P266" i="2"/>
  <c r="X264" i="2"/>
  <c r="X263" i="2"/>
  <c r="BO262" i="2"/>
  <c r="BM262" i="2"/>
  <c r="Z262" i="2"/>
  <c r="Z263" i="2" s="1"/>
  <c r="Y262" i="2"/>
  <c r="BP262" i="2" s="1"/>
  <c r="P262" i="2"/>
  <c r="BO261" i="2"/>
  <c r="BM261" i="2"/>
  <c r="Z261" i="2"/>
  <c r="Y261" i="2"/>
  <c r="BN261" i="2" s="1"/>
  <c r="P261" i="2"/>
  <c r="X259" i="2"/>
  <c r="X258" i="2"/>
  <c r="BO257" i="2"/>
  <c r="BM257" i="2"/>
  <c r="Z257" i="2"/>
  <c r="Y257" i="2"/>
  <c r="BP257" i="2" s="1"/>
  <c r="P257" i="2"/>
  <c r="BO256" i="2"/>
  <c r="BM256" i="2"/>
  <c r="Z256" i="2"/>
  <c r="Y256" i="2"/>
  <c r="BP256" i="2" s="1"/>
  <c r="P256" i="2"/>
  <c r="BO255" i="2"/>
  <c r="BM255" i="2"/>
  <c r="Z255" i="2"/>
  <c r="Y255" i="2"/>
  <c r="P255" i="2"/>
  <c r="Y251" i="2"/>
  <c r="X251" i="2"/>
  <c r="X250" i="2"/>
  <c r="BO249" i="2"/>
  <c r="BM249" i="2"/>
  <c r="Z249" i="2"/>
  <c r="Z250" i="2" s="1"/>
  <c r="Y249" i="2"/>
  <c r="Y250" i="2" s="1"/>
  <c r="P249" i="2"/>
  <c r="X247" i="2"/>
  <c r="X246" i="2"/>
  <c r="BO245" i="2"/>
  <c r="BM245" i="2"/>
  <c r="Z245" i="2"/>
  <c r="Z246" i="2" s="1"/>
  <c r="Y245" i="2"/>
  <c r="P245" i="2"/>
  <c r="Y241" i="2"/>
  <c r="X241" i="2"/>
  <c r="Y240" i="2"/>
  <c r="X240" i="2"/>
  <c r="BP239" i="2"/>
  <c r="BO239" i="2"/>
  <c r="BN239" i="2"/>
  <c r="BM239" i="2"/>
  <c r="Z239" i="2"/>
  <c r="Z240" i="2" s="1"/>
  <c r="Y239" i="2"/>
  <c r="P239" i="2"/>
  <c r="X235" i="2"/>
  <c r="X234" i="2"/>
  <c r="BO233" i="2"/>
  <c r="BM233" i="2"/>
  <c r="Z233" i="2"/>
  <c r="Z234" i="2" s="1"/>
  <c r="Y233" i="2"/>
  <c r="P233" i="2"/>
  <c r="X229" i="2"/>
  <c r="X228" i="2"/>
  <c r="BO227" i="2"/>
  <c r="BM227" i="2"/>
  <c r="Z227" i="2"/>
  <c r="Y227" i="2"/>
  <c r="P227" i="2"/>
  <c r="BO226" i="2"/>
  <c r="BM226" i="2"/>
  <c r="Z226" i="2"/>
  <c r="Z228" i="2" s="1"/>
  <c r="Y226" i="2"/>
  <c r="P226" i="2"/>
  <c r="X223" i="2"/>
  <c r="X222" i="2"/>
  <c r="BP221" i="2"/>
  <c r="BO221" i="2"/>
  <c r="BN221" i="2"/>
  <c r="BM221" i="2"/>
  <c r="Z221" i="2"/>
  <c r="Y221" i="2"/>
  <c r="P221" i="2"/>
  <c r="BO220" i="2"/>
  <c r="BM220" i="2"/>
  <c r="Z220" i="2"/>
  <c r="Y220" i="2"/>
  <c r="BP220" i="2" s="1"/>
  <c r="P220" i="2"/>
  <c r="BO219" i="2"/>
  <c r="BM219" i="2"/>
  <c r="Z219" i="2"/>
  <c r="Z222" i="2" s="1"/>
  <c r="Y219" i="2"/>
  <c r="BP219" i="2" s="1"/>
  <c r="P219" i="2"/>
  <c r="X217" i="2"/>
  <c r="X216" i="2"/>
  <c r="BO215" i="2"/>
  <c r="BM215" i="2"/>
  <c r="Z215" i="2"/>
  <c r="Z216" i="2" s="1"/>
  <c r="Y215" i="2"/>
  <c r="Y217" i="2" s="1"/>
  <c r="P215" i="2"/>
  <c r="X212" i="2"/>
  <c r="X211" i="2"/>
  <c r="BO210" i="2"/>
  <c r="BM210" i="2"/>
  <c r="Z210" i="2"/>
  <c r="Z211" i="2" s="1"/>
  <c r="Y210" i="2"/>
  <c r="Y212" i="2" s="1"/>
  <c r="X207" i="2"/>
  <c r="X206" i="2"/>
  <c r="BO205" i="2"/>
  <c r="BM205" i="2"/>
  <c r="Z205" i="2"/>
  <c r="Y205" i="2"/>
  <c r="BN205" i="2" s="1"/>
  <c r="P205" i="2"/>
  <c r="BO204" i="2"/>
  <c r="BM204" i="2"/>
  <c r="Z204" i="2"/>
  <c r="Y204" i="2"/>
  <c r="BN204" i="2" s="1"/>
  <c r="P204" i="2"/>
  <c r="BO203" i="2"/>
  <c r="BN203" i="2"/>
  <c r="BM203" i="2"/>
  <c r="Z203" i="2"/>
  <c r="Y203" i="2"/>
  <c r="BP203" i="2" s="1"/>
  <c r="P203" i="2"/>
  <c r="BO202" i="2"/>
  <c r="BN202" i="2"/>
  <c r="BM202" i="2"/>
  <c r="Z202" i="2"/>
  <c r="Y202" i="2"/>
  <c r="BP202" i="2" s="1"/>
  <c r="P202" i="2"/>
  <c r="X199" i="2"/>
  <c r="X198" i="2"/>
  <c r="BO197" i="2"/>
  <c r="BM197" i="2"/>
  <c r="Z197" i="2"/>
  <c r="Y197" i="2"/>
  <c r="P197" i="2"/>
  <c r="BP196" i="2"/>
  <c r="BO196" i="2"/>
  <c r="BN196" i="2"/>
  <c r="BM196" i="2"/>
  <c r="Z196" i="2"/>
  <c r="Y196" i="2"/>
  <c r="P196" i="2"/>
  <c r="BO195" i="2"/>
  <c r="BM195" i="2"/>
  <c r="Z195" i="2"/>
  <c r="Y195" i="2"/>
  <c r="BP195" i="2" s="1"/>
  <c r="P195" i="2"/>
  <c r="BO194" i="2"/>
  <c r="BM194" i="2"/>
  <c r="Z194" i="2"/>
  <c r="Y194" i="2"/>
  <c r="BN194" i="2" s="1"/>
  <c r="P194" i="2"/>
  <c r="BO193" i="2"/>
  <c r="BM193" i="2"/>
  <c r="Z193" i="2"/>
  <c r="Y193" i="2"/>
  <c r="BN193" i="2" s="1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N187" i="2" s="1"/>
  <c r="P187" i="2"/>
  <c r="BO186" i="2"/>
  <c r="BM186" i="2"/>
  <c r="Z186" i="2"/>
  <c r="Y186" i="2"/>
  <c r="P186" i="2"/>
  <c r="BP185" i="2"/>
  <c r="BO185" i="2"/>
  <c r="BN185" i="2"/>
  <c r="BM185" i="2"/>
  <c r="Z185" i="2"/>
  <c r="Y185" i="2"/>
  <c r="P185" i="2"/>
  <c r="X183" i="2"/>
  <c r="X182" i="2"/>
  <c r="BO181" i="2"/>
  <c r="BM181" i="2"/>
  <c r="Z181" i="2"/>
  <c r="Z182" i="2" s="1"/>
  <c r="Y181" i="2"/>
  <c r="X177" i="2"/>
  <c r="Y176" i="2"/>
  <c r="X176" i="2"/>
  <c r="BO175" i="2"/>
  <c r="BM175" i="2"/>
  <c r="Z175" i="2"/>
  <c r="Z176" i="2" s="1"/>
  <c r="Y175" i="2"/>
  <c r="BP175" i="2" s="1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BP170" i="2" s="1"/>
  <c r="P170" i="2"/>
  <c r="BO169" i="2"/>
  <c r="BM169" i="2"/>
  <c r="Z169" i="2"/>
  <c r="Y169" i="2"/>
  <c r="P169" i="2"/>
  <c r="Y165" i="2"/>
  <c r="X165" i="2"/>
  <c r="X164" i="2"/>
  <c r="BO163" i="2"/>
  <c r="BM163" i="2"/>
  <c r="Z163" i="2"/>
  <c r="Y163" i="2"/>
  <c r="BP163" i="2" s="1"/>
  <c r="P163" i="2"/>
  <c r="BO162" i="2"/>
  <c r="BM162" i="2"/>
  <c r="Z162" i="2"/>
  <c r="Z164" i="2" s="1"/>
  <c r="Y162" i="2"/>
  <c r="BN162" i="2" s="1"/>
  <c r="Y158" i="2"/>
  <c r="X158" i="2"/>
  <c r="X157" i="2"/>
  <c r="BO156" i="2"/>
  <c r="BM156" i="2"/>
  <c r="Z156" i="2"/>
  <c r="Z157" i="2" s="1"/>
  <c r="Y156" i="2"/>
  <c r="Y157" i="2" s="1"/>
  <c r="P156" i="2"/>
  <c r="X153" i="2"/>
  <c r="Y152" i="2"/>
  <c r="X152" i="2"/>
  <c r="BP151" i="2"/>
  <c r="BO151" i="2"/>
  <c r="BN151" i="2"/>
  <c r="BM151" i="2"/>
  <c r="Z151" i="2"/>
  <c r="Z152" i="2" s="1"/>
  <c r="Y151" i="2"/>
  <c r="Y153" i="2" s="1"/>
  <c r="P151" i="2"/>
  <c r="X148" i="2"/>
  <c r="X147" i="2"/>
  <c r="BO146" i="2"/>
  <c r="BM146" i="2"/>
  <c r="Z146" i="2"/>
  <c r="Z147" i="2" s="1"/>
  <c r="Y146" i="2"/>
  <c r="P146" i="2"/>
  <c r="Y143" i="2"/>
  <c r="X143" i="2"/>
  <c r="X142" i="2"/>
  <c r="BO141" i="2"/>
  <c r="BM141" i="2"/>
  <c r="Z141" i="2"/>
  <c r="Z142" i="2" s="1"/>
  <c r="Y141" i="2"/>
  <c r="Y142" i="2" s="1"/>
  <c r="P141" i="2"/>
  <c r="X138" i="2"/>
  <c r="X137" i="2"/>
  <c r="BP136" i="2"/>
  <c r="BO136" i="2"/>
  <c r="BN136" i="2"/>
  <c r="BM136" i="2"/>
  <c r="Z136" i="2"/>
  <c r="Y136" i="2"/>
  <c r="P136" i="2"/>
  <c r="BO135" i="2"/>
  <c r="BM135" i="2"/>
  <c r="Z135" i="2"/>
  <c r="Y135" i="2"/>
  <c r="P135" i="2"/>
  <c r="X132" i="2"/>
  <c r="X131" i="2"/>
  <c r="BO130" i="2"/>
  <c r="BM130" i="2"/>
  <c r="Z130" i="2"/>
  <c r="Y130" i="2"/>
  <c r="P130" i="2"/>
  <c r="BO129" i="2"/>
  <c r="BM129" i="2"/>
  <c r="Z129" i="2"/>
  <c r="Z131" i="2" s="1"/>
  <c r="Y129" i="2"/>
  <c r="X126" i="2"/>
  <c r="X125" i="2"/>
  <c r="BO124" i="2"/>
  <c r="BM124" i="2"/>
  <c r="Z124" i="2"/>
  <c r="Y124" i="2"/>
  <c r="P124" i="2"/>
  <c r="BO123" i="2"/>
  <c r="BM123" i="2"/>
  <c r="Z123" i="2"/>
  <c r="Z125" i="2" s="1"/>
  <c r="Y123" i="2"/>
  <c r="P123" i="2"/>
  <c r="X120" i="2"/>
  <c r="Y119" i="2"/>
  <c r="X119" i="2"/>
  <c r="BP118" i="2"/>
  <c r="BO118" i="2"/>
  <c r="BN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BN114" i="2" s="1"/>
  <c r="P114" i="2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BN108" i="2" s="1"/>
  <c r="P108" i="2"/>
  <c r="BO107" i="2"/>
  <c r="BM107" i="2"/>
  <c r="Z107" i="2"/>
  <c r="Y107" i="2"/>
  <c r="P107" i="2"/>
  <c r="BO106" i="2"/>
  <c r="BM106" i="2"/>
  <c r="Z106" i="2"/>
  <c r="Z111" i="2" s="1"/>
  <c r="Y106" i="2"/>
  <c r="Y112" i="2" s="1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Z100" i="2"/>
  <c r="Y100" i="2"/>
  <c r="P100" i="2"/>
  <c r="X97" i="2"/>
  <c r="X96" i="2"/>
  <c r="BP95" i="2"/>
  <c r="BO95" i="2"/>
  <c r="BN95" i="2"/>
  <c r="BM95" i="2"/>
  <c r="Z95" i="2"/>
  <c r="Y95" i="2"/>
  <c r="P95" i="2"/>
  <c r="BO94" i="2"/>
  <c r="BM94" i="2"/>
  <c r="Z94" i="2"/>
  <c r="Y94" i="2"/>
  <c r="P94" i="2"/>
  <c r="BO93" i="2"/>
  <c r="BM93" i="2"/>
  <c r="Z93" i="2"/>
  <c r="Y93" i="2"/>
  <c r="BP93" i="2" s="1"/>
  <c r="P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BP90" i="2"/>
  <c r="BO90" i="2"/>
  <c r="BN90" i="2"/>
  <c r="BM90" i="2"/>
  <c r="Z90" i="2"/>
  <c r="Z96" i="2" s="1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Y86" i="2" s="1"/>
  <c r="P84" i="2"/>
  <c r="Y81" i="2"/>
  <c r="X81" i="2"/>
  <c r="X80" i="2"/>
  <c r="BO79" i="2"/>
  <c r="BM79" i="2"/>
  <c r="Z79" i="2"/>
  <c r="Z80" i="2" s="1"/>
  <c r="Y79" i="2"/>
  <c r="Y80" i="2" s="1"/>
  <c r="P79" i="2"/>
  <c r="X76" i="2"/>
  <c r="X75" i="2"/>
  <c r="BP74" i="2"/>
  <c r="BO74" i="2"/>
  <c r="BN74" i="2"/>
  <c r="BM74" i="2"/>
  <c r="Z74" i="2"/>
  <c r="Y74" i="2"/>
  <c r="P74" i="2"/>
  <c r="BO73" i="2"/>
  <c r="BM73" i="2"/>
  <c r="Z73" i="2"/>
  <c r="Y73" i="2"/>
  <c r="P73" i="2"/>
  <c r="X70" i="2"/>
  <c r="X69" i="2"/>
  <c r="BO68" i="2"/>
  <c r="BM68" i="2"/>
  <c r="Z68" i="2"/>
  <c r="Y68" i="2"/>
  <c r="P68" i="2"/>
  <c r="BO67" i="2"/>
  <c r="BM67" i="2"/>
  <c r="Z67" i="2"/>
  <c r="Y67" i="2"/>
  <c r="BP67" i="2" s="1"/>
  <c r="P67" i="2"/>
  <c r="BO66" i="2"/>
  <c r="BM66" i="2"/>
  <c r="Z66" i="2"/>
  <c r="Y66" i="2"/>
  <c r="BP66" i="2" s="1"/>
  <c r="P66" i="2"/>
  <c r="X64" i="2"/>
  <c r="X63" i="2"/>
  <c r="BO62" i="2"/>
  <c r="BM62" i="2"/>
  <c r="Z62" i="2"/>
  <c r="Y62" i="2"/>
  <c r="BP62" i="2" s="1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P49" i="2"/>
  <c r="X46" i="2"/>
  <c r="X45" i="2"/>
  <c r="BO44" i="2"/>
  <c r="BM44" i="2"/>
  <c r="Z44" i="2"/>
  <c r="Y44" i="2"/>
  <c r="P44" i="2"/>
  <c r="BO43" i="2"/>
  <c r="BM43" i="2"/>
  <c r="Z43" i="2"/>
  <c r="Y43" i="2"/>
  <c r="P43" i="2"/>
  <c r="BO42" i="2"/>
  <c r="BM42" i="2"/>
  <c r="Z42" i="2"/>
  <c r="Y42" i="2"/>
  <c r="BP42" i="2" s="1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N35" i="2" s="1"/>
  <c r="P35" i="2"/>
  <c r="BO34" i="2"/>
  <c r="BM34" i="2"/>
  <c r="Z34" i="2"/>
  <c r="Y34" i="2"/>
  <c r="Y37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BN28" i="2" s="1"/>
  <c r="P28" i="2"/>
  <c r="X24" i="2"/>
  <c r="X289" i="2" s="1"/>
  <c r="X23" i="2"/>
  <c r="X293" i="2" s="1"/>
  <c r="BO22" i="2"/>
  <c r="BM22" i="2"/>
  <c r="X290" i="2" s="1"/>
  <c r="Z22" i="2"/>
  <c r="Z23" i="2" s="1"/>
  <c r="Y22" i="2"/>
  <c r="BN22" i="2" s="1"/>
  <c r="P22" i="2"/>
  <c r="H10" i="2"/>
  <c r="A9" i="2"/>
  <c r="F10" i="2" s="1"/>
  <c r="D7" i="2"/>
  <c r="Q6" i="2"/>
  <c r="P2" i="2"/>
  <c r="BP28" i="2" l="1"/>
  <c r="Y103" i="2"/>
  <c r="BP100" i="2"/>
  <c r="BN100" i="2"/>
  <c r="BP114" i="2"/>
  <c r="Z37" i="2"/>
  <c r="Z45" i="2"/>
  <c r="BP43" i="2"/>
  <c r="BN43" i="2"/>
  <c r="BP49" i="2"/>
  <c r="Y50" i="2"/>
  <c r="Y59" i="2"/>
  <c r="BN57" i="2"/>
  <c r="Y87" i="2"/>
  <c r="BP84" i="2"/>
  <c r="BN84" i="2"/>
  <c r="BP91" i="2"/>
  <c r="BP94" i="2"/>
  <c r="BN94" i="2"/>
  <c r="BP106" i="2"/>
  <c r="BN106" i="2"/>
  <c r="BP108" i="2"/>
  <c r="BP109" i="2"/>
  <c r="Y115" i="2"/>
  <c r="Y148" i="2"/>
  <c r="Y147" i="2"/>
  <c r="BP146" i="2"/>
  <c r="BN146" i="2"/>
  <c r="Y183" i="2"/>
  <c r="Y182" i="2"/>
  <c r="BP181" i="2"/>
  <c r="BN181" i="2"/>
  <c r="BP186" i="2"/>
  <c r="BN186" i="2"/>
  <c r="BP266" i="2"/>
  <c r="BP267" i="2"/>
  <c r="Y270" i="2"/>
  <c r="BP272" i="2"/>
  <c r="BP273" i="2"/>
  <c r="BN273" i="2"/>
  <c r="X291" i="2"/>
  <c r="Y23" i="2"/>
  <c r="Z30" i="2"/>
  <c r="BP34" i="2"/>
  <c r="BP35" i="2"/>
  <c r="Y38" i="2"/>
  <c r="BP41" i="2"/>
  <c r="BP44" i="2"/>
  <c r="BN44" i="2"/>
  <c r="BP53" i="2"/>
  <c r="Y54" i="2"/>
  <c r="BP68" i="2"/>
  <c r="BN68" i="2"/>
  <c r="Y70" i="2"/>
  <c r="Y75" i="2"/>
  <c r="Y76" i="2"/>
  <c r="Z86" i="2"/>
  <c r="BP107" i="2"/>
  <c r="BN107" i="2"/>
  <c r="BP124" i="2"/>
  <c r="BN124" i="2"/>
  <c r="Y126" i="2"/>
  <c r="BP130" i="2"/>
  <c r="BN130" i="2"/>
  <c r="Y132" i="2"/>
  <c r="Y137" i="2"/>
  <c r="Y138" i="2"/>
  <c r="Y172" i="2"/>
  <c r="BP169" i="2"/>
  <c r="BN169" i="2"/>
  <c r="Z189" i="2"/>
  <c r="BP193" i="2"/>
  <c r="BP194" i="2"/>
  <c r="BP197" i="2"/>
  <c r="BN197" i="2"/>
  <c r="Z206" i="2"/>
  <c r="BP210" i="2"/>
  <c r="Y211" i="2"/>
  <c r="BP227" i="2"/>
  <c r="BN227" i="2"/>
  <c r="Y229" i="2"/>
  <c r="Y234" i="2"/>
  <c r="Y235" i="2"/>
  <c r="Y247" i="2"/>
  <c r="Y246" i="2"/>
  <c r="BP245" i="2"/>
  <c r="BN245" i="2"/>
  <c r="Y259" i="2"/>
  <c r="Y258" i="2"/>
  <c r="BP255" i="2"/>
  <c r="BN255" i="2"/>
  <c r="BP274" i="2"/>
  <c r="BN274" i="2"/>
  <c r="BP280" i="2"/>
  <c r="BN280" i="2"/>
  <c r="Z63" i="2"/>
  <c r="Z69" i="2"/>
  <c r="Z75" i="2"/>
  <c r="Y97" i="2"/>
  <c r="Z102" i="2"/>
  <c r="Y102" i="2"/>
  <c r="Y125" i="2"/>
  <c r="Y131" i="2"/>
  <c r="Z137" i="2"/>
  <c r="BP162" i="2"/>
  <c r="Z172" i="2"/>
  <c r="Y177" i="2"/>
  <c r="BP187" i="2"/>
  <c r="Z198" i="2"/>
  <c r="BP204" i="2"/>
  <c r="BP205" i="2"/>
  <c r="Y223" i="2"/>
  <c r="Y228" i="2"/>
  <c r="Z258" i="2"/>
  <c r="BP261" i="2"/>
  <c r="Z269" i="2"/>
  <c r="Z287" i="2"/>
  <c r="BP276" i="2"/>
  <c r="BP284" i="2"/>
  <c r="X292" i="2"/>
  <c r="Z294" i="2"/>
  <c r="BN215" i="2"/>
  <c r="BP57" i="2"/>
  <c r="BN67" i="2"/>
  <c r="BN93" i="2"/>
  <c r="Y96" i="2"/>
  <c r="BN123" i="2"/>
  <c r="BN129" i="2"/>
  <c r="Y190" i="2"/>
  <c r="BN220" i="2"/>
  <c r="Y264" i="2"/>
  <c r="BN278" i="2"/>
  <c r="BN62" i="2"/>
  <c r="Y173" i="2"/>
  <c r="H9" i="2"/>
  <c r="BN36" i="2"/>
  <c r="BN73" i="2"/>
  <c r="BN110" i="2"/>
  <c r="BN135" i="2"/>
  <c r="BN195" i="2"/>
  <c r="Y198" i="2"/>
  <c r="Y207" i="2"/>
  <c r="BP215" i="2"/>
  <c r="BN226" i="2"/>
  <c r="BN268" i="2"/>
  <c r="BN286" i="2"/>
  <c r="Y51" i="2"/>
  <c r="J9" i="2"/>
  <c r="Y58" i="2"/>
  <c r="BN79" i="2"/>
  <c r="Y116" i="2"/>
  <c r="BP123" i="2"/>
  <c r="BP129" i="2"/>
  <c r="BN141" i="2"/>
  <c r="BN156" i="2"/>
  <c r="BN163" i="2"/>
  <c r="BN233" i="2"/>
  <c r="BN249" i="2"/>
  <c r="Y263" i="2"/>
  <c r="F9" i="2"/>
  <c r="BN42" i="2"/>
  <c r="Y63" i="2"/>
  <c r="BN170" i="2"/>
  <c r="BN175" i="2"/>
  <c r="Y216" i="2"/>
  <c r="BP226" i="2"/>
  <c r="BN256" i="2"/>
  <c r="BP285" i="2"/>
  <c r="Y30" i="2"/>
  <c r="Y189" i="2"/>
  <c r="Y206" i="2"/>
  <c r="Y31" i="2"/>
  <c r="Y45" i="2"/>
  <c r="A10" i="2"/>
  <c r="BP73" i="2"/>
  <c r="BN85" i="2"/>
  <c r="BP135" i="2"/>
  <c r="BN53" i="2"/>
  <c r="BP79" i="2"/>
  <c r="BP141" i="2"/>
  <c r="BP156" i="2"/>
  <c r="Y199" i="2"/>
  <c r="BP233" i="2"/>
  <c r="BP249" i="2"/>
  <c r="BN34" i="2"/>
  <c r="Y46" i="2"/>
  <c r="Y111" i="2"/>
  <c r="BN210" i="2"/>
  <c r="BN266" i="2"/>
  <c r="Y287" i="2"/>
  <c r="Y24" i="2"/>
  <c r="Y64" i="2"/>
  <c r="Y164" i="2"/>
  <c r="Y288" i="2"/>
  <c r="BN49" i="2"/>
  <c r="BN61" i="2"/>
  <c r="BN171" i="2"/>
  <c r="BN257" i="2"/>
  <c r="BN282" i="2"/>
  <c r="BN29" i="2"/>
  <c r="BN66" i="2"/>
  <c r="Y69" i="2"/>
  <c r="BN92" i="2"/>
  <c r="BN188" i="2"/>
  <c r="BN219" i="2"/>
  <c r="Y222" i="2"/>
  <c r="BN262" i="2"/>
  <c r="BN277" i="2"/>
  <c r="BP22" i="2"/>
  <c r="Y290" i="2" l="1"/>
  <c r="Y293" i="2"/>
  <c r="Y289" i="2"/>
  <c r="Y291" i="2"/>
  <c r="Y292" i="2" l="1"/>
  <c r="C302" i="2"/>
  <c r="B302" i="2"/>
  <c r="A302" i="2"/>
</calcChain>
</file>

<file path=xl/sharedStrings.xml><?xml version="1.0" encoding="utf-8"?>
<sst xmlns="http://schemas.openxmlformats.org/spreadsheetml/2006/main" count="1823" uniqueCount="436">
  <si>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</si>
  <si>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</si>
  <si>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</si>
  <si>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</si>
  <si>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</si>
  <si>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</si>
  <si>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</si>
  <si>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</si>
  <si>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</si>
  <si>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</si>
  <si>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</si>
  <si>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</si>
  <si>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</si>
  <si>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</si>
  <si>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</si>
  <si>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</si>
  <si>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</si>
  <si>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</si>
  <si>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</si>
  <si>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</si>
  <si>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</si>
  <si>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</si>
  <si>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</si>
  <si>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</si>
  <si>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</si>
  <si>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</si>
  <si>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</si>
  <si>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</si>
  <si>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</si>
  <si>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</si>
  <si>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</si>
  <si>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</si>
  <si>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</si>
  <si>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</si>
  <si>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</si>
  <si>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</si>
  <si>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</si>
  <si>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</si>
  <si>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</si>
  <si>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</si>
  <si>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</si>
  <si>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</si>
  <si>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</si>
  <si>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</si>
  <si>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</si>
  <si>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</si>
  <si>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</si>
  <si>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</si>
  <si>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</si>
  <si>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</si>
  <si>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</si>
  <si>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</si>
  <si>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</si>
  <si>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</si>
  <si>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</si>
  <si>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</si>
  <si>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</si>
  <si>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</si>
  <si>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</si>
  <si>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</si>
  <si>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</si>
  <si>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</si>
  <si>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</si>
  <si>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</si>
  <si>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</si>
  <si>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</si>
  <si>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</si>
  <si>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</si>
  <si>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</si>
  <si>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</si>
  <si>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</si>
  <si>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20.08.2025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</si>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</sst>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93" t="s">
        <v>26</v>
      </c>
      <c r="E1" s="293"/>
      <c r="F1" s="293"/>
      <c r="G1" s="14" t="s">
        <v>70</v>
      </c>
      <c r="H1" s="293" t="s">
        <v>47</v>
      </c>
      <c r="I1" s="293"/>
      <c r="J1" s="293"/>
      <c r="K1" s="293"/>
      <c r="L1" s="293"/>
      <c r="M1" s="293"/>
      <c r="N1" s="293"/>
      <c r="O1" s="293"/>
      <c r="P1" s="293"/>
      <c r="Q1" s="293"/>
      <c r="R1" s="294" t="s">
        <v>71</v>
      </c>
      <c r="S1" s="295"/>
      <c r="T1" s="29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6"/>
      <c r="R2" s="296"/>
      <c r="S2" s="296"/>
      <c r="T2" s="296"/>
      <c r="U2" s="296"/>
      <c r="V2" s="296"/>
      <c r="W2" s="29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96"/>
      <c r="Q3" s="296"/>
      <c r="R3" s="296"/>
      <c r="S3" s="296"/>
      <c r="T3" s="296"/>
      <c r="U3" s="296"/>
      <c r="V3" s="296"/>
      <c r="W3" s="29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97" t="s">
        <v>8</v>
      </c>
      <c r="B5" s="297"/>
      <c r="C5" s="297"/>
      <c r="D5" s="298"/>
      <c r="E5" s="298"/>
      <c r="F5" s="299" t="s">
        <v>14</v>
      </c>
      <c r="G5" s="299"/>
      <c r="H5" s="298"/>
      <c r="I5" s="298"/>
      <c r="J5" s="298"/>
      <c r="K5" s="298"/>
      <c r="L5" s="298"/>
      <c r="M5" s="298"/>
      <c r="N5" s="75"/>
      <c r="P5" s="27" t="s">
        <v>4</v>
      </c>
      <c r="Q5" s="300">
        <v>45894</v>
      </c>
      <c r="R5" s="301"/>
      <c r="T5" s="302" t="s">
        <v>3</v>
      </c>
      <c r="U5" s="303"/>
      <c r="V5" s="304" t="s">
        <v>404</v>
      </c>
      <c r="W5" s="305"/>
      <c r="AB5" s="59"/>
      <c r="AC5" s="59"/>
      <c r="AD5" s="59"/>
      <c r="AE5" s="59"/>
    </row>
    <row r="6" spans="1:32" s="17" customFormat="1" ht="24" customHeight="1" x14ac:dyDescent="0.2">
      <c r="A6" s="297" t="s">
        <v>1</v>
      </c>
      <c r="B6" s="297"/>
      <c r="C6" s="297"/>
      <c r="D6" s="306" t="s">
        <v>414</v>
      </c>
      <c r="E6" s="306"/>
      <c r="F6" s="306"/>
      <c r="G6" s="306"/>
      <c r="H6" s="306"/>
      <c r="I6" s="306"/>
      <c r="J6" s="306"/>
      <c r="K6" s="306"/>
      <c r="L6" s="306"/>
      <c r="M6" s="306"/>
      <c r="N6" s="76"/>
      <c r="P6" s="27" t="s">
        <v>27</v>
      </c>
      <c r="Q6" s="307" t="str">
        <f>IF(Q5=0," ",CHOOSE(WEEKDAY(Q5,2),"Понедельник","Вторник","Среда","Четверг","Пятница","Суббота","Воскресенье"))</f>
        <v>Понедельник</v>
      </c>
      <c r="R6" s="307"/>
      <c r="T6" s="308" t="s">
        <v>5</v>
      </c>
      <c r="U6" s="309"/>
      <c r="V6" s="310" t="s">
        <v>72</v>
      </c>
      <c r="W6" s="3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16" t="str">
        <f>IFERROR(VLOOKUP(DeliveryAddress,Table,3,0),1)</f>
        <v>4</v>
      </c>
      <c r="E7" s="317"/>
      <c r="F7" s="317"/>
      <c r="G7" s="317"/>
      <c r="H7" s="317"/>
      <c r="I7" s="317"/>
      <c r="J7" s="317"/>
      <c r="K7" s="317"/>
      <c r="L7" s="317"/>
      <c r="M7" s="318"/>
      <c r="N7" s="77"/>
      <c r="P7" s="29"/>
      <c r="Q7" s="48"/>
      <c r="R7" s="48"/>
      <c r="T7" s="308"/>
      <c r="U7" s="309"/>
      <c r="V7" s="312"/>
      <c r="W7" s="313"/>
      <c r="AB7" s="59"/>
      <c r="AC7" s="59"/>
      <c r="AD7" s="59"/>
      <c r="AE7" s="59"/>
    </row>
    <row r="8" spans="1:32" s="17" customFormat="1" ht="25.5" customHeight="1" x14ac:dyDescent="0.2">
      <c r="A8" s="319" t="s">
        <v>58</v>
      </c>
      <c r="B8" s="319"/>
      <c r="C8" s="319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78"/>
      <c r="P8" s="27" t="s">
        <v>11</v>
      </c>
      <c r="Q8" s="321">
        <v>0.41666666666666669</v>
      </c>
      <c r="R8" s="321"/>
      <c r="T8" s="308"/>
      <c r="U8" s="309"/>
      <c r="V8" s="312"/>
      <c r="W8" s="313"/>
      <c r="AB8" s="59"/>
      <c r="AC8" s="59"/>
      <c r="AD8" s="59"/>
      <c r="AE8" s="59"/>
    </row>
    <row r="9" spans="1:32" s="17" customFormat="1" ht="39.950000000000003" customHeight="1" x14ac:dyDescent="0.2">
      <c r="A9" s="3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323" t="s">
        <v>46</v>
      </c>
      <c r="E9" s="324"/>
      <c r="F9" s="3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M9" s="325"/>
      <c r="N9" s="73"/>
      <c r="P9" s="31" t="s">
        <v>15</v>
      </c>
      <c r="Q9" s="326"/>
      <c r="R9" s="326"/>
      <c r="T9" s="308"/>
      <c r="U9" s="309"/>
      <c r="V9" s="314"/>
      <c r="W9" s="3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323"/>
      <c r="E10" s="324"/>
      <c r="F10" s="3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327" t="str">
        <f>IFERROR(VLOOKUP($D$10,Proxy,2,FALSE),"")</f>
        <v/>
      </c>
      <c r="I10" s="327"/>
      <c r="J10" s="327"/>
      <c r="K10" s="327"/>
      <c r="L10" s="327"/>
      <c r="M10" s="327"/>
      <c r="N10" s="74"/>
      <c r="P10" s="31" t="s">
        <v>32</v>
      </c>
      <c r="Q10" s="328"/>
      <c r="R10" s="328"/>
      <c r="U10" s="29" t="s">
        <v>12</v>
      </c>
      <c r="V10" s="329" t="s">
        <v>73</v>
      </c>
      <c r="W10" s="33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1"/>
      <c r="R11" s="331"/>
      <c r="U11" s="29" t="s">
        <v>28</v>
      </c>
      <c r="V11" s="332" t="s">
        <v>55</v>
      </c>
      <c r="W11" s="33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33" t="s">
        <v>74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79"/>
      <c r="P12" s="27" t="s">
        <v>30</v>
      </c>
      <c r="Q12" s="321"/>
      <c r="R12" s="321"/>
      <c r="S12" s="28"/>
      <c r="T12"/>
      <c r="U12" s="29" t="s">
        <v>46</v>
      </c>
      <c r="V12" s="334"/>
      <c r="W12" s="334"/>
      <c r="X12"/>
      <c r="AB12" s="59"/>
      <c r="AC12" s="59"/>
      <c r="AD12" s="59"/>
      <c r="AE12" s="59"/>
    </row>
    <row r="13" spans="1:32" s="17" customFormat="1" ht="23.25" customHeight="1" x14ac:dyDescent="0.2">
      <c r="A13" s="333" t="s">
        <v>75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79"/>
      <c r="O13" s="31"/>
      <c r="P13" s="31" t="s">
        <v>31</v>
      </c>
      <c r="Q13" s="332"/>
      <c r="R13" s="33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33" t="s">
        <v>76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35" t="s">
        <v>77</v>
      </c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80"/>
      <c r="O15"/>
      <c r="P15" s="336" t="s">
        <v>61</v>
      </c>
      <c r="Q15" s="336"/>
      <c r="R15" s="336"/>
      <c r="S15" s="336"/>
      <c r="T15" s="33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37"/>
      <c r="Q16" s="337"/>
      <c r="R16" s="337"/>
      <c r="S16" s="337"/>
      <c r="T16" s="33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0" t="s">
        <v>59</v>
      </c>
      <c r="B17" s="340" t="s">
        <v>49</v>
      </c>
      <c r="C17" s="342" t="s">
        <v>48</v>
      </c>
      <c r="D17" s="344" t="s">
        <v>50</v>
      </c>
      <c r="E17" s="345"/>
      <c r="F17" s="340" t="s">
        <v>21</v>
      </c>
      <c r="G17" s="340" t="s">
        <v>24</v>
      </c>
      <c r="H17" s="340" t="s">
        <v>22</v>
      </c>
      <c r="I17" s="340" t="s">
        <v>23</v>
      </c>
      <c r="J17" s="340" t="s">
        <v>16</v>
      </c>
      <c r="K17" s="340" t="s">
        <v>69</v>
      </c>
      <c r="L17" s="340" t="s">
        <v>67</v>
      </c>
      <c r="M17" s="340" t="s">
        <v>2</v>
      </c>
      <c r="N17" s="340" t="s">
        <v>66</v>
      </c>
      <c r="O17" s="340" t="s">
        <v>25</v>
      </c>
      <c r="P17" s="344" t="s">
        <v>17</v>
      </c>
      <c r="Q17" s="348"/>
      <c r="R17" s="348"/>
      <c r="S17" s="348"/>
      <c r="T17" s="345"/>
      <c r="U17" s="338" t="s">
        <v>56</v>
      </c>
      <c r="V17" s="339"/>
      <c r="W17" s="340" t="s">
        <v>6</v>
      </c>
      <c r="X17" s="340" t="s">
        <v>41</v>
      </c>
      <c r="Y17" s="350" t="s">
        <v>54</v>
      </c>
      <c r="Z17" s="352" t="s">
        <v>18</v>
      </c>
      <c r="AA17" s="354" t="s">
        <v>60</v>
      </c>
      <c r="AB17" s="354" t="s">
        <v>19</v>
      </c>
      <c r="AC17" s="354" t="s">
        <v>68</v>
      </c>
      <c r="AD17" s="356" t="s">
        <v>57</v>
      </c>
      <c r="AE17" s="357"/>
      <c r="AF17" s="358"/>
      <c r="AG17" s="85"/>
      <c r="BD17" s="84" t="s">
        <v>64</v>
      </c>
    </row>
    <row r="18" spans="1:68" ht="14.25" customHeight="1" x14ac:dyDescent="0.2">
      <c r="A18" s="341"/>
      <c r="B18" s="341"/>
      <c r="C18" s="343"/>
      <c r="D18" s="346"/>
      <c r="E18" s="347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6"/>
      <c r="Q18" s="349"/>
      <c r="R18" s="349"/>
      <c r="S18" s="349"/>
      <c r="T18" s="347"/>
      <c r="U18" s="86" t="s">
        <v>44</v>
      </c>
      <c r="V18" s="86" t="s">
        <v>43</v>
      </c>
      <c r="W18" s="341"/>
      <c r="X18" s="341"/>
      <c r="Y18" s="351"/>
      <c r="Z18" s="353"/>
      <c r="AA18" s="355"/>
      <c r="AB18" s="355"/>
      <c r="AC18" s="355"/>
      <c r="AD18" s="359"/>
      <c r="AE18" s="360"/>
      <c r="AF18" s="361"/>
      <c r="AG18" s="85"/>
      <c r="BD18" s="84"/>
    </row>
    <row r="19" spans="1:68" ht="27.75" customHeight="1" x14ac:dyDescent="0.2">
      <c r="A19" s="362" t="s">
        <v>78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362"/>
      <c r="Z19" s="362"/>
      <c r="AA19" s="54"/>
      <c r="AB19" s="54"/>
      <c r="AC19" s="54"/>
    </row>
    <row r="20" spans="1:68" ht="16.5" customHeight="1" x14ac:dyDescent="0.25">
      <c r="A20" s="363" t="s">
        <v>78</v>
      </c>
      <c r="B20" s="363"/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65"/>
      <c r="AB20" s="65"/>
      <c r="AC20" s="82"/>
    </row>
    <row r="21" spans="1:68" ht="14.25" customHeight="1" x14ac:dyDescent="0.25">
      <c r="A21" s="364" t="s">
        <v>79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66"/>
      <c r="AB21" s="66"/>
      <c r="AC21" s="83"/>
    </row>
    <row r="22" spans="1:68" ht="27" customHeight="1" x14ac:dyDescent="0.25">
      <c r="A22" s="63" t="s">
        <v>80</v>
      </c>
      <c r="B22" s="63" t="s">
        <v>81</v>
      </c>
      <c r="C22" s="36">
        <v>4301070899</v>
      </c>
      <c r="D22" s="365">
        <v>4607111035752</v>
      </c>
      <c r="E22" s="36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84</v>
      </c>
      <c r="L22" s="37" t="s">
        <v>85</v>
      </c>
      <c r="M22" s="38" t="s">
        <v>83</v>
      </c>
      <c r="N22" s="38"/>
      <c r="O22" s="37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7"/>
      <c r="R22" s="367"/>
      <c r="S22" s="367"/>
      <c r="T22" s="36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82</v>
      </c>
      <c r="AG22" s="81"/>
      <c r="AJ22" s="87" t="s">
        <v>86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2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2"/>
      <c r="O23" s="373"/>
      <c r="P23" s="369" t="s">
        <v>40</v>
      </c>
      <c r="Q23" s="370"/>
      <c r="R23" s="370"/>
      <c r="S23" s="370"/>
      <c r="T23" s="370"/>
      <c r="U23" s="370"/>
      <c r="V23" s="37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2"/>
      <c r="O24" s="373"/>
      <c r="P24" s="369" t="s">
        <v>40</v>
      </c>
      <c r="Q24" s="370"/>
      <c r="R24" s="370"/>
      <c r="S24" s="370"/>
      <c r="T24" s="370"/>
      <c r="U24" s="370"/>
      <c r="V24" s="37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2" t="s">
        <v>45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62"/>
      <c r="Z25" s="362"/>
      <c r="AA25" s="54"/>
      <c r="AB25" s="54"/>
      <c r="AC25" s="54"/>
    </row>
    <row r="26" spans="1:68" ht="16.5" customHeight="1" x14ac:dyDescent="0.25">
      <c r="A26" s="363" t="s">
        <v>87</v>
      </c>
      <c r="B26" s="363"/>
      <c r="C26" s="363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  <c r="AA26" s="65"/>
      <c r="AB26" s="65"/>
      <c r="AC26" s="82"/>
    </row>
    <row r="27" spans="1:68" ht="14.25" customHeight="1" x14ac:dyDescent="0.25">
      <c r="A27" s="364" t="s">
        <v>88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66"/>
      <c r="AB27" s="66"/>
      <c r="AC27" s="83"/>
    </row>
    <row r="28" spans="1:68" ht="27" customHeight="1" x14ac:dyDescent="0.25">
      <c r="A28" s="63" t="s">
        <v>89</v>
      </c>
      <c r="B28" s="63" t="s">
        <v>90</v>
      </c>
      <c r="C28" s="36">
        <v>4301132190</v>
      </c>
      <c r="D28" s="365">
        <v>4607111036537</v>
      </c>
      <c r="E28" s="36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93</v>
      </c>
      <c r="L28" s="37" t="s">
        <v>85</v>
      </c>
      <c r="M28" s="38" t="s">
        <v>83</v>
      </c>
      <c r="N28" s="38"/>
      <c r="O28" s="37">
        <v>365</v>
      </c>
      <c r="P28" s="37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67"/>
      <c r="R28" s="367"/>
      <c r="S28" s="367"/>
      <c r="T28" s="36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91</v>
      </c>
      <c r="AG28" s="81"/>
      <c r="AJ28" s="87" t="s">
        <v>86</v>
      </c>
      <c r="AK28" s="87">
        <v>1</v>
      </c>
      <c r="BB28" s="92" t="s">
        <v>92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94</v>
      </c>
      <c r="B29" s="63" t="s">
        <v>95</v>
      </c>
      <c r="C29" s="36">
        <v>4301132188</v>
      </c>
      <c r="D29" s="365">
        <v>4607111036605</v>
      </c>
      <c r="E29" s="36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93</v>
      </c>
      <c r="L29" s="37" t="s">
        <v>85</v>
      </c>
      <c r="M29" s="38" t="s">
        <v>83</v>
      </c>
      <c r="N29" s="38"/>
      <c r="O29" s="37">
        <v>365</v>
      </c>
      <c r="P29" s="37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67"/>
      <c r="R29" s="367"/>
      <c r="S29" s="367"/>
      <c r="T29" s="36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91</v>
      </c>
      <c r="AG29" s="81"/>
      <c r="AJ29" s="87" t="s">
        <v>86</v>
      </c>
      <c r="AK29" s="87">
        <v>1</v>
      </c>
      <c r="BB29" s="94" t="s">
        <v>92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2"/>
      <c r="B30" s="372"/>
      <c r="C30" s="372"/>
      <c r="D30" s="372"/>
      <c r="E30" s="372"/>
      <c r="F30" s="372"/>
      <c r="G30" s="372"/>
      <c r="H30" s="372"/>
      <c r="I30" s="372"/>
      <c r="J30" s="372"/>
      <c r="K30" s="372"/>
      <c r="L30" s="372"/>
      <c r="M30" s="372"/>
      <c r="N30" s="372"/>
      <c r="O30" s="373"/>
      <c r="P30" s="369" t="s">
        <v>40</v>
      </c>
      <c r="Q30" s="370"/>
      <c r="R30" s="370"/>
      <c r="S30" s="370"/>
      <c r="T30" s="370"/>
      <c r="U30" s="370"/>
      <c r="V30" s="371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2"/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  <c r="N31" s="372"/>
      <c r="O31" s="373"/>
      <c r="P31" s="369" t="s">
        <v>40</v>
      </c>
      <c r="Q31" s="370"/>
      <c r="R31" s="370"/>
      <c r="S31" s="370"/>
      <c r="T31" s="370"/>
      <c r="U31" s="370"/>
      <c r="V31" s="371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63" t="s">
        <v>96</v>
      </c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65"/>
      <c r="AB32" s="65"/>
      <c r="AC32" s="82"/>
    </row>
    <row r="33" spans="1:68" ht="14.25" customHeight="1" x14ac:dyDescent="0.25">
      <c r="A33" s="364" t="s">
        <v>79</v>
      </c>
      <c r="B33" s="364"/>
      <c r="C33" s="364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66"/>
      <c r="AB33" s="66"/>
      <c r="AC33" s="83"/>
    </row>
    <row r="34" spans="1:68" ht="27" customHeight="1" x14ac:dyDescent="0.25">
      <c r="A34" s="63" t="s">
        <v>97</v>
      </c>
      <c r="B34" s="63" t="s">
        <v>98</v>
      </c>
      <c r="C34" s="36">
        <v>4301071090</v>
      </c>
      <c r="D34" s="365">
        <v>4620207490075</v>
      </c>
      <c r="E34" s="36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84</v>
      </c>
      <c r="L34" s="37" t="s">
        <v>85</v>
      </c>
      <c r="M34" s="38" t="s">
        <v>83</v>
      </c>
      <c r="N34" s="38"/>
      <c r="O34" s="37">
        <v>180</v>
      </c>
      <c r="P34" s="37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67"/>
      <c r="R34" s="367"/>
      <c r="S34" s="367"/>
      <c r="T34" s="36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99</v>
      </c>
      <c r="AG34" s="81"/>
      <c r="AJ34" s="87" t="s">
        <v>86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100</v>
      </c>
      <c r="B35" s="63" t="s">
        <v>101</v>
      </c>
      <c r="C35" s="36">
        <v>4301071092</v>
      </c>
      <c r="D35" s="365">
        <v>4620207490174</v>
      </c>
      <c r="E35" s="36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84</v>
      </c>
      <c r="L35" s="37" t="s">
        <v>85</v>
      </c>
      <c r="M35" s="38" t="s">
        <v>83</v>
      </c>
      <c r="N35" s="38"/>
      <c r="O35" s="37">
        <v>180</v>
      </c>
      <c r="P35" s="37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67"/>
      <c r="R35" s="367"/>
      <c r="S35" s="367"/>
      <c r="T35" s="36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102</v>
      </c>
      <c r="AG35" s="81"/>
      <c r="AJ35" s="87" t="s">
        <v>86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103</v>
      </c>
      <c r="B36" s="63" t="s">
        <v>104</v>
      </c>
      <c r="C36" s="36">
        <v>4301071091</v>
      </c>
      <c r="D36" s="365">
        <v>4620207490044</v>
      </c>
      <c r="E36" s="36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84</v>
      </c>
      <c r="L36" s="37" t="s">
        <v>85</v>
      </c>
      <c r="M36" s="38" t="s">
        <v>83</v>
      </c>
      <c r="N36" s="38"/>
      <c r="O36" s="37">
        <v>180</v>
      </c>
      <c r="P36" s="37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67"/>
      <c r="R36" s="367"/>
      <c r="S36" s="367"/>
      <c r="T36" s="36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105</v>
      </c>
      <c r="AG36" s="81"/>
      <c r="AJ36" s="87" t="s">
        <v>86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3"/>
      <c r="P37" s="369" t="s">
        <v>40</v>
      </c>
      <c r="Q37" s="370"/>
      <c r="R37" s="370"/>
      <c r="S37" s="370"/>
      <c r="T37" s="370"/>
      <c r="U37" s="370"/>
      <c r="V37" s="37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3"/>
      <c r="P38" s="369" t="s">
        <v>40</v>
      </c>
      <c r="Q38" s="370"/>
      <c r="R38" s="370"/>
      <c r="S38" s="370"/>
      <c r="T38" s="370"/>
      <c r="U38" s="370"/>
      <c r="V38" s="37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63" t="s">
        <v>106</v>
      </c>
      <c r="B39" s="363"/>
      <c r="C39" s="363"/>
      <c r="D39" s="363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63"/>
      <c r="Z39" s="363"/>
      <c r="AA39" s="65"/>
      <c r="AB39" s="65"/>
      <c r="AC39" s="82"/>
    </row>
    <row r="40" spans="1:68" ht="14.25" customHeight="1" x14ac:dyDescent="0.25">
      <c r="A40" s="364" t="s">
        <v>79</v>
      </c>
      <c r="B40" s="364"/>
      <c r="C40" s="364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4"/>
      <c r="Z40" s="364"/>
      <c r="AA40" s="66"/>
      <c r="AB40" s="66"/>
      <c r="AC40" s="83"/>
    </row>
    <row r="41" spans="1:68" ht="27" customHeight="1" x14ac:dyDescent="0.25">
      <c r="A41" s="63" t="s">
        <v>107</v>
      </c>
      <c r="B41" s="63" t="s">
        <v>108</v>
      </c>
      <c r="C41" s="36">
        <v>4301071044</v>
      </c>
      <c r="D41" s="365">
        <v>4607111039385</v>
      </c>
      <c r="E41" s="365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84</v>
      </c>
      <c r="L41" s="37" t="s">
        <v>85</v>
      </c>
      <c r="M41" s="38" t="s">
        <v>83</v>
      </c>
      <c r="N41" s="38"/>
      <c r="O41" s="37">
        <v>180</v>
      </c>
      <c r="P41" s="37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67"/>
      <c r="R41" s="367"/>
      <c r="S41" s="367"/>
      <c r="T41" s="368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109</v>
      </c>
      <c r="AG41" s="81"/>
      <c r="AJ41" s="87" t="s">
        <v>86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110</v>
      </c>
      <c r="B42" s="63" t="s">
        <v>111</v>
      </c>
      <c r="C42" s="36">
        <v>4301071031</v>
      </c>
      <c r="D42" s="365">
        <v>4607111038982</v>
      </c>
      <c r="E42" s="365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84</v>
      </c>
      <c r="L42" s="37" t="s">
        <v>85</v>
      </c>
      <c r="M42" s="38" t="s">
        <v>83</v>
      </c>
      <c r="N42" s="38"/>
      <c r="O42" s="37">
        <v>180</v>
      </c>
      <c r="P42" s="3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67"/>
      <c r="R42" s="367"/>
      <c r="S42" s="367"/>
      <c r="T42" s="368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86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4301071046</v>
      </c>
      <c r="D43" s="365">
        <v>4607111039354</v>
      </c>
      <c r="E43" s="36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84</v>
      </c>
      <c r="L43" s="37" t="s">
        <v>85</v>
      </c>
      <c r="M43" s="38" t="s">
        <v>83</v>
      </c>
      <c r="N43" s="38"/>
      <c r="O43" s="37">
        <v>180</v>
      </c>
      <c r="P43" s="38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67"/>
      <c r="R43" s="367"/>
      <c r="S43" s="367"/>
      <c r="T43" s="368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86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4301071047</v>
      </c>
      <c r="D44" s="365">
        <v>4607111039330</v>
      </c>
      <c r="E44" s="365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84</v>
      </c>
      <c r="L44" s="37" t="s">
        <v>85</v>
      </c>
      <c r="M44" s="38" t="s">
        <v>83</v>
      </c>
      <c r="N44" s="38"/>
      <c r="O44" s="37">
        <v>180</v>
      </c>
      <c r="P44" s="3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67"/>
      <c r="R44" s="367"/>
      <c r="S44" s="367"/>
      <c r="T44" s="368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112</v>
      </c>
      <c r="AG44" s="81"/>
      <c r="AJ44" s="87" t="s">
        <v>86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2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3"/>
      <c r="P45" s="369" t="s">
        <v>40</v>
      </c>
      <c r="Q45" s="370"/>
      <c r="R45" s="370"/>
      <c r="S45" s="370"/>
      <c r="T45" s="370"/>
      <c r="U45" s="370"/>
      <c r="V45" s="371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3"/>
      <c r="P46" s="369" t="s">
        <v>40</v>
      </c>
      <c r="Q46" s="370"/>
      <c r="R46" s="370"/>
      <c r="S46" s="370"/>
      <c r="T46" s="370"/>
      <c r="U46" s="370"/>
      <c r="V46" s="371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63" t="s">
        <v>117</v>
      </c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363"/>
      <c r="Z47" s="363"/>
      <c r="AA47" s="65"/>
      <c r="AB47" s="65"/>
      <c r="AC47" s="82"/>
    </row>
    <row r="48" spans="1:68" ht="14.25" customHeight="1" x14ac:dyDescent="0.25">
      <c r="A48" s="364" t="s">
        <v>79</v>
      </c>
      <c r="B48" s="364"/>
      <c r="C48" s="364"/>
      <c r="D48" s="364"/>
      <c r="E48" s="364"/>
      <c r="F48" s="364"/>
      <c r="G48" s="364"/>
      <c r="H48" s="364"/>
      <c r="I48" s="364"/>
      <c r="J48" s="364"/>
      <c r="K48" s="364"/>
      <c r="L48" s="364"/>
      <c r="M48" s="364"/>
      <c r="N48" s="364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4"/>
      <c r="Z48" s="364"/>
      <c r="AA48" s="66"/>
      <c r="AB48" s="66"/>
      <c r="AC48" s="83"/>
    </row>
    <row r="49" spans="1:68" ht="16.5" customHeight="1" x14ac:dyDescent="0.25">
      <c r="A49" s="63" t="s">
        <v>118</v>
      </c>
      <c r="B49" s="63" t="s">
        <v>119</v>
      </c>
      <c r="C49" s="36">
        <v>4301071073</v>
      </c>
      <c r="D49" s="365">
        <v>4620207490822</v>
      </c>
      <c r="E49" s="365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84</v>
      </c>
      <c r="L49" s="37" t="s">
        <v>85</v>
      </c>
      <c r="M49" s="38" t="s">
        <v>83</v>
      </c>
      <c r="N49" s="38"/>
      <c r="O49" s="37">
        <v>365</v>
      </c>
      <c r="P49" s="38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67"/>
      <c r="R49" s="367"/>
      <c r="S49" s="367"/>
      <c r="T49" s="368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120</v>
      </c>
      <c r="AG49" s="81"/>
      <c r="AJ49" s="87" t="s">
        <v>86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2"/>
      <c r="B50" s="372"/>
      <c r="C50" s="372"/>
      <c r="D50" s="372"/>
      <c r="E50" s="372"/>
      <c r="F50" s="372"/>
      <c r="G50" s="372"/>
      <c r="H50" s="372"/>
      <c r="I50" s="372"/>
      <c r="J50" s="372"/>
      <c r="K50" s="372"/>
      <c r="L50" s="372"/>
      <c r="M50" s="372"/>
      <c r="N50" s="372"/>
      <c r="O50" s="373"/>
      <c r="P50" s="369" t="s">
        <v>40</v>
      </c>
      <c r="Q50" s="370"/>
      <c r="R50" s="370"/>
      <c r="S50" s="370"/>
      <c r="T50" s="370"/>
      <c r="U50" s="370"/>
      <c r="V50" s="371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2"/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3"/>
      <c r="P51" s="369" t="s">
        <v>40</v>
      </c>
      <c r="Q51" s="370"/>
      <c r="R51" s="370"/>
      <c r="S51" s="370"/>
      <c r="T51" s="370"/>
      <c r="U51" s="370"/>
      <c r="V51" s="371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64" t="s">
        <v>121</v>
      </c>
      <c r="B52" s="364"/>
      <c r="C52" s="364"/>
      <c r="D52" s="364"/>
      <c r="E52" s="364"/>
      <c r="F52" s="364"/>
      <c r="G52" s="364"/>
      <c r="H52" s="364"/>
      <c r="I52" s="364"/>
      <c r="J52" s="364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  <c r="X52" s="364"/>
      <c r="Y52" s="364"/>
      <c r="Z52" s="364"/>
      <c r="AA52" s="66"/>
      <c r="AB52" s="66"/>
      <c r="AC52" s="83"/>
    </row>
    <row r="53" spans="1:68" ht="16.5" customHeight="1" x14ac:dyDescent="0.25">
      <c r="A53" s="63" t="s">
        <v>122</v>
      </c>
      <c r="B53" s="63" t="s">
        <v>123</v>
      </c>
      <c r="C53" s="36">
        <v>4301100087</v>
      </c>
      <c r="D53" s="365">
        <v>4607111039743</v>
      </c>
      <c r="E53" s="365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93</v>
      </c>
      <c r="L53" s="37" t="s">
        <v>85</v>
      </c>
      <c r="M53" s="38" t="s">
        <v>83</v>
      </c>
      <c r="N53" s="38"/>
      <c r="O53" s="37">
        <v>365</v>
      </c>
      <c r="P53" s="38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67"/>
      <c r="R53" s="367"/>
      <c r="S53" s="367"/>
      <c r="T53" s="368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124</v>
      </c>
      <c r="AG53" s="81"/>
      <c r="AJ53" s="87" t="s">
        <v>86</v>
      </c>
      <c r="AK53" s="87">
        <v>1</v>
      </c>
      <c r="BB53" s="112" t="s">
        <v>92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2"/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3"/>
      <c r="P54" s="369" t="s">
        <v>40</v>
      </c>
      <c r="Q54" s="370"/>
      <c r="R54" s="370"/>
      <c r="S54" s="370"/>
      <c r="T54" s="370"/>
      <c r="U54" s="370"/>
      <c r="V54" s="371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2"/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3"/>
      <c r="P55" s="369" t="s">
        <v>40</v>
      </c>
      <c r="Q55" s="370"/>
      <c r="R55" s="370"/>
      <c r="S55" s="370"/>
      <c r="T55" s="370"/>
      <c r="U55" s="370"/>
      <c r="V55" s="371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64" t="s">
        <v>88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66"/>
      <c r="AB56" s="66"/>
      <c r="AC56" s="83"/>
    </row>
    <row r="57" spans="1:68" ht="16.5" customHeight="1" x14ac:dyDescent="0.25">
      <c r="A57" s="63" t="s">
        <v>125</v>
      </c>
      <c r="B57" s="63" t="s">
        <v>126</v>
      </c>
      <c r="C57" s="36">
        <v>4301132194</v>
      </c>
      <c r="D57" s="365">
        <v>4607111039712</v>
      </c>
      <c r="E57" s="365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93</v>
      </c>
      <c r="L57" s="37" t="s">
        <v>85</v>
      </c>
      <c r="M57" s="38" t="s">
        <v>83</v>
      </c>
      <c r="N57" s="38"/>
      <c r="O57" s="37">
        <v>365</v>
      </c>
      <c r="P57" s="38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67"/>
      <c r="R57" s="367"/>
      <c r="S57" s="367"/>
      <c r="T57" s="368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127</v>
      </c>
      <c r="AG57" s="81"/>
      <c r="AJ57" s="87" t="s">
        <v>86</v>
      </c>
      <c r="AK57" s="87">
        <v>1</v>
      </c>
      <c r="BB57" s="114" t="s">
        <v>92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2"/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3"/>
      <c r="P58" s="369" t="s">
        <v>40</v>
      </c>
      <c r="Q58" s="370"/>
      <c r="R58" s="370"/>
      <c r="S58" s="370"/>
      <c r="T58" s="370"/>
      <c r="U58" s="370"/>
      <c r="V58" s="371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2"/>
      <c r="B59" s="372"/>
      <c r="C59" s="372"/>
      <c r="D59" s="372"/>
      <c r="E59" s="372"/>
      <c r="F59" s="372"/>
      <c r="G59" s="372"/>
      <c r="H59" s="372"/>
      <c r="I59" s="372"/>
      <c r="J59" s="372"/>
      <c r="K59" s="372"/>
      <c r="L59" s="372"/>
      <c r="M59" s="372"/>
      <c r="N59" s="372"/>
      <c r="O59" s="373"/>
      <c r="P59" s="369" t="s">
        <v>40</v>
      </c>
      <c r="Q59" s="370"/>
      <c r="R59" s="370"/>
      <c r="S59" s="370"/>
      <c r="T59" s="370"/>
      <c r="U59" s="370"/>
      <c r="V59" s="371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64" t="s">
        <v>128</v>
      </c>
      <c r="B60" s="364"/>
      <c r="C60" s="364"/>
      <c r="D60" s="364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  <c r="X60" s="364"/>
      <c r="Y60" s="364"/>
      <c r="Z60" s="364"/>
      <c r="AA60" s="66"/>
      <c r="AB60" s="66"/>
      <c r="AC60" s="83"/>
    </row>
    <row r="61" spans="1:68" ht="16.5" customHeight="1" x14ac:dyDescent="0.25">
      <c r="A61" s="63" t="s">
        <v>129</v>
      </c>
      <c r="B61" s="63" t="s">
        <v>130</v>
      </c>
      <c r="C61" s="36">
        <v>4301136018</v>
      </c>
      <c r="D61" s="365">
        <v>4607111037008</v>
      </c>
      <c r="E61" s="365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93</v>
      </c>
      <c r="L61" s="37" t="s">
        <v>85</v>
      </c>
      <c r="M61" s="38" t="s">
        <v>83</v>
      </c>
      <c r="N61" s="38"/>
      <c r="O61" s="37">
        <v>365</v>
      </c>
      <c r="P61" s="38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67"/>
      <c r="R61" s="367"/>
      <c r="S61" s="367"/>
      <c r="T61" s="368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131</v>
      </c>
      <c r="AG61" s="81"/>
      <c r="AJ61" s="87" t="s">
        <v>86</v>
      </c>
      <c r="AK61" s="87">
        <v>1</v>
      </c>
      <c r="BB61" s="116" t="s">
        <v>92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132</v>
      </c>
      <c r="B62" s="63" t="s">
        <v>133</v>
      </c>
      <c r="C62" s="36">
        <v>4301136015</v>
      </c>
      <c r="D62" s="365">
        <v>4607111037398</v>
      </c>
      <c r="E62" s="365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93</v>
      </c>
      <c r="L62" s="37" t="s">
        <v>85</v>
      </c>
      <c r="M62" s="38" t="s">
        <v>83</v>
      </c>
      <c r="N62" s="38"/>
      <c r="O62" s="37">
        <v>365</v>
      </c>
      <c r="P62" s="38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67"/>
      <c r="R62" s="367"/>
      <c r="S62" s="367"/>
      <c r="T62" s="36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131</v>
      </c>
      <c r="AG62" s="81"/>
      <c r="AJ62" s="87" t="s">
        <v>86</v>
      </c>
      <c r="AK62" s="87">
        <v>1</v>
      </c>
      <c r="BB62" s="118" t="s">
        <v>92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2"/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3"/>
      <c r="P63" s="369" t="s">
        <v>40</v>
      </c>
      <c r="Q63" s="370"/>
      <c r="R63" s="370"/>
      <c r="S63" s="370"/>
      <c r="T63" s="370"/>
      <c r="U63" s="370"/>
      <c r="V63" s="371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2"/>
      <c r="B64" s="372"/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  <c r="N64" s="372"/>
      <c r="O64" s="373"/>
      <c r="P64" s="369" t="s">
        <v>40</v>
      </c>
      <c r="Q64" s="370"/>
      <c r="R64" s="370"/>
      <c r="S64" s="370"/>
      <c r="T64" s="370"/>
      <c r="U64" s="370"/>
      <c r="V64" s="371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64" t="s">
        <v>134</v>
      </c>
      <c r="B65" s="364"/>
      <c r="C65" s="364"/>
      <c r="D65" s="364"/>
      <c r="E65" s="364"/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  <c r="X65" s="364"/>
      <c r="Y65" s="364"/>
      <c r="Z65" s="364"/>
      <c r="AA65" s="66"/>
      <c r="AB65" s="66"/>
      <c r="AC65" s="83"/>
    </row>
    <row r="66" spans="1:68" ht="16.5" customHeight="1" x14ac:dyDescent="0.25">
      <c r="A66" s="63" t="s">
        <v>135</v>
      </c>
      <c r="B66" s="63" t="s">
        <v>136</v>
      </c>
      <c r="C66" s="36">
        <v>4301135664</v>
      </c>
      <c r="D66" s="365">
        <v>4607111039705</v>
      </c>
      <c r="E66" s="365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93</v>
      </c>
      <c r="L66" s="37" t="s">
        <v>85</v>
      </c>
      <c r="M66" s="38" t="s">
        <v>83</v>
      </c>
      <c r="N66" s="38"/>
      <c r="O66" s="37">
        <v>365</v>
      </c>
      <c r="P66" s="38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67"/>
      <c r="R66" s="367"/>
      <c r="S66" s="367"/>
      <c r="T66" s="36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131</v>
      </c>
      <c r="AG66" s="81"/>
      <c r="AJ66" s="87" t="s">
        <v>86</v>
      </c>
      <c r="AK66" s="87">
        <v>1</v>
      </c>
      <c r="BB66" s="120" t="s">
        <v>92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137</v>
      </c>
      <c r="B67" s="63" t="s">
        <v>138</v>
      </c>
      <c r="C67" s="36">
        <v>4301135665</v>
      </c>
      <c r="D67" s="365">
        <v>4607111039729</v>
      </c>
      <c r="E67" s="365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93</v>
      </c>
      <c r="L67" s="37" t="s">
        <v>85</v>
      </c>
      <c r="M67" s="38" t="s">
        <v>83</v>
      </c>
      <c r="N67" s="38"/>
      <c r="O67" s="37">
        <v>365</v>
      </c>
      <c r="P67" s="38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67"/>
      <c r="R67" s="367"/>
      <c r="S67" s="367"/>
      <c r="T67" s="36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139</v>
      </c>
      <c r="AG67" s="81"/>
      <c r="AJ67" s="87" t="s">
        <v>86</v>
      </c>
      <c r="AK67" s="87">
        <v>1</v>
      </c>
      <c r="BB67" s="122" t="s">
        <v>92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140</v>
      </c>
      <c r="B68" s="63" t="s">
        <v>141</v>
      </c>
      <c r="C68" s="36">
        <v>4301135702</v>
      </c>
      <c r="D68" s="365">
        <v>4620207490228</v>
      </c>
      <c r="E68" s="365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93</v>
      </c>
      <c r="L68" s="37" t="s">
        <v>85</v>
      </c>
      <c r="M68" s="38" t="s">
        <v>83</v>
      </c>
      <c r="N68" s="38"/>
      <c r="O68" s="37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67"/>
      <c r="R68" s="367"/>
      <c r="S68" s="367"/>
      <c r="T68" s="368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139</v>
      </c>
      <c r="AG68" s="81"/>
      <c r="AJ68" s="87" t="s">
        <v>86</v>
      </c>
      <c r="AK68" s="87">
        <v>1</v>
      </c>
      <c r="BB68" s="124" t="s">
        <v>92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2"/>
      <c r="B69" s="372"/>
      <c r="C69" s="372"/>
      <c r="D69" s="372"/>
      <c r="E69" s="372"/>
      <c r="F69" s="372"/>
      <c r="G69" s="372"/>
      <c r="H69" s="372"/>
      <c r="I69" s="372"/>
      <c r="J69" s="372"/>
      <c r="K69" s="372"/>
      <c r="L69" s="372"/>
      <c r="M69" s="372"/>
      <c r="N69" s="372"/>
      <c r="O69" s="373"/>
      <c r="P69" s="369" t="s">
        <v>40</v>
      </c>
      <c r="Q69" s="370"/>
      <c r="R69" s="370"/>
      <c r="S69" s="370"/>
      <c r="T69" s="370"/>
      <c r="U69" s="370"/>
      <c r="V69" s="371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2"/>
      <c r="B70" s="372"/>
      <c r="C70" s="372"/>
      <c r="D70" s="372"/>
      <c r="E70" s="372"/>
      <c r="F70" s="372"/>
      <c r="G70" s="372"/>
      <c r="H70" s="372"/>
      <c r="I70" s="372"/>
      <c r="J70" s="372"/>
      <c r="K70" s="372"/>
      <c r="L70" s="372"/>
      <c r="M70" s="372"/>
      <c r="N70" s="372"/>
      <c r="O70" s="373"/>
      <c r="P70" s="369" t="s">
        <v>40</v>
      </c>
      <c r="Q70" s="370"/>
      <c r="R70" s="370"/>
      <c r="S70" s="370"/>
      <c r="T70" s="370"/>
      <c r="U70" s="370"/>
      <c r="V70" s="371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63" t="s">
        <v>142</v>
      </c>
      <c r="B71" s="363"/>
      <c r="C71" s="363"/>
      <c r="D71" s="363"/>
      <c r="E71" s="363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  <c r="X71" s="363"/>
      <c r="Y71" s="363"/>
      <c r="Z71" s="363"/>
      <c r="AA71" s="65"/>
      <c r="AB71" s="65"/>
      <c r="AC71" s="82"/>
    </row>
    <row r="72" spans="1:68" ht="14.25" customHeight="1" x14ac:dyDescent="0.25">
      <c r="A72" s="364" t="s">
        <v>79</v>
      </c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  <c r="X72" s="364"/>
      <c r="Y72" s="364"/>
      <c r="Z72" s="364"/>
      <c r="AA72" s="66"/>
      <c r="AB72" s="66"/>
      <c r="AC72" s="83"/>
    </row>
    <row r="73" spans="1:68" ht="27" customHeight="1" x14ac:dyDescent="0.25">
      <c r="A73" s="63" t="s">
        <v>143</v>
      </c>
      <c r="B73" s="63" t="s">
        <v>144</v>
      </c>
      <c r="C73" s="36">
        <v>4301070977</v>
      </c>
      <c r="D73" s="365">
        <v>4607111037411</v>
      </c>
      <c r="E73" s="365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146</v>
      </c>
      <c r="L73" s="37" t="s">
        <v>85</v>
      </c>
      <c r="M73" s="38" t="s">
        <v>83</v>
      </c>
      <c r="N73" s="38"/>
      <c r="O73" s="37">
        <v>180</v>
      </c>
      <c r="P7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67"/>
      <c r="R73" s="367"/>
      <c r="S73" s="367"/>
      <c r="T73" s="368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145</v>
      </c>
      <c r="AG73" s="81"/>
      <c r="AJ73" s="87" t="s">
        <v>86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147</v>
      </c>
      <c r="B74" s="63" t="s">
        <v>148</v>
      </c>
      <c r="C74" s="36">
        <v>4301070981</v>
      </c>
      <c r="D74" s="365">
        <v>4607111036728</v>
      </c>
      <c r="E74" s="365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84</v>
      </c>
      <c r="L74" s="37" t="s">
        <v>85</v>
      </c>
      <c r="M74" s="38" t="s">
        <v>83</v>
      </c>
      <c r="N74" s="38"/>
      <c r="O74" s="37">
        <v>180</v>
      </c>
      <c r="P74" s="39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67"/>
      <c r="R74" s="367"/>
      <c r="S74" s="367"/>
      <c r="T74" s="368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145</v>
      </c>
      <c r="AG74" s="81"/>
      <c r="AJ74" s="87" t="s">
        <v>86</v>
      </c>
      <c r="AK74" s="87">
        <v>1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2"/>
      <c r="B75" s="372"/>
      <c r="C75" s="372"/>
      <c r="D75" s="372"/>
      <c r="E75" s="372"/>
      <c r="F75" s="372"/>
      <c r="G75" s="372"/>
      <c r="H75" s="372"/>
      <c r="I75" s="372"/>
      <c r="J75" s="372"/>
      <c r="K75" s="372"/>
      <c r="L75" s="372"/>
      <c r="M75" s="372"/>
      <c r="N75" s="372"/>
      <c r="O75" s="373"/>
      <c r="P75" s="369" t="s">
        <v>40</v>
      </c>
      <c r="Q75" s="370"/>
      <c r="R75" s="370"/>
      <c r="S75" s="370"/>
      <c r="T75" s="370"/>
      <c r="U75" s="370"/>
      <c r="V75" s="371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2"/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3"/>
      <c r="P76" s="369" t="s">
        <v>40</v>
      </c>
      <c r="Q76" s="370"/>
      <c r="R76" s="370"/>
      <c r="S76" s="370"/>
      <c r="T76" s="370"/>
      <c r="U76" s="370"/>
      <c r="V76" s="371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63" t="s">
        <v>149</v>
      </c>
      <c r="B77" s="363"/>
      <c r="C77" s="363"/>
      <c r="D77" s="363"/>
      <c r="E77" s="363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  <c r="X77" s="363"/>
      <c r="Y77" s="363"/>
      <c r="Z77" s="363"/>
      <c r="AA77" s="65"/>
      <c r="AB77" s="65"/>
      <c r="AC77" s="82"/>
    </row>
    <row r="78" spans="1:68" ht="14.25" customHeight="1" x14ac:dyDescent="0.25">
      <c r="A78" s="364" t="s">
        <v>134</v>
      </c>
      <c r="B78" s="364"/>
      <c r="C78" s="364"/>
      <c r="D78" s="364"/>
      <c r="E78" s="364"/>
      <c r="F78" s="364"/>
      <c r="G78" s="364"/>
      <c r="H78" s="364"/>
      <c r="I78" s="364"/>
      <c r="J78" s="364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  <c r="X78" s="364"/>
      <c r="Y78" s="364"/>
      <c r="Z78" s="364"/>
      <c r="AA78" s="66"/>
      <c r="AB78" s="66"/>
      <c r="AC78" s="83"/>
    </row>
    <row r="79" spans="1:68" ht="27" customHeight="1" x14ac:dyDescent="0.25">
      <c r="A79" s="63" t="s">
        <v>150</v>
      </c>
      <c r="B79" s="63" t="s">
        <v>151</v>
      </c>
      <c r="C79" s="36">
        <v>4301135574</v>
      </c>
      <c r="D79" s="365">
        <v>4607111033659</v>
      </c>
      <c r="E79" s="365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93</v>
      </c>
      <c r="L79" s="37" t="s">
        <v>85</v>
      </c>
      <c r="M79" s="38" t="s">
        <v>83</v>
      </c>
      <c r="N79" s="38"/>
      <c r="O79" s="37">
        <v>180</v>
      </c>
      <c r="P79" s="39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67"/>
      <c r="R79" s="367"/>
      <c r="S79" s="367"/>
      <c r="T79" s="368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152</v>
      </c>
      <c r="AG79" s="81"/>
      <c r="AJ79" s="87" t="s">
        <v>86</v>
      </c>
      <c r="AK79" s="87">
        <v>1</v>
      </c>
      <c r="BB79" s="130" t="s">
        <v>92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72"/>
      <c r="B80" s="372"/>
      <c r="C80" s="372"/>
      <c r="D80" s="372"/>
      <c r="E80" s="372"/>
      <c r="F80" s="372"/>
      <c r="G80" s="372"/>
      <c r="H80" s="372"/>
      <c r="I80" s="372"/>
      <c r="J80" s="372"/>
      <c r="K80" s="372"/>
      <c r="L80" s="372"/>
      <c r="M80" s="372"/>
      <c r="N80" s="372"/>
      <c r="O80" s="373"/>
      <c r="P80" s="369" t="s">
        <v>40</v>
      </c>
      <c r="Q80" s="370"/>
      <c r="R80" s="370"/>
      <c r="S80" s="370"/>
      <c r="T80" s="370"/>
      <c r="U80" s="370"/>
      <c r="V80" s="371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72"/>
      <c r="B81" s="372"/>
      <c r="C81" s="372"/>
      <c r="D81" s="372"/>
      <c r="E81" s="372"/>
      <c r="F81" s="372"/>
      <c r="G81" s="372"/>
      <c r="H81" s="372"/>
      <c r="I81" s="372"/>
      <c r="J81" s="372"/>
      <c r="K81" s="372"/>
      <c r="L81" s="372"/>
      <c r="M81" s="372"/>
      <c r="N81" s="372"/>
      <c r="O81" s="373"/>
      <c r="P81" s="369" t="s">
        <v>40</v>
      </c>
      <c r="Q81" s="370"/>
      <c r="R81" s="370"/>
      <c r="S81" s="370"/>
      <c r="T81" s="370"/>
      <c r="U81" s="370"/>
      <c r="V81" s="371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63" t="s">
        <v>153</v>
      </c>
      <c r="B82" s="363"/>
      <c r="C82" s="363"/>
      <c r="D82" s="363"/>
      <c r="E82" s="363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  <c r="X82" s="363"/>
      <c r="Y82" s="363"/>
      <c r="Z82" s="363"/>
      <c r="AA82" s="65"/>
      <c r="AB82" s="65"/>
      <c r="AC82" s="82"/>
    </row>
    <row r="83" spans="1:68" ht="14.25" customHeight="1" x14ac:dyDescent="0.25">
      <c r="A83" s="364" t="s">
        <v>154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66"/>
      <c r="AB83" s="66"/>
      <c r="AC83" s="83"/>
    </row>
    <row r="84" spans="1:68" ht="27" customHeight="1" x14ac:dyDescent="0.25">
      <c r="A84" s="63" t="s">
        <v>155</v>
      </c>
      <c r="B84" s="63" t="s">
        <v>156</v>
      </c>
      <c r="C84" s="36">
        <v>4301131047</v>
      </c>
      <c r="D84" s="365">
        <v>4607111034120</v>
      </c>
      <c r="E84" s="36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93</v>
      </c>
      <c r="L84" s="37" t="s">
        <v>85</v>
      </c>
      <c r="M84" s="38" t="s">
        <v>83</v>
      </c>
      <c r="N84" s="38"/>
      <c r="O84" s="37">
        <v>180</v>
      </c>
      <c r="P84" s="39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67"/>
      <c r="R84" s="367"/>
      <c r="S84" s="367"/>
      <c r="T84" s="36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157</v>
      </c>
      <c r="AG84" s="81"/>
      <c r="AJ84" s="87" t="s">
        <v>86</v>
      </c>
      <c r="AK84" s="87">
        <v>1</v>
      </c>
      <c r="BB84" s="132" t="s">
        <v>92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158</v>
      </c>
      <c r="B85" s="63" t="s">
        <v>159</v>
      </c>
      <c r="C85" s="36">
        <v>4301131046</v>
      </c>
      <c r="D85" s="365">
        <v>4607111034137</v>
      </c>
      <c r="E85" s="365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93</v>
      </c>
      <c r="L85" s="37" t="s">
        <v>85</v>
      </c>
      <c r="M85" s="38" t="s">
        <v>83</v>
      </c>
      <c r="N85" s="38"/>
      <c r="O85" s="37">
        <v>180</v>
      </c>
      <c r="P85" s="39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67"/>
      <c r="R85" s="367"/>
      <c r="S85" s="367"/>
      <c r="T85" s="368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160</v>
      </c>
      <c r="AG85" s="81"/>
      <c r="AJ85" s="87" t="s">
        <v>86</v>
      </c>
      <c r="AK85" s="87">
        <v>1</v>
      </c>
      <c r="BB85" s="134" t="s">
        <v>92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3"/>
      <c r="P86" s="369" t="s">
        <v>40</v>
      </c>
      <c r="Q86" s="370"/>
      <c r="R86" s="370"/>
      <c r="S86" s="370"/>
      <c r="T86" s="370"/>
      <c r="U86" s="370"/>
      <c r="V86" s="371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72"/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3"/>
      <c r="P87" s="369" t="s">
        <v>40</v>
      </c>
      <c r="Q87" s="370"/>
      <c r="R87" s="370"/>
      <c r="S87" s="370"/>
      <c r="T87" s="370"/>
      <c r="U87" s="370"/>
      <c r="V87" s="371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63" t="s">
        <v>161</v>
      </c>
      <c r="B88" s="363"/>
      <c r="C88" s="363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65"/>
      <c r="AB88" s="65"/>
      <c r="AC88" s="82"/>
    </row>
    <row r="89" spans="1:68" ht="14.25" customHeight="1" x14ac:dyDescent="0.25">
      <c r="A89" s="364" t="s">
        <v>134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66"/>
      <c r="AB89" s="66"/>
      <c r="AC89" s="83"/>
    </row>
    <row r="90" spans="1:68" ht="27" customHeight="1" x14ac:dyDescent="0.25">
      <c r="A90" s="63" t="s">
        <v>162</v>
      </c>
      <c r="B90" s="63" t="s">
        <v>163</v>
      </c>
      <c r="C90" s="36">
        <v>4301135763</v>
      </c>
      <c r="D90" s="365">
        <v>4620207491027</v>
      </c>
      <c r="E90" s="365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93</v>
      </c>
      <c r="L90" s="37" t="s">
        <v>85</v>
      </c>
      <c r="M90" s="38" t="s">
        <v>83</v>
      </c>
      <c r="N90" s="38"/>
      <c r="O90" s="37">
        <v>180</v>
      </c>
      <c r="P90" s="39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67"/>
      <c r="R90" s="367"/>
      <c r="S90" s="367"/>
      <c r="T90" s="368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152</v>
      </c>
      <c r="AG90" s="81"/>
      <c r="AJ90" s="87" t="s">
        <v>86</v>
      </c>
      <c r="AK90" s="87">
        <v>1</v>
      </c>
      <c r="BB90" s="136" t="s">
        <v>92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164</v>
      </c>
      <c r="B91" s="63" t="s">
        <v>165</v>
      </c>
      <c r="C91" s="36">
        <v>4301135793</v>
      </c>
      <c r="D91" s="365">
        <v>4620207491003</v>
      </c>
      <c r="E91" s="365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93</v>
      </c>
      <c r="L91" s="37" t="s">
        <v>85</v>
      </c>
      <c r="M91" s="38" t="s">
        <v>83</v>
      </c>
      <c r="N91" s="38"/>
      <c r="O91" s="37">
        <v>180</v>
      </c>
      <c r="P91" s="397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67"/>
      <c r="R91" s="367"/>
      <c r="S91" s="367"/>
      <c r="T91" s="368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152</v>
      </c>
      <c r="AG91" s="81"/>
      <c r="AJ91" s="87" t="s">
        <v>86</v>
      </c>
      <c r="AK91" s="87">
        <v>1</v>
      </c>
      <c r="BB91" s="138" t="s">
        <v>92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166</v>
      </c>
      <c r="B92" s="63" t="s">
        <v>167</v>
      </c>
      <c r="C92" s="36">
        <v>4301135768</v>
      </c>
      <c r="D92" s="365">
        <v>4620207491034</v>
      </c>
      <c r="E92" s="365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93</v>
      </c>
      <c r="L92" s="37" t="s">
        <v>85</v>
      </c>
      <c r="M92" s="38" t="s">
        <v>83</v>
      </c>
      <c r="N92" s="38"/>
      <c r="O92" s="37">
        <v>180</v>
      </c>
      <c r="P92" s="39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67"/>
      <c r="R92" s="367"/>
      <c r="S92" s="367"/>
      <c r="T92" s="368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168</v>
      </c>
      <c r="AG92" s="81"/>
      <c r="AJ92" s="87" t="s">
        <v>86</v>
      </c>
      <c r="AK92" s="87">
        <v>1</v>
      </c>
      <c r="BB92" s="140" t="s">
        <v>92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169</v>
      </c>
      <c r="B93" s="63" t="s">
        <v>170</v>
      </c>
      <c r="C93" s="36">
        <v>4301135760</v>
      </c>
      <c r="D93" s="365">
        <v>4620207491010</v>
      </c>
      <c r="E93" s="365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93</v>
      </c>
      <c r="L93" s="37" t="s">
        <v>85</v>
      </c>
      <c r="M93" s="38" t="s">
        <v>83</v>
      </c>
      <c r="N93" s="38"/>
      <c r="O93" s="37">
        <v>180</v>
      </c>
      <c r="P93" s="39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67"/>
      <c r="R93" s="367"/>
      <c r="S93" s="367"/>
      <c r="T93" s="368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152</v>
      </c>
      <c r="AG93" s="81"/>
      <c r="AJ93" s="87" t="s">
        <v>86</v>
      </c>
      <c r="AK93" s="87">
        <v>1</v>
      </c>
      <c r="BB93" s="142" t="s">
        <v>92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171</v>
      </c>
      <c r="B94" s="63" t="s">
        <v>172</v>
      </c>
      <c r="C94" s="36">
        <v>4301135571</v>
      </c>
      <c r="D94" s="365">
        <v>4607111035028</v>
      </c>
      <c r="E94" s="365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93</v>
      </c>
      <c r="L94" s="37" t="s">
        <v>85</v>
      </c>
      <c r="M94" s="38" t="s">
        <v>83</v>
      </c>
      <c r="N94" s="38"/>
      <c r="O94" s="37">
        <v>180</v>
      </c>
      <c r="P94" s="40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67"/>
      <c r="R94" s="367"/>
      <c r="S94" s="367"/>
      <c r="T94" s="36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152</v>
      </c>
      <c r="AG94" s="81"/>
      <c r="AJ94" s="87" t="s">
        <v>86</v>
      </c>
      <c r="AK94" s="87">
        <v>1</v>
      </c>
      <c r="BB94" s="144" t="s">
        <v>92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173</v>
      </c>
      <c r="B95" s="63" t="s">
        <v>174</v>
      </c>
      <c r="C95" s="36">
        <v>4301135285</v>
      </c>
      <c r="D95" s="365">
        <v>4607111036407</v>
      </c>
      <c r="E95" s="365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93</v>
      </c>
      <c r="L95" s="37" t="s">
        <v>85</v>
      </c>
      <c r="M95" s="38" t="s">
        <v>83</v>
      </c>
      <c r="N95" s="38"/>
      <c r="O95" s="37">
        <v>180</v>
      </c>
      <c r="P95" s="4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67"/>
      <c r="R95" s="367"/>
      <c r="S95" s="367"/>
      <c r="T95" s="36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175</v>
      </c>
      <c r="AG95" s="81"/>
      <c r="AJ95" s="87" t="s">
        <v>86</v>
      </c>
      <c r="AK95" s="87">
        <v>1</v>
      </c>
      <c r="BB95" s="146" t="s">
        <v>92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72"/>
      <c r="B96" s="372"/>
      <c r="C96" s="372"/>
      <c r="D96" s="372"/>
      <c r="E96" s="372"/>
      <c r="F96" s="372"/>
      <c r="G96" s="372"/>
      <c r="H96" s="372"/>
      <c r="I96" s="372"/>
      <c r="J96" s="372"/>
      <c r="K96" s="372"/>
      <c r="L96" s="372"/>
      <c r="M96" s="372"/>
      <c r="N96" s="372"/>
      <c r="O96" s="373"/>
      <c r="P96" s="369" t="s">
        <v>40</v>
      </c>
      <c r="Q96" s="370"/>
      <c r="R96" s="370"/>
      <c r="S96" s="370"/>
      <c r="T96" s="370"/>
      <c r="U96" s="370"/>
      <c r="V96" s="371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72"/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3"/>
      <c r="P97" s="369" t="s">
        <v>40</v>
      </c>
      <c r="Q97" s="370"/>
      <c r="R97" s="370"/>
      <c r="S97" s="370"/>
      <c r="T97" s="370"/>
      <c r="U97" s="370"/>
      <c r="V97" s="371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63" t="s">
        <v>176</v>
      </c>
      <c r="B98" s="363"/>
      <c r="C98" s="363"/>
      <c r="D98" s="363"/>
      <c r="E98" s="363"/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  <c r="X98" s="363"/>
      <c r="Y98" s="363"/>
      <c r="Z98" s="363"/>
      <c r="AA98" s="65"/>
      <c r="AB98" s="65"/>
      <c r="AC98" s="82"/>
    </row>
    <row r="99" spans="1:68" ht="14.25" customHeight="1" x14ac:dyDescent="0.25">
      <c r="A99" s="364" t="s">
        <v>128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66"/>
      <c r="AB99" s="66"/>
      <c r="AC99" s="83"/>
    </row>
    <row r="100" spans="1:68" ht="27" customHeight="1" x14ac:dyDescent="0.25">
      <c r="A100" s="63" t="s">
        <v>177</v>
      </c>
      <c r="B100" s="63" t="s">
        <v>178</v>
      </c>
      <c r="C100" s="36">
        <v>4301136070</v>
      </c>
      <c r="D100" s="365">
        <v>4607025784012</v>
      </c>
      <c r="E100" s="365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93</v>
      </c>
      <c r="L100" s="37" t="s">
        <v>85</v>
      </c>
      <c r="M100" s="38" t="s">
        <v>83</v>
      </c>
      <c r="N100" s="38"/>
      <c r="O100" s="37">
        <v>180</v>
      </c>
      <c r="P100" s="40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67"/>
      <c r="R100" s="367"/>
      <c r="S100" s="367"/>
      <c r="T100" s="368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179</v>
      </c>
      <c r="AG100" s="81"/>
      <c r="AJ100" s="87" t="s">
        <v>86</v>
      </c>
      <c r="AK100" s="87">
        <v>1</v>
      </c>
      <c r="BB100" s="148" t="s">
        <v>92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180</v>
      </c>
      <c r="B101" s="63" t="s">
        <v>181</v>
      </c>
      <c r="C101" s="36">
        <v>4301136079</v>
      </c>
      <c r="D101" s="365">
        <v>4607025784319</v>
      </c>
      <c r="E101" s="365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93</v>
      </c>
      <c r="L101" s="37" t="s">
        <v>85</v>
      </c>
      <c r="M101" s="38" t="s">
        <v>83</v>
      </c>
      <c r="N101" s="38"/>
      <c r="O101" s="37">
        <v>180</v>
      </c>
      <c r="P101" s="4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67"/>
      <c r="R101" s="367"/>
      <c r="S101" s="367"/>
      <c r="T101" s="368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152</v>
      </c>
      <c r="AG101" s="81"/>
      <c r="AJ101" s="87" t="s">
        <v>86</v>
      </c>
      <c r="AK101" s="87">
        <v>1</v>
      </c>
      <c r="BB101" s="150" t="s">
        <v>92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72"/>
      <c r="B102" s="372"/>
      <c r="C102" s="372"/>
      <c r="D102" s="372"/>
      <c r="E102" s="372"/>
      <c r="F102" s="372"/>
      <c r="G102" s="372"/>
      <c r="H102" s="372"/>
      <c r="I102" s="372"/>
      <c r="J102" s="372"/>
      <c r="K102" s="372"/>
      <c r="L102" s="372"/>
      <c r="M102" s="372"/>
      <c r="N102" s="372"/>
      <c r="O102" s="373"/>
      <c r="P102" s="369" t="s">
        <v>40</v>
      </c>
      <c r="Q102" s="370"/>
      <c r="R102" s="370"/>
      <c r="S102" s="370"/>
      <c r="T102" s="370"/>
      <c r="U102" s="370"/>
      <c r="V102" s="371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72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2"/>
      <c r="O103" s="373"/>
      <c r="P103" s="369" t="s">
        <v>40</v>
      </c>
      <c r="Q103" s="370"/>
      <c r="R103" s="370"/>
      <c r="S103" s="370"/>
      <c r="T103" s="370"/>
      <c r="U103" s="370"/>
      <c r="V103" s="371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63" t="s">
        <v>182</v>
      </c>
      <c r="B104" s="363"/>
      <c r="C104" s="363"/>
      <c r="D104" s="363"/>
      <c r="E104" s="363"/>
      <c r="F104" s="363"/>
      <c r="G104" s="363"/>
      <c r="H104" s="363"/>
      <c r="I104" s="363"/>
      <c r="J104" s="363"/>
      <c r="K104" s="363"/>
      <c r="L104" s="363"/>
      <c r="M104" s="363"/>
      <c r="N104" s="363"/>
      <c r="O104" s="363"/>
      <c r="P104" s="363"/>
      <c r="Q104" s="363"/>
      <c r="R104" s="363"/>
      <c r="S104" s="363"/>
      <c r="T104" s="363"/>
      <c r="U104" s="363"/>
      <c r="V104" s="363"/>
      <c r="W104" s="363"/>
      <c r="X104" s="363"/>
      <c r="Y104" s="363"/>
      <c r="Z104" s="363"/>
      <c r="AA104" s="65"/>
      <c r="AB104" s="65"/>
      <c r="AC104" s="82"/>
    </row>
    <row r="105" spans="1:68" ht="14.25" customHeight="1" x14ac:dyDescent="0.25">
      <c r="A105" s="364" t="s">
        <v>79</v>
      </c>
      <c r="B105" s="364"/>
      <c r="C105" s="364"/>
      <c r="D105" s="364"/>
      <c r="E105" s="364"/>
      <c r="F105" s="364"/>
      <c r="G105" s="364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364"/>
      <c r="S105" s="364"/>
      <c r="T105" s="364"/>
      <c r="U105" s="364"/>
      <c r="V105" s="364"/>
      <c r="W105" s="364"/>
      <c r="X105" s="364"/>
      <c r="Y105" s="364"/>
      <c r="Z105" s="364"/>
      <c r="AA105" s="66"/>
      <c r="AB105" s="66"/>
      <c r="AC105" s="83"/>
    </row>
    <row r="106" spans="1:68" ht="27" customHeight="1" x14ac:dyDescent="0.25">
      <c r="A106" s="63" t="s">
        <v>183</v>
      </c>
      <c r="B106" s="63" t="s">
        <v>184</v>
      </c>
      <c r="C106" s="36">
        <v>4301071074</v>
      </c>
      <c r="D106" s="365">
        <v>4620207491157</v>
      </c>
      <c r="E106" s="365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84</v>
      </c>
      <c r="L106" s="37" t="s">
        <v>85</v>
      </c>
      <c r="M106" s="38" t="s">
        <v>83</v>
      </c>
      <c r="N106" s="38"/>
      <c r="O106" s="37">
        <v>180</v>
      </c>
      <c r="P106" s="40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67"/>
      <c r="R106" s="367"/>
      <c r="S106" s="367"/>
      <c r="T106" s="368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185</v>
      </c>
      <c r="AG106" s="81"/>
      <c r="AJ106" s="87" t="s">
        <v>86</v>
      </c>
      <c r="AK106" s="87">
        <v>1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186</v>
      </c>
      <c r="B107" s="63" t="s">
        <v>187</v>
      </c>
      <c r="C107" s="36">
        <v>4301071051</v>
      </c>
      <c r="D107" s="365">
        <v>4607111039262</v>
      </c>
      <c r="E107" s="365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84</v>
      </c>
      <c r="L107" s="37" t="s">
        <v>85</v>
      </c>
      <c r="M107" s="38" t="s">
        <v>83</v>
      </c>
      <c r="N107" s="38"/>
      <c r="O107" s="37">
        <v>180</v>
      </c>
      <c r="P107" s="4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67"/>
      <c r="R107" s="367"/>
      <c r="S107" s="367"/>
      <c r="T107" s="368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145</v>
      </c>
      <c r="AG107" s="81"/>
      <c r="AJ107" s="87" t="s">
        <v>86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188</v>
      </c>
      <c r="B108" s="63" t="s">
        <v>189</v>
      </c>
      <c r="C108" s="36">
        <v>4301071038</v>
      </c>
      <c r="D108" s="365">
        <v>4607111039248</v>
      </c>
      <c r="E108" s="365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84</v>
      </c>
      <c r="L108" s="37" t="s">
        <v>85</v>
      </c>
      <c r="M108" s="38" t="s">
        <v>83</v>
      </c>
      <c r="N108" s="38"/>
      <c r="O108" s="37">
        <v>180</v>
      </c>
      <c r="P108" s="40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67"/>
      <c r="R108" s="367"/>
      <c r="S108" s="367"/>
      <c r="T108" s="36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145</v>
      </c>
      <c r="AG108" s="81"/>
      <c r="AJ108" s="87" t="s">
        <v>86</v>
      </c>
      <c r="AK108" s="87">
        <v>1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190</v>
      </c>
      <c r="B109" s="63" t="s">
        <v>191</v>
      </c>
      <c r="C109" s="36">
        <v>4301071049</v>
      </c>
      <c r="D109" s="365">
        <v>4607111039293</v>
      </c>
      <c r="E109" s="365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84</v>
      </c>
      <c r="L109" s="37" t="s">
        <v>85</v>
      </c>
      <c r="M109" s="38" t="s">
        <v>83</v>
      </c>
      <c r="N109" s="38"/>
      <c r="O109" s="37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67"/>
      <c r="R109" s="367"/>
      <c r="S109" s="367"/>
      <c r="T109" s="36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145</v>
      </c>
      <c r="AG109" s="81"/>
      <c r="AJ109" s="87" t="s">
        <v>86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192</v>
      </c>
      <c r="B110" s="63" t="s">
        <v>193</v>
      </c>
      <c r="C110" s="36">
        <v>4301071039</v>
      </c>
      <c r="D110" s="365">
        <v>4607111039279</v>
      </c>
      <c r="E110" s="365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84</v>
      </c>
      <c r="L110" s="37" t="s">
        <v>85</v>
      </c>
      <c r="M110" s="38" t="s">
        <v>83</v>
      </c>
      <c r="N110" s="38"/>
      <c r="O110" s="37">
        <v>180</v>
      </c>
      <c r="P110" s="40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67"/>
      <c r="R110" s="367"/>
      <c r="S110" s="367"/>
      <c r="T110" s="368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145</v>
      </c>
      <c r="AG110" s="81"/>
      <c r="AJ110" s="87" t="s">
        <v>86</v>
      </c>
      <c r="AK110" s="87">
        <v>1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72"/>
      <c r="B111" s="372"/>
      <c r="C111" s="372"/>
      <c r="D111" s="372"/>
      <c r="E111" s="372"/>
      <c r="F111" s="372"/>
      <c r="G111" s="372"/>
      <c r="H111" s="372"/>
      <c r="I111" s="372"/>
      <c r="J111" s="372"/>
      <c r="K111" s="372"/>
      <c r="L111" s="372"/>
      <c r="M111" s="372"/>
      <c r="N111" s="372"/>
      <c r="O111" s="373"/>
      <c r="P111" s="369" t="s">
        <v>40</v>
      </c>
      <c r="Q111" s="370"/>
      <c r="R111" s="370"/>
      <c r="S111" s="370"/>
      <c r="T111" s="370"/>
      <c r="U111" s="370"/>
      <c r="V111" s="371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72"/>
      <c r="B112" s="372"/>
      <c r="C112" s="372"/>
      <c r="D112" s="372"/>
      <c r="E112" s="372"/>
      <c r="F112" s="372"/>
      <c r="G112" s="372"/>
      <c r="H112" s="372"/>
      <c r="I112" s="372"/>
      <c r="J112" s="372"/>
      <c r="K112" s="372"/>
      <c r="L112" s="372"/>
      <c r="M112" s="372"/>
      <c r="N112" s="372"/>
      <c r="O112" s="373"/>
      <c r="P112" s="369" t="s">
        <v>40</v>
      </c>
      <c r="Q112" s="370"/>
      <c r="R112" s="370"/>
      <c r="S112" s="370"/>
      <c r="T112" s="370"/>
      <c r="U112" s="370"/>
      <c r="V112" s="371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64" t="s">
        <v>134</v>
      </c>
      <c r="B113" s="364"/>
      <c r="C113" s="364"/>
      <c r="D113" s="364"/>
      <c r="E113" s="364"/>
      <c r="F113" s="364"/>
      <c r="G113" s="364"/>
      <c r="H113" s="364"/>
      <c r="I113" s="364"/>
      <c r="J113" s="364"/>
      <c r="K113" s="364"/>
      <c r="L113" s="364"/>
      <c r="M113" s="364"/>
      <c r="N113" s="364"/>
      <c r="O113" s="364"/>
      <c r="P113" s="364"/>
      <c r="Q113" s="364"/>
      <c r="R113" s="364"/>
      <c r="S113" s="364"/>
      <c r="T113" s="364"/>
      <c r="U113" s="364"/>
      <c r="V113" s="364"/>
      <c r="W113" s="364"/>
      <c r="X113" s="364"/>
      <c r="Y113" s="364"/>
      <c r="Z113" s="364"/>
      <c r="AA113" s="66"/>
      <c r="AB113" s="66"/>
      <c r="AC113" s="83"/>
    </row>
    <row r="114" spans="1:68" ht="27" customHeight="1" x14ac:dyDescent="0.25">
      <c r="A114" s="63" t="s">
        <v>194</v>
      </c>
      <c r="B114" s="63" t="s">
        <v>195</v>
      </c>
      <c r="C114" s="36">
        <v>4301135670</v>
      </c>
      <c r="D114" s="365">
        <v>4620207490983</v>
      </c>
      <c r="E114" s="365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93</v>
      </c>
      <c r="L114" s="37" t="s">
        <v>85</v>
      </c>
      <c r="M114" s="38" t="s">
        <v>83</v>
      </c>
      <c r="N114" s="38"/>
      <c r="O114" s="37">
        <v>180</v>
      </c>
      <c r="P114" s="40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67"/>
      <c r="R114" s="367"/>
      <c r="S114" s="367"/>
      <c r="T114" s="368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196</v>
      </c>
      <c r="AG114" s="81"/>
      <c r="AJ114" s="87" t="s">
        <v>86</v>
      </c>
      <c r="AK114" s="87">
        <v>1</v>
      </c>
      <c r="BB114" s="162" t="s">
        <v>92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72"/>
      <c r="B115" s="372"/>
      <c r="C115" s="372"/>
      <c r="D115" s="372"/>
      <c r="E115" s="372"/>
      <c r="F115" s="372"/>
      <c r="G115" s="372"/>
      <c r="H115" s="372"/>
      <c r="I115" s="372"/>
      <c r="J115" s="372"/>
      <c r="K115" s="372"/>
      <c r="L115" s="372"/>
      <c r="M115" s="372"/>
      <c r="N115" s="372"/>
      <c r="O115" s="373"/>
      <c r="P115" s="369" t="s">
        <v>40</v>
      </c>
      <c r="Q115" s="370"/>
      <c r="R115" s="370"/>
      <c r="S115" s="370"/>
      <c r="T115" s="370"/>
      <c r="U115" s="370"/>
      <c r="V115" s="371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72"/>
      <c r="B116" s="372"/>
      <c r="C116" s="372"/>
      <c r="D116" s="372"/>
      <c r="E116" s="372"/>
      <c r="F116" s="372"/>
      <c r="G116" s="372"/>
      <c r="H116" s="372"/>
      <c r="I116" s="372"/>
      <c r="J116" s="372"/>
      <c r="K116" s="372"/>
      <c r="L116" s="372"/>
      <c r="M116" s="372"/>
      <c r="N116" s="372"/>
      <c r="O116" s="373"/>
      <c r="P116" s="369" t="s">
        <v>40</v>
      </c>
      <c r="Q116" s="370"/>
      <c r="R116" s="370"/>
      <c r="S116" s="370"/>
      <c r="T116" s="370"/>
      <c r="U116" s="370"/>
      <c r="V116" s="371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64" t="s">
        <v>197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66"/>
      <c r="AB117" s="66"/>
      <c r="AC117" s="83"/>
    </row>
    <row r="118" spans="1:68" ht="27" customHeight="1" x14ac:dyDescent="0.25">
      <c r="A118" s="63" t="s">
        <v>198</v>
      </c>
      <c r="B118" s="63" t="s">
        <v>199</v>
      </c>
      <c r="C118" s="36">
        <v>4301071094</v>
      </c>
      <c r="D118" s="365">
        <v>4620207491140</v>
      </c>
      <c r="E118" s="365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84</v>
      </c>
      <c r="L118" s="37" t="s">
        <v>85</v>
      </c>
      <c r="M118" s="38" t="s">
        <v>83</v>
      </c>
      <c r="N118" s="38"/>
      <c r="O118" s="37">
        <v>180</v>
      </c>
      <c r="P118" s="410" t="s">
        <v>200</v>
      </c>
      <c r="Q118" s="367"/>
      <c r="R118" s="367"/>
      <c r="S118" s="367"/>
      <c r="T118" s="368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201</v>
      </c>
      <c r="AG118" s="81"/>
      <c r="AJ118" s="87" t="s">
        <v>86</v>
      </c>
      <c r="AK118" s="87">
        <v>1</v>
      </c>
      <c r="BB118" s="164" t="s">
        <v>92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3"/>
      <c r="P119" s="369" t="s">
        <v>40</v>
      </c>
      <c r="Q119" s="370"/>
      <c r="R119" s="370"/>
      <c r="S119" s="370"/>
      <c r="T119" s="370"/>
      <c r="U119" s="370"/>
      <c r="V119" s="371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72"/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3"/>
      <c r="P120" s="369" t="s">
        <v>40</v>
      </c>
      <c r="Q120" s="370"/>
      <c r="R120" s="370"/>
      <c r="S120" s="370"/>
      <c r="T120" s="370"/>
      <c r="U120" s="370"/>
      <c r="V120" s="371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63" t="s">
        <v>202</v>
      </c>
      <c r="B121" s="363"/>
      <c r="C121" s="363"/>
      <c r="D121" s="363"/>
      <c r="E121" s="363"/>
      <c r="F121" s="363"/>
      <c r="G121" s="363"/>
      <c r="H121" s="363"/>
      <c r="I121" s="363"/>
      <c r="J121" s="363"/>
      <c r="K121" s="363"/>
      <c r="L121" s="363"/>
      <c r="M121" s="363"/>
      <c r="N121" s="363"/>
      <c r="O121" s="363"/>
      <c r="P121" s="363"/>
      <c r="Q121" s="363"/>
      <c r="R121" s="363"/>
      <c r="S121" s="363"/>
      <c r="T121" s="363"/>
      <c r="U121" s="363"/>
      <c r="V121" s="363"/>
      <c r="W121" s="363"/>
      <c r="X121" s="363"/>
      <c r="Y121" s="363"/>
      <c r="Z121" s="363"/>
      <c r="AA121" s="65"/>
      <c r="AB121" s="65"/>
      <c r="AC121" s="82"/>
    </row>
    <row r="122" spans="1:68" ht="14.25" customHeight="1" x14ac:dyDescent="0.25">
      <c r="A122" s="364" t="s">
        <v>134</v>
      </c>
      <c r="B122" s="364"/>
      <c r="C122" s="364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364"/>
      <c r="Z122" s="364"/>
      <c r="AA122" s="66"/>
      <c r="AB122" s="66"/>
      <c r="AC122" s="83"/>
    </row>
    <row r="123" spans="1:68" ht="27" customHeight="1" x14ac:dyDescent="0.25">
      <c r="A123" s="63" t="s">
        <v>203</v>
      </c>
      <c r="B123" s="63" t="s">
        <v>204</v>
      </c>
      <c r="C123" s="36">
        <v>4301135555</v>
      </c>
      <c r="D123" s="365">
        <v>4607111034014</v>
      </c>
      <c r="E123" s="365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93</v>
      </c>
      <c r="L123" s="37" t="s">
        <v>85</v>
      </c>
      <c r="M123" s="38" t="s">
        <v>83</v>
      </c>
      <c r="N123" s="38"/>
      <c r="O123" s="37">
        <v>180</v>
      </c>
      <c r="P123" s="41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67"/>
      <c r="R123" s="367"/>
      <c r="S123" s="367"/>
      <c r="T123" s="368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205</v>
      </c>
      <c r="AG123" s="81"/>
      <c r="AJ123" s="87" t="s">
        <v>86</v>
      </c>
      <c r="AK123" s="87">
        <v>1</v>
      </c>
      <c r="BB123" s="166" t="s">
        <v>92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206</v>
      </c>
      <c r="B124" s="63" t="s">
        <v>207</v>
      </c>
      <c r="C124" s="36">
        <v>4301135532</v>
      </c>
      <c r="D124" s="365">
        <v>4607111033994</v>
      </c>
      <c r="E124" s="365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93</v>
      </c>
      <c r="L124" s="37" t="s">
        <v>85</v>
      </c>
      <c r="M124" s="38" t="s">
        <v>83</v>
      </c>
      <c r="N124" s="38"/>
      <c r="O124" s="37">
        <v>180</v>
      </c>
      <c r="P124" s="4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67"/>
      <c r="R124" s="367"/>
      <c r="S124" s="367"/>
      <c r="T124" s="36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152</v>
      </c>
      <c r="AG124" s="81"/>
      <c r="AJ124" s="87" t="s">
        <v>86</v>
      </c>
      <c r="AK124" s="87">
        <v>1</v>
      </c>
      <c r="BB124" s="168" t="s">
        <v>92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72"/>
      <c r="B125" s="372"/>
      <c r="C125" s="372"/>
      <c r="D125" s="372"/>
      <c r="E125" s="372"/>
      <c r="F125" s="372"/>
      <c r="G125" s="372"/>
      <c r="H125" s="372"/>
      <c r="I125" s="372"/>
      <c r="J125" s="372"/>
      <c r="K125" s="372"/>
      <c r="L125" s="372"/>
      <c r="M125" s="372"/>
      <c r="N125" s="372"/>
      <c r="O125" s="373"/>
      <c r="P125" s="369" t="s">
        <v>40</v>
      </c>
      <c r="Q125" s="370"/>
      <c r="R125" s="370"/>
      <c r="S125" s="370"/>
      <c r="T125" s="370"/>
      <c r="U125" s="370"/>
      <c r="V125" s="371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72"/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3"/>
      <c r="P126" s="369" t="s">
        <v>40</v>
      </c>
      <c r="Q126" s="370"/>
      <c r="R126" s="370"/>
      <c r="S126" s="370"/>
      <c r="T126" s="370"/>
      <c r="U126" s="370"/>
      <c r="V126" s="371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63" t="s">
        <v>208</v>
      </c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3"/>
      <c r="N127" s="363"/>
      <c r="O127" s="363"/>
      <c r="P127" s="363"/>
      <c r="Q127" s="363"/>
      <c r="R127" s="363"/>
      <c r="S127" s="363"/>
      <c r="T127" s="363"/>
      <c r="U127" s="363"/>
      <c r="V127" s="363"/>
      <c r="W127" s="363"/>
      <c r="X127" s="363"/>
      <c r="Y127" s="363"/>
      <c r="Z127" s="363"/>
      <c r="AA127" s="65"/>
      <c r="AB127" s="65"/>
      <c r="AC127" s="82"/>
    </row>
    <row r="128" spans="1:68" ht="14.25" customHeight="1" x14ac:dyDescent="0.25">
      <c r="A128" s="364" t="s">
        <v>134</v>
      </c>
      <c r="B128" s="364"/>
      <c r="C128" s="364"/>
      <c r="D128" s="364"/>
      <c r="E128" s="364"/>
      <c r="F128" s="364"/>
      <c r="G128" s="364"/>
      <c r="H128" s="364"/>
      <c r="I128" s="364"/>
      <c r="J128" s="364"/>
      <c r="K128" s="364"/>
      <c r="L128" s="364"/>
      <c r="M128" s="364"/>
      <c r="N128" s="364"/>
      <c r="O128" s="364"/>
      <c r="P128" s="364"/>
      <c r="Q128" s="364"/>
      <c r="R128" s="364"/>
      <c r="S128" s="364"/>
      <c r="T128" s="364"/>
      <c r="U128" s="364"/>
      <c r="V128" s="364"/>
      <c r="W128" s="364"/>
      <c r="X128" s="364"/>
      <c r="Y128" s="364"/>
      <c r="Z128" s="364"/>
      <c r="AA128" s="66"/>
      <c r="AB128" s="66"/>
      <c r="AC128" s="83"/>
    </row>
    <row r="129" spans="1:68" ht="27" customHeight="1" x14ac:dyDescent="0.25">
      <c r="A129" s="63" t="s">
        <v>209</v>
      </c>
      <c r="B129" s="63" t="s">
        <v>210</v>
      </c>
      <c r="C129" s="36">
        <v>4301135824</v>
      </c>
      <c r="D129" s="365">
        <v>4607111039095</v>
      </c>
      <c r="E129" s="365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93</v>
      </c>
      <c r="L129" s="37" t="s">
        <v>85</v>
      </c>
      <c r="M129" s="38" t="s">
        <v>83</v>
      </c>
      <c r="N129" s="38"/>
      <c r="O129" s="37">
        <v>180</v>
      </c>
      <c r="P129" s="413" t="s">
        <v>211</v>
      </c>
      <c r="Q129" s="367"/>
      <c r="R129" s="367"/>
      <c r="S129" s="367"/>
      <c r="T129" s="368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212</v>
      </c>
      <c r="AG129" s="81"/>
      <c r="AJ129" s="87" t="s">
        <v>86</v>
      </c>
      <c r="AK129" s="87">
        <v>1</v>
      </c>
      <c r="BB129" s="170" t="s">
        <v>92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213</v>
      </c>
      <c r="B130" s="63" t="s">
        <v>214</v>
      </c>
      <c r="C130" s="36">
        <v>4301135550</v>
      </c>
      <c r="D130" s="365">
        <v>4607111034199</v>
      </c>
      <c r="E130" s="365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93</v>
      </c>
      <c r="L130" s="37" t="s">
        <v>85</v>
      </c>
      <c r="M130" s="38" t="s">
        <v>83</v>
      </c>
      <c r="N130" s="38"/>
      <c r="O130" s="37">
        <v>180</v>
      </c>
      <c r="P130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67"/>
      <c r="R130" s="367"/>
      <c r="S130" s="367"/>
      <c r="T130" s="36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215</v>
      </c>
      <c r="AG130" s="81"/>
      <c r="AJ130" s="87" t="s">
        <v>86</v>
      </c>
      <c r="AK130" s="87">
        <v>1</v>
      </c>
      <c r="BB130" s="172" t="s">
        <v>92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72"/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3"/>
      <c r="P131" s="369" t="s">
        <v>40</v>
      </c>
      <c r="Q131" s="370"/>
      <c r="R131" s="370"/>
      <c r="S131" s="370"/>
      <c r="T131" s="370"/>
      <c r="U131" s="370"/>
      <c r="V131" s="371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72"/>
      <c r="B132" s="372"/>
      <c r="C132" s="372"/>
      <c r="D132" s="372"/>
      <c r="E132" s="372"/>
      <c r="F132" s="372"/>
      <c r="G132" s="372"/>
      <c r="H132" s="372"/>
      <c r="I132" s="372"/>
      <c r="J132" s="372"/>
      <c r="K132" s="372"/>
      <c r="L132" s="372"/>
      <c r="M132" s="372"/>
      <c r="N132" s="372"/>
      <c r="O132" s="373"/>
      <c r="P132" s="369" t="s">
        <v>40</v>
      </c>
      <c r="Q132" s="370"/>
      <c r="R132" s="370"/>
      <c r="S132" s="370"/>
      <c r="T132" s="370"/>
      <c r="U132" s="370"/>
      <c r="V132" s="371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63" t="s">
        <v>216</v>
      </c>
      <c r="B133" s="363"/>
      <c r="C133" s="363"/>
      <c r="D133" s="363"/>
      <c r="E133" s="363"/>
      <c r="F133" s="363"/>
      <c r="G133" s="363"/>
      <c r="H133" s="363"/>
      <c r="I133" s="363"/>
      <c r="J133" s="363"/>
      <c r="K133" s="363"/>
      <c r="L133" s="363"/>
      <c r="M133" s="363"/>
      <c r="N133" s="363"/>
      <c r="O133" s="363"/>
      <c r="P133" s="363"/>
      <c r="Q133" s="363"/>
      <c r="R133" s="363"/>
      <c r="S133" s="363"/>
      <c r="T133" s="363"/>
      <c r="U133" s="363"/>
      <c r="V133" s="363"/>
      <c r="W133" s="363"/>
      <c r="X133" s="363"/>
      <c r="Y133" s="363"/>
      <c r="Z133" s="363"/>
      <c r="AA133" s="65"/>
      <c r="AB133" s="65"/>
      <c r="AC133" s="82"/>
    </row>
    <row r="134" spans="1:68" ht="14.25" customHeight="1" x14ac:dyDescent="0.25">
      <c r="A134" s="364" t="s">
        <v>134</v>
      </c>
      <c r="B134" s="364"/>
      <c r="C134" s="364"/>
      <c r="D134" s="364"/>
      <c r="E134" s="364"/>
      <c r="F134" s="364"/>
      <c r="G134" s="364"/>
      <c r="H134" s="364"/>
      <c r="I134" s="364"/>
      <c r="J134" s="364"/>
      <c r="K134" s="364"/>
      <c r="L134" s="364"/>
      <c r="M134" s="364"/>
      <c r="N134" s="364"/>
      <c r="O134" s="364"/>
      <c r="P134" s="364"/>
      <c r="Q134" s="364"/>
      <c r="R134" s="364"/>
      <c r="S134" s="364"/>
      <c r="T134" s="364"/>
      <c r="U134" s="364"/>
      <c r="V134" s="364"/>
      <c r="W134" s="364"/>
      <c r="X134" s="364"/>
      <c r="Y134" s="364"/>
      <c r="Z134" s="364"/>
      <c r="AA134" s="66"/>
      <c r="AB134" s="66"/>
      <c r="AC134" s="83"/>
    </row>
    <row r="135" spans="1:68" ht="27" customHeight="1" x14ac:dyDescent="0.25">
      <c r="A135" s="63" t="s">
        <v>217</v>
      </c>
      <c r="B135" s="63" t="s">
        <v>218</v>
      </c>
      <c r="C135" s="36">
        <v>4301135753</v>
      </c>
      <c r="D135" s="365">
        <v>4620207490914</v>
      </c>
      <c r="E135" s="365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93</v>
      </c>
      <c r="L135" s="37" t="s">
        <v>85</v>
      </c>
      <c r="M135" s="38" t="s">
        <v>83</v>
      </c>
      <c r="N135" s="38"/>
      <c r="O135" s="37">
        <v>180</v>
      </c>
      <c r="P135" s="41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67"/>
      <c r="R135" s="367"/>
      <c r="S135" s="367"/>
      <c r="T135" s="368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205</v>
      </c>
      <c r="AG135" s="81"/>
      <c r="AJ135" s="87" t="s">
        <v>86</v>
      </c>
      <c r="AK135" s="87">
        <v>1</v>
      </c>
      <c r="BB135" s="174" t="s">
        <v>92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219</v>
      </c>
      <c r="B136" s="63" t="s">
        <v>220</v>
      </c>
      <c r="C136" s="36">
        <v>4301135778</v>
      </c>
      <c r="D136" s="365">
        <v>4620207490853</v>
      </c>
      <c r="E136" s="365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93</v>
      </c>
      <c r="L136" s="37" t="s">
        <v>85</v>
      </c>
      <c r="M136" s="38" t="s">
        <v>83</v>
      </c>
      <c r="N136" s="38"/>
      <c r="O136" s="37">
        <v>180</v>
      </c>
      <c r="P136" s="41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67"/>
      <c r="R136" s="367"/>
      <c r="S136" s="367"/>
      <c r="T136" s="36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205</v>
      </c>
      <c r="AG136" s="81"/>
      <c r="AJ136" s="87" t="s">
        <v>86</v>
      </c>
      <c r="AK136" s="87">
        <v>1</v>
      </c>
      <c r="BB136" s="176" t="s">
        <v>92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72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2"/>
      <c r="O137" s="373"/>
      <c r="P137" s="369" t="s">
        <v>40</v>
      </c>
      <c r="Q137" s="370"/>
      <c r="R137" s="370"/>
      <c r="S137" s="370"/>
      <c r="T137" s="370"/>
      <c r="U137" s="370"/>
      <c r="V137" s="371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2"/>
      <c r="O138" s="373"/>
      <c r="P138" s="369" t="s">
        <v>40</v>
      </c>
      <c r="Q138" s="370"/>
      <c r="R138" s="370"/>
      <c r="S138" s="370"/>
      <c r="T138" s="370"/>
      <c r="U138" s="370"/>
      <c r="V138" s="371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63" t="s">
        <v>221</v>
      </c>
      <c r="B139" s="363"/>
      <c r="C139" s="363"/>
      <c r="D139" s="363"/>
      <c r="E139" s="363"/>
      <c r="F139" s="363"/>
      <c r="G139" s="363"/>
      <c r="H139" s="363"/>
      <c r="I139" s="363"/>
      <c r="J139" s="363"/>
      <c r="K139" s="363"/>
      <c r="L139" s="363"/>
      <c r="M139" s="363"/>
      <c r="N139" s="363"/>
      <c r="O139" s="363"/>
      <c r="P139" s="363"/>
      <c r="Q139" s="363"/>
      <c r="R139" s="363"/>
      <c r="S139" s="363"/>
      <c r="T139" s="363"/>
      <c r="U139" s="363"/>
      <c r="V139" s="363"/>
      <c r="W139" s="363"/>
      <c r="X139" s="363"/>
      <c r="Y139" s="363"/>
      <c r="Z139" s="363"/>
      <c r="AA139" s="65"/>
      <c r="AB139" s="65"/>
      <c r="AC139" s="82"/>
    </row>
    <row r="140" spans="1:68" ht="14.25" customHeight="1" x14ac:dyDescent="0.25">
      <c r="A140" s="364" t="s">
        <v>134</v>
      </c>
      <c r="B140" s="364"/>
      <c r="C140" s="364"/>
      <c r="D140" s="364"/>
      <c r="E140" s="364"/>
      <c r="F140" s="364"/>
      <c r="G140" s="364"/>
      <c r="H140" s="364"/>
      <c r="I140" s="364"/>
      <c r="J140" s="364"/>
      <c r="K140" s="364"/>
      <c r="L140" s="364"/>
      <c r="M140" s="364"/>
      <c r="N140" s="364"/>
      <c r="O140" s="364"/>
      <c r="P140" s="364"/>
      <c r="Q140" s="364"/>
      <c r="R140" s="364"/>
      <c r="S140" s="364"/>
      <c r="T140" s="364"/>
      <c r="U140" s="364"/>
      <c r="V140" s="364"/>
      <c r="W140" s="364"/>
      <c r="X140" s="364"/>
      <c r="Y140" s="364"/>
      <c r="Z140" s="364"/>
      <c r="AA140" s="66"/>
      <c r="AB140" s="66"/>
      <c r="AC140" s="83"/>
    </row>
    <row r="141" spans="1:68" ht="27" customHeight="1" x14ac:dyDescent="0.25">
      <c r="A141" s="63" t="s">
        <v>222</v>
      </c>
      <c r="B141" s="63" t="s">
        <v>223</v>
      </c>
      <c r="C141" s="36">
        <v>4301135570</v>
      </c>
      <c r="D141" s="365">
        <v>4607111035806</v>
      </c>
      <c r="E141" s="365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93</v>
      </c>
      <c r="L141" s="37" t="s">
        <v>85</v>
      </c>
      <c r="M141" s="38" t="s">
        <v>83</v>
      </c>
      <c r="N141" s="38"/>
      <c r="O141" s="37">
        <v>180</v>
      </c>
      <c r="P141" s="41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67"/>
      <c r="R141" s="367"/>
      <c r="S141" s="367"/>
      <c r="T141" s="368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224</v>
      </c>
      <c r="AG141" s="81"/>
      <c r="AJ141" s="87" t="s">
        <v>86</v>
      </c>
      <c r="AK141" s="87">
        <v>1</v>
      </c>
      <c r="BB141" s="178" t="s">
        <v>92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72"/>
      <c r="B142" s="372"/>
      <c r="C142" s="372"/>
      <c r="D142" s="372"/>
      <c r="E142" s="372"/>
      <c r="F142" s="372"/>
      <c r="G142" s="372"/>
      <c r="H142" s="372"/>
      <c r="I142" s="372"/>
      <c r="J142" s="372"/>
      <c r="K142" s="372"/>
      <c r="L142" s="372"/>
      <c r="M142" s="372"/>
      <c r="N142" s="372"/>
      <c r="O142" s="373"/>
      <c r="P142" s="369" t="s">
        <v>40</v>
      </c>
      <c r="Q142" s="370"/>
      <c r="R142" s="370"/>
      <c r="S142" s="370"/>
      <c r="T142" s="370"/>
      <c r="U142" s="370"/>
      <c r="V142" s="371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72"/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73"/>
      <c r="P143" s="369" t="s">
        <v>40</v>
      </c>
      <c r="Q143" s="370"/>
      <c r="R143" s="370"/>
      <c r="S143" s="370"/>
      <c r="T143" s="370"/>
      <c r="U143" s="370"/>
      <c r="V143" s="371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63" t="s">
        <v>225</v>
      </c>
      <c r="B144" s="363"/>
      <c r="C144" s="363"/>
      <c r="D144" s="363"/>
      <c r="E144" s="363"/>
      <c r="F144" s="363"/>
      <c r="G144" s="363"/>
      <c r="H144" s="363"/>
      <c r="I144" s="363"/>
      <c r="J144" s="363"/>
      <c r="K144" s="363"/>
      <c r="L144" s="363"/>
      <c r="M144" s="363"/>
      <c r="N144" s="363"/>
      <c r="O144" s="363"/>
      <c r="P144" s="363"/>
      <c r="Q144" s="363"/>
      <c r="R144" s="363"/>
      <c r="S144" s="363"/>
      <c r="T144" s="363"/>
      <c r="U144" s="363"/>
      <c r="V144" s="363"/>
      <c r="W144" s="363"/>
      <c r="X144" s="363"/>
      <c r="Y144" s="363"/>
      <c r="Z144" s="363"/>
      <c r="AA144" s="65"/>
      <c r="AB144" s="65"/>
      <c r="AC144" s="82"/>
    </row>
    <row r="145" spans="1:68" ht="14.25" customHeight="1" x14ac:dyDescent="0.25">
      <c r="A145" s="364" t="s">
        <v>134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66"/>
      <c r="AB145" s="66"/>
      <c r="AC145" s="83"/>
    </row>
    <row r="146" spans="1:68" ht="16.5" customHeight="1" x14ac:dyDescent="0.25">
      <c r="A146" s="63" t="s">
        <v>226</v>
      </c>
      <c r="B146" s="63" t="s">
        <v>227</v>
      </c>
      <c r="C146" s="36">
        <v>4301135607</v>
      </c>
      <c r="D146" s="365">
        <v>4607111039613</v>
      </c>
      <c r="E146" s="365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93</v>
      </c>
      <c r="L146" s="37" t="s">
        <v>85</v>
      </c>
      <c r="M146" s="38" t="s">
        <v>83</v>
      </c>
      <c r="N146" s="38"/>
      <c r="O146" s="37">
        <v>180</v>
      </c>
      <c r="P146" s="4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67"/>
      <c r="R146" s="367"/>
      <c r="S146" s="367"/>
      <c r="T146" s="368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212</v>
      </c>
      <c r="AG146" s="81"/>
      <c r="AJ146" s="87" t="s">
        <v>86</v>
      </c>
      <c r="AK146" s="87">
        <v>1</v>
      </c>
      <c r="BB146" s="180" t="s">
        <v>92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72"/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3"/>
      <c r="P147" s="369" t="s">
        <v>40</v>
      </c>
      <c r="Q147" s="370"/>
      <c r="R147" s="370"/>
      <c r="S147" s="370"/>
      <c r="T147" s="370"/>
      <c r="U147" s="370"/>
      <c r="V147" s="371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72"/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3"/>
      <c r="P148" s="369" t="s">
        <v>40</v>
      </c>
      <c r="Q148" s="370"/>
      <c r="R148" s="370"/>
      <c r="S148" s="370"/>
      <c r="T148" s="370"/>
      <c r="U148" s="370"/>
      <c r="V148" s="371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63" t="s">
        <v>228</v>
      </c>
      <c r="B149" s="363"/>
      <c r="C149" s="363"/>
      <c r="D149" s="363"/>
      <c r="E149" s="363"/>
      <c r="F149" s="363"/>
      <c r="G149" s="363"/>
      <c r="H149" s="363"/>
      <c r="I149" s="363"/>
      <c r="J149" s="363"/>
      <c r="K149" s="363"/>
      <c r="L149" s="363"/>
      <c r="M149" s="363"/>
      <c r="N149" s="363"/>
      <c r="O149" s="363"/>
      <c r="P149" s="363"/>
      <c r="Q149" s="363"/>
      <c r="R149" s="363"/>
      <c r="S149" s="363"/>
      <c r="T149" s="363"/>
      <c r="U149" s="363"/>
      <c r="V149" s="363"/>
      <c r="W149" s="363"/>
      <c r="X149" s="363"/>
      <c r="Y149" s="363"/>
      <c r="Z149" s="363"/>
      <c r="AA149" s="65"/>
      <c r="AB149" s="65"/>
      <c r="AC149" s="82"/>
    </row>
    <row r="150" spans="1:68" ht="14.25" customHeight="1" x14ac:dyDescent="0.25">
      <c r="A150" s="364" t="s">
        <v>197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66"/>
      <c r="AB150" s="66"/>
      <c r="AC150" s="83"/>
    </row>
    <row r="151" spans="1:68" ht="27" customHeight="1" x14ac:dyDescent="0.25">
      <c r="A151" s="63" t="s">
        <v>229</v>
      </c>
      <c r="B151" s="63" t="s">
        <v>230</v>
      </c>
      <c r="C151" s="36">
        <v>4301135540</v>
      </c>
      <c r="D151" s="365">
        <v>4607111035646</v>
      </c>
      <c r="E151" s="365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232</v>
      </c>
      <c r="L151" s="37" t="s">
        <v>85</v>
      </c>
      <c r="M151" s="38" t="s">
        <v>83</v>
      </c>
      <c r="N151" s="38"/>
      <c r="O151" s="37">
        <v>180</v>
      </c>
      <c r="P151" s="41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67"/>
      <c r="R151" s="367"/>
      <c r="S151" s="367"/>
      <c r="T151" s="368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231</v>
      </c>
      <c r="AG151" s="81"/>
      <c r="AJ151" s="87" t="s">
        <v>86</v>
      </c>
      <c r="AK151" s="87">
        <v>1</v>
      </c>
      <c r="BB151" s="182" t="s">
        <v>92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72"/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3"/>
      <c r="P152" s="369" t="s">
        <v>40</v>
      </c>
      <c r="Q152" s="370"/>
      <c r="R152" s="370"/>
      <c r="S152" s="370"/>
      <c r="T152" s="370"/>
      <c r="U152" s="370"/>
      <c r="V152" s="371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72"/>
      <c r="B153" s="372"/>
      <c r="C153" s="372"/>
      <c r="D153" s="372"/>
      <c r="E153" s="372"/>
      <c r="F153" s="372"/>
      <c r="G153" s="372"/>
      <c r="H153" s="372"/>
      <c r="I153" s="372"/>
      <c r="J153" s="372"/>
      <c r="K153" s="372"/>
      <c r="L153" s="372"/>
      <c r="M153" s="372"/>
      <c r="N153" s="372"/>
      <c r="O153" s="373"/>
      <c r="P153" s="369" t="s">
        <v>40</v>
      </c>
      <c r="Q153" s="370"/>
      <c r="R153" s="370"/>
      <c r="S153" s="370"/>
      <c r="T153" s="370"/>
      <c r="U153" s="370"/>
      <c r="V153" s="371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63" t="s">
        <v>233</v>
      </c>
      <c r="B154" s="363"/>
      <c r="C154" s="363"/>
      <c r="D154" s="363"/>
      <c r="E154" s="363"/>
      <c r="F154" s="363"/>
      <c r="G154" s="363"/>
      <c r="H154" s="363"/>
      <c r="I154" s="363"/>
      <c r="J154" s="363"/>
      <c r="K154" s="363"/>
      <c r="L154" s="363"/>
      <c r="M154" s="363"/>
      <c r="N154" s="363"/>
      <c r="O154" s="363"/>
      <c r="P154" s="363"/>
      <c r="Q154" s="363"/>
      <c r="R154" s="363"/>
      <c r="S154" s="363"/>
      <c r="T154" s="363"/>
      <c r="U154" s="363"/>
      <c r="V154" s="363"/>
      <c r="W154" s="363"/>
      <c r="X154" s="363"/>
      <c r="Y154" s="363"/>
      <c r="Z154" s="363"/>
      <c r="AA154" s="65"/>
      <c r="AB154" s="65"/>
      <c r="AC154" s="82"/>
    </row>
    <row r="155" spans="1:68" ht="14.25" customHeight="1" x14ac:dyDescent="0.25">
      <c r="A155" s="364" t="s">
        <v>134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66"/>
      <c r="AB155" s="66"/>
      <c r="AC155" s="83"/>
    </row>
    <row r="156" spans="1:68" ht="27" customHeight="1" x14ac:dyDescent="0.25">
      <c r="A156" s="63" t="s">
        <v>234</v>
      </c>
      <c r="B156" s="63" t="s">
        <v>235</v>
      </c>
      <c r="C156" s="36">
        <v>4301135591</v>
      </c>
      <c r="D156" s="365">
        <v>4607111036568</v>
      </c>
      <c r="E156" s="365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93</v>
      </c>
      <c r="L156" s="37" t="s">
        <v>85</v>
      </c>
      <c r="M156" s="38" t="s">
        <v>83</v>
      </c>
      <c r="N156" s="38"/>
      <c r="O156" s="37">
        <v>180</v>
      </c>
      <c r="P156" s="42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67"/>
      <c r="R156" s="367"/>
      <c r="S156" s="367"/>
      <c r="T156" s="36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236</v>
      </c>
      <c r="AG156" s="81"/>
      <c r="AJ156" s="87" t="s">
        <v>86</v>
      </c>
      <c r="AK156" s="87">
        <v>1</v>
      </c>
      <c r="BB156" s="184" t="s">
        <v>92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72"/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3"/>
      <c r="P157" s="369" t="s">
        <v>40</v>
      </c>
      <c r="Q157" s="370"/>
      <c r="R157" s="370"/>
      <c r="S157" s="370"/>
      <c r="T157" s="370"/>
      <c r="U157" s="370"/>
      <c r="V157" s="371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72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2"/>
      <c r="O158" s="373"/>
      <c r="P158" s="369" t="s">
        <v>40</v>
      </c>
      <c r="Q158" s="370"/>
      <c r="R158" s="370"/>
      <c r="S158" s="370"/>
      <c r="T158" s="370"/>
      <c r="U158" s="370"/>
      <c r="V158" s="371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62" t="s">
        <v>237</v>
      </c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62"/>
      <c r="Z159" s="362"/>
      <c r="AA159" s="54"/>
      <c r="AB159" s="54"/>
      <c r="AC159" s="54"/>
    </row>
    <row r="160" spans="1:68" ht="16.5" customHeight="1" x14ac:dyDescent="0.25">
      <c r="A160" s="363" t="s">
        <v>238</v>
      </c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63"/>
      <c r="Z160" s="363"/>
      <c r="AA160" s="65"/>
      <c r="AB160" s="65"/>
      <c r="AC160" s="82"/>
    </row>
    <row r="161" spans="1:68" ht="14.25" customHeight="1" x14ac:dyDescent="0.25">
      <c r="A161" s="364" t="s">
        <v>79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66"/>
      <c r="AB161" s="66"/>
      <c r="AC161" s="83"/>
    </row>
    <row r="162" spans="1:68" ht="16.5" customHeight="1" x14ac:dyDescent="0.25">
      <c r="A162" s="63" t="s">
        <v>239</v>
      </c>
      <c r="B162" s="63" t="s">
        <v>240</v>
      </c>
      <c r="C162" s="36">
        <v>4301071062</v>
      </c>
      <c r="D162" s="365">
        <v>4607111036384</v>
      </c>
      <c r="E162" s="365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84</v>
      </c>
      <c r="L162" s="37" t="s">
        <v>85</v>
      </c>
      <c r="M162" s="38" t="s">
        <v>83</v>
      </c>
      <c r="N162" s="38"/>
      <c r="O162" s="37">
        <v>180</v>
      </c>
      <c r="P162" s="421" t="s">
        <v>241</v>
      </c>
      <c r="Q162" s="367"/>
      <c r="R162" s="367"/>
      <c r="S162" s="367"/>
      <c r="T162" s="36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242</v>
      </c>
      <c r="AG162" s="81"/>
      <c r="AJ162" s="87" t="s">
        <v>86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243</v>
      </c>
      <c r="B163" s="63" t="s">
        <v>244</v>
      </c>
      <c r="C163" s="36">
        <v>4301071050</v>
      </c>
      <c r="D163" s="365">
        <v>4607111036216</v>
      </c>
      <c r="E163" s="365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84</v>
      </c>
      <c r="L163" s="37" t="s">
        <v>85</v>
      </c>
      <c r="M163" s="38" t="s">
        <v>83</v>
      </c>
      <c r="N163" s="38"/>
      <c r="O163" s="37">
        <v>180</v>
      </c>
      <c r="P163" s="42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67"/>
      <c r="R163" s="367"/>
      <c r="S163" s="367"/>
      <c r="T163" s="368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245</v>
      </c>
      <c r="AG163" s="81"/>
      <c r="AJ163" s="87" t="s">
        <v>86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72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3"/>
      <c r="P164" s="369" t="s">
        <v>40</v>
      </c>
      <c r="Q164" s="370"/>
      <c r="R164" s="370"/>
      <c r="S164" s="370"/>
      <c r="T164" s="370"/>
      <c r="U164" s="370"/>
      <c r="V164" s="371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3"/>
      <c r="P165" s="369" t="s">
        <v>40</v>
      </c>
      <c r="Q165" s="370"/>
      <c r="R165" s="370"/>
      <c r="S165" s="370"/>
      <c r="T165" s="370"/>
      <c r="U165" s="370"/>
      <c r="V165" s="371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62" t="s">
        <v>246</v>
      </c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  <c r="Z166" s="362"/>
      <c r="AA166" s="54"/>
      <c r="AB166" s="54"/>
      <c r="AC166" s="54"/>
    </row>
    <row r="167" spans="1:68" ht="16.5" customHeight="1" x14ac:dyDescent="0.25">
      <c r="A167" s="363" t="s">
        <v>247</v>
      </c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3"/>
      <c r="P167" s="363"/>
      <c r="Q167" s="363"/>
      <c r="R167" s="363"/>
      <c r="S167" s="363"/>
      <c r="T167" s="363"/>
      <c r="U167" s="363"/>
      <c r="V167" s="363"/>
      <c r="W167" s="363"/>
      <c r="X167" s="363"/>
      <c r="Y167" s="363"/>
      <c r="Z167" s="363"/>
      <c r="AA167" s="65"/>
      <c r="AB167" s="65"/>
      <c r="AC167" s="82"/>
    </row>
    <row r="168" spans="1:68" ht="14.25" customHeight="1" x14ac:dyDescent="0.25">
      <c r="A168" s="364" t="s">
        <v>88</v>
      </c>
      <c r="B168" s="364"/>
      <c r="C168" s="364"/>
      <c r="D168" s="364"/>
      <c r="E168" s="364"/>
      <c r="F168" s="364"/>
      <c r="G168" s="364"/>
      <c r="H168" s="364"/>
      <c r="I168" s="364"/>
      <c r="J168" s="364"/>
      <c r="K168" s="364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4"/>
      <c r="W168" s="364"/>
      <c r="X168" s="364"/>
      <c r="Y168" s="364"/>
      <c r="Z168" s="364"/>
      <c r="AA168" s="66"/>
      <c r="AB168" s="66"/>
      <c r="AC168" s="83"/>
    </row>
    <row r="169" spans="1:68" ht="16.5" customHeight="1" x14ac:dyDescent="0.25">
      <c r="A169" s="63" t="s">
        <v>248</v>
      </c>
      <c r="B169" s="63" t="s">
        <v>249</v>
      </c>
      <c r="C169" s="36">
        <v>4301132179</v>
      </c>
      <c r="D169" s="365">
        <v>4607111035691</v>
      </c>
      <c r="E169" s="365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93</v>
      </c>
      <c r="L169" s="37" t="s">
        <v>85</v>
      </c>
      <c r="M169" s="38" t="s">
        <v>83</v>
      </c>
      <c r="N169" s="38"/>
      <c r="O169" s="37">
        <v>365</v>
      </c>
      <c r="P169" s="4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67"/>
      <c r="R169" s="367"/>
      <c r="S169" s="367"/>
      <c r="T169" s="36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250</v>
      </c>
      <c r="AG169" s="81"/>
      <c r="AJ169" s="87" t="s">
        <v>86</v>
      </c>
      <c r="AK169" s="87">
        <v>1</v>
      </c>
      <c r="BB169" s="190" t="s">
        <v>92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251</v>
      </c>
      <c r="B170" s="63" t="s">
        <v>252</v>
      </c>
      <c r="C170" s="36">
        <v>4301132182</v>
      </c>
      <c r="D170" s="365">
        <v>4607111035721</v>
      </c>
      <c r="E170" s="365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93</v>
      </c>
      <c r="L170" s="37" t="s">
        <v>85</v>
      </c>
      <c r="M170" s="38" t="s">
        <v>83</v>
      </c>
      <c r="N170" s="38"/>
      <c r="O170" s="37">
        <v>365</v>
      </c>
      <c r="P170" s="42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67"/>
      <c r="R170" s="367"/>
      <c r="S170" s="367"/>
      <c r="T170" s="36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253</v>
      </c>
      <c r="AG170" s="81"/>
      <c r="AJ170" s="87" t="s">
        <v>86</v>
      </c>
      <c r="AK170" s="87">
        <v>1</v>
      </c>
      <c r="BB170" s="192" t="s">
        <v>92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254</v>
      </c>
      <c r="B171" s="63" t="s">
        <v>255</v>
      </c>
      <c r="C171" s="36">
        <v>4301132170</v>
      </c>
      <c r="D171" s="365">
        <v>4607111038487</v>
      </c>
      <c r="E171" s="365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93</v>
      </c>
      <c r="L171" s="37" t="s">
        <v>85</v>
      </c>
      <c r="M171" s="38" t="s">
        <v>83</v>
      </c>
      <c r="N171" s="38"/>
      <c r="O171" s="37">
        <v>180</v>
      </c>
      <c r="P171" s="42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67"/>
      <c r="R171" s="367"/>
      <c r="S171" s="367"/>
      <c r="T171" s="36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256</v>
      </c>
      <c r="AG171" s="81"/>
      <c r="AJ171" s="87" t="s">
        <v>86</v>
      </c>
      <c r="AK171" s="87">
        <v>1</v>
      </c>
      <c r="BB171" s="194" t="s">
        <v>92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72"/>
      <c r="B172" s="372"/>
      <c r="C172" s="372"/>
      <c r="D172" s="372"/>
      <c r="E172" s="372"/>
      <c r="F172" s="372"/>
      <c r="G172" s="372"/>
      <c r="H172" s="372"/>
      <c r="I172" s="372"/>
      <c r="J172" s="372"/>
      <c r="K172" s="372"/>
      <c r="L172" s="372"/>
      <c r="M172" s="372"/>
      <c r="N172" s="372"/>
      <c r="O172" s="373"/>
      <c r="P172" s="369" t="s">
        <v>40</v>
      </c>
      <c r="Q172" s="370"/>
      <c r="R172" s="370"/>
      <c r="S172" s="370"/>
      <c r="T172" s="370"/>
      <c r="U172" s="370"/>
      <c r="V172" s="371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72"/>
      <c r="B173" s="372"/>
      <c r="C173" s="372"/>
      <c r="D173" s="372"/>
      <c r="E173" s="372"/>
      <c r="F173" s="372"/>
      <c r="G173" s="372"/>
      <c r="H173" s="372"/>
      <c r="I173" s="372"/>
      <c r="J173" s="372"/>
      <c r="K173" s="372"/>
      <c r="L173" s="372"/>
      <c r="M173" s="372"/>
      <c r="N173" s="372"/>
      <c r="O173" s="373"/>
      <c r="P173" s="369" t="s">
        <v>40</v>
      </c>
      <c r="Q173" s="370"/>
      <c r="R173" s="370"/>
      <c r="S173" s="370"/>
      <c r="T173" s="370"/>
      <c r="U173" s="370"/>
      <c r="V173" s="371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64" t="s">
        <v>257</v>
      </c>
      <c r="B174" s="364"/>
      <c r="C174" s="364"/>
      <c r="D174" s="364"/>
      <c r="E174" s="364"/>
      <c r="F174" s="364"/>
      <c r="G174" s="364"/>
      <c r="H174" s="364"/>
      <c r="I174" s="364"/>
      <c r="J174" s="364"/>
      <c r="K174" s="364"/>
      <c r="L174" s="364"/>
      <c r="M174" s="364"/>
      <c r="N174" s="364"/>
      <c r="O174" s="364"/>
      <c r="P174" s="364"/>
      <c r="Q174" s="364"/>
      <c r="R174" s="364"/>
      <c r="S174" s="364"/>
      <c r="T174" s="364"/>
      <c r="U174" s="364"/>
      <c r="V174" s="364"/>
      <c r="W174" s="364"/>
      <c r="X174" s="364"/>
      <c r="Y174" s="364"/>
      <c r="Z174" s="364"/>
      <c r="AA174" s="66"/>
      <c r="AB174" s="66"/>
      <c r="AC174" s="83"/>
    </row>
    <row r="175" spans="1:68" ht="27" customHeight="1" x14ac:dyDescent="0.25">
      <c r="A175" s="63" t="s">
        <v>258</v>
      </c>
      <c r="B175" s="63" t="s">
        <v>259</v>
      </c>
      <c r="C175" s="36">
        <v>4301051855</v>
      </c>
      <c r="D175" s="365">
        <v>4680115885875</v>
      </c>
      <c r="E175" s="365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264</v>
      </c>
      <c r="L175" s="37" t="s">
        <v>85</v>
      </c>
      <c r="M175" s="38" t="s">
        <v>263</v>
      </c>
      <c r="N175" s="38"/>
      <c r="O175" s="37">
        <v>365</v>
      </c>
      <c r="P175" s="426" t="s">
        <v>260</v>
      </c>
      <c r="Q175" s="367"/>
      <c r="R175" s="367"/>
      <c r="S175" s="367"/>
      <c r="T175" s="36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261</v>
      </c>
      <c r="AG175" s="81"/>
      <c r="AJ175" s="87" t="s">
        <v>86</v>
      </c>
      <c r="AK175" s="87">
        <v>1</v>
      </c>
      <c r="BB175" s="196" t="s">
        <v>262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72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2"/>
      <c r="O176" s="373"/>
      <c r="P176" s="369" t="s">
        <v>40</v>
      </c>
      <c r="Q176" s="370"/>
      <c r="R176" s="370"/>
      <c r="S176" s="370"/>
      <c r="T176" s="370"/>
      <c r="U176" s="370"/>
      <c r="V176" s="371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2"/>
      <c r="O177" s="373"/>
      <c r="P177" s="369" t="s">
        <v>40</v>
      </c>
      <c r="Q177" s="370"/>
      <c r="R177" s="370"/>
      <c r="S177" s="370"/>
      <c r="T177" s="370"/>
      <c r="U177" s="370"/>
      <c r="V177" s="371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62" t="s">
        <v>265</v>
      </c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54"/>
      <c r="AB178" s="54"/>
      <c r="AC178" s="54"/>
    </row>
    <row r="179" spans="1:68" ht="16.5" customHeight="1" x14ac:dyDescent="0.25">
      <c r="A179" s="363" t="s">
        <v>266</v>
      </c>
      <c r="B179" s="363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  <c r="AA179" s="65"/>
      <c r="AB179" s="65"/>
      <c r="AC179" s="82"/>
    </row>
    <row r="180" spans="1:68" ht="14.25" customHeight="1" x14ac:dyDescent="0.25">
      <c r="A180" s="364" t="s">
        <v>88</v>
      </c>
      <c r="B180" s="364"/>
      <c r="C180" s="364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4"/>
      <c r="W180" s="364"/>
      <c r="X180" s="364"/>
      <c r="Y180" s="364"/>
      <c r="Z180" s="364"/>
      <c r="AA180" s="66"/>
      <c r="AB180" s="66"/>
      <c r="AC180" s="83"/>
    </row>
    <row r="181" spans="1:68" ht="27" customHeight="1" x14ac:dyDescent="0.25">
      <c r="A181" s="63" t="s">
        <v>267</v>
      </c>
      <c r="B181" s="63" t="s">
        <v>268</v>
      </c>
      <c r="C181" s="36">
        <v>4301132227</v>
      </c>
      <c r="D181" s="365">
        <v>4620207491133</v>
      </c>
      <c r="E181" s="365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93</v>
      </c>
      <c r="L181" s="37" t="s">
        <v>85</v>
      </c>
      <c r="M181" s="38" t="s">
        <v>83</v>
      </c>
      <c r="N181" s="38"/>
      <c r="O181" s="37">
        <v>180</v>
      </c>
      <c r="P181" s="427" t="s">
        <v>269</v>
      </c>
      <c r="Q181" s="367"/>
      <c r="R181" s="367"/>
      <c r="S181" s="367"/>
      <c r="T181" s="368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270</v>
      </c>
      <c r="AG181" s="81"/>
      <c r="AJ181" s="87" t="s">
        <v>86</v>
      </c>
      <c r="AK181" s="87">
        <v>1</v>
      </c>
      <c r="BB181" s="198" t="s">
        <v>92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72"/>
      <c r="B182" s="372"/>
      <c r="C182" s="372"/>
      <c r="D182" s="372"/>
      <c r="E182" s="372"/>
      <c r="F182" s="372"/>
      <c r="G182" s="372"/>
      <c r="H182" s="372"/>
      <c r="I182" s="372"/>
      <c r="J182" s="372"/>
      <c r="K182" s="372"/>
      <c r="L182" s="372"/>
      <c r="M182" s="372"/>
      <c r="N182" s="372"/>
      <c r="O182" s="373"/>
      <c r="P182" s="369" t="s">
        <v>40</v>
      </c>
      <c r="Q182" s="370"/>
      <c r="R182" s="370"/>
      <c r="S182" s="370"/>
      <c r="T182" s="370"/>
      <c r="U182" s="370"/>
      <c r="V182" s="371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72"/>
      <c r="B183" s="372"/>
      <c r="C183" s="372"/>
      <c r="D183" s="372"/>
      <c r="E183" s="372"/>
      <c r="F183" s="372"/>
      <c r="G183" s="372"/>
      <c r="H183" s="372"/>
      <c r="I183" s="372"/>
      <c r="J183" s="372"/>
      <c r="K183" s="372"/>
      <c r="L183" s="372"/>
      <c r="M183" s="372"/>
      <c r="N183" s="372"/>
      <c r="O183" s="373"/>
      <c r="P183" s="369" t="s">
        <v>40</v>
      </c>
      <c r="Q183" s="370"/>
      <c r="R183" s="370"/>
      <c r="S183" s="370"/>
      <c r="T183" s="370"/>
      <c r="U183" s="370"/>
      <c r="V183" s="371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64" t="s">
        <v>134</v>
      </c>
      <c r="B184" s="364"/>
      <c r="C184" s="364"/>
      <c r="D184" s="364"/>
      <c r="E184" s="364"/>
      <c r="F184" s="364"/>
      <c r="G184" s="364"/>
      <c r="H184" s="364"/>
      <c r="I184" s="364"/>
      <c r="J184" s="364"/>
      <c r="K184" s="364"/>
      <c r="L184" s="364"/>
      <c r="M184" s="364"/>
      <c r="N184" s="364"/>
      <c r="O184" s="364"/>
      <c r="P184" s="364"/>
      <c r="Q184" s="364"/>
      <c r="R184" s="364"/>
      <c r="S184" s="364"/>
      <c r="T184" s="364"/>
      <c r="U184" s="364"/>
      <c r="V184" s="364"/>
      <c r="W184" s="364"/>
      <c r="X184" s="364"/>
      <c r="Y184" s="364"/>
      <c r="Z184" s="364"/>
      <c r="AA184" s="66"/>
      <c r="AB184" s="66"/>
      <c r="AC184" s="83"/>
    </row>
    <row r="185" spans="1:68" ht="27" customHeight="1" x14ac:dyDescent="0.25">
      <c r="A185" s="63" t="s">
        <v>271</v>
      </c>
      <c r="B185" s="63" t="s">
        <v>272</v>
      </c>
      <c r="C185" s="36">
        <v>4301135707</v>
      </c>
      <c r="D185" s="365">
        <v>4620207490198</v>
      </c>
      <c r="E185" s="365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93</v>
      </c>
      <c r="L185" s="37" t="s">
        <v>85</v>
      </c>
      <c r="M185" s="38" t="s">
        <v>83</v>
      </c>
      <c r="N185" s="38"/>
      <c r="O185" s="37">
        <v>180</v>
      </c>
      <c r="P185" s="42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67"/>
      <c r="R185" s="367"/>
      <c r="S185" s="367"/>
      <c r="T185" s="36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273</v>
      </c>
      <c r="AG185" s="81"/>
      <c r="AJ185" s="87" t="s">
        <v>86</v>
      </c>
      <c r="AK185" s="87">
        <v>1</v>
      </c>
      <c r="BB185" s="200" t="s">
        <v>92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274</v>
      </c>
      <c r="B186" s="63" t="s">
        <v>275</v>
      </c>
      <c r="C186" s="36">
        <v>4301135696</v>
      </c>
      <c r="D186" s="365">
        <v>4620207490235</v>
      </c>
      <c r="E186" s="365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93</v>
      </c>
      <c r="L186" s="37" t="s">
        <v>85</v>
      </c>
      <c r="M186" s="38" t="s">
        <v>83</v>
      </c>
      <c r="N186" s="38"/>
      <c r="O186" s="37">
        <v>180</v>
      </c>
      <c r="P186" s="4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67"/>
      <c r="R186" s="367"/>
      <c r="S186" s="367"/>
      <c r="T186" s="368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276</v>
      </c>
      <c r="AG186" s="81"/>
      <c r="AJ186" s="87" t="s">
        <v>86</v>
      </c>
      <c r="AK186" s="87">
        <v>1</v>
      </c>
      <c r="BB186" s="202" t="s">
        <v>92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277</v>
      </c>
      <c r="B187" s="63" t="s">
        <v>278</v>
      </c>
      <c r="C187" s="36">
        <v>4301135697</v>
      </c>
      <c r="D187" s="365">
        <v>4620207490259</v>
      </c>
      <c r="E187" s="365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93</v>
      </c>
      <c r="L187" s="37" t="s">
        <v>85</v>
      </c>
      <c r="M187" s="38" t="s">
        <v>83</v>
      </c>
      <c r="N187" s="38"/>
      <c r="O187" s="37">
        <v>180</v>
      </c>
      <c r="P187" s="43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67"/>
      <c r="R187" s="367"/>
      <c r="S187" s="367"/>
      <c r="T187" s="36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273</v>
      </c>
      <c r="AG187" s="81"/>
      <c r="AJ187" s="87" t="s">
        <v>86</v>
      </c>
      <c r="AK187" s="87">
        <v>1</v>
      </c>
      <c r="BB187" s="204" t="s">
        <v>92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279</v>
      </c>
      <c r="B188" s="63" t="s">
        <v>280</v>
      </c>
      <c r="C188" s="36">
        <v>4301135681</v>
      </c>
      <c r="D188" s="365">
        <v>4620207490143</v>
      </c>
      <c r="E188" s="365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93</v>
      </c>
      <c r="L188" s="37" t="s">
        <v>85</v>
      </c>
      <c r="M188" s="38" t="s">
        <v>83</v>
      </c>
      <c r="N188" s="38"/>
      <c r="O188" s="37">
        <v>180</v>
      </c>
      <c r="P188" s="43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67"/>
      <c r="R188" s="367"/>
      <c r="S188" s="367"/>
      <c r="T188" s="36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281</v>
      </c>
      <c r="AG188" s="81"/>
      <c r="AJ188" s="87" t="s">
        <v>86</v>
      </c>
      <c r="AK188" s="87">
        <v>1</v>
      </c>
      <c r="BB188" s="206" t="s">
        <v>92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72"/>
      <c r="B189" s="372"/>
      <c r="C189" s="372"/>
      <c r="D189" s="372"/>
      <c r="E189" s="372"/>
      <c r="F189" s="372"/>
      <c r="G189" s="372"/>
      <c r="H189" s="372"/>
      <c r="I189" s="372"/>
      <c r="J189" s="372"/>
      <c r="K189" s="372"/>
      <c r="L189" s="372"/>
      <c r="M189" s="372"/>
      <c r="N189" s="372"/>
      <c r="O189" s="373"/>
      <c r="P189" s="369" t="s">
        <v>40</v>
      </c>
      <c r="Q189" s="370"/>
      <c r="R189" s="370"/>
      <c r="S189" s="370"/>
      <c r="T189" s="370"/>
      <c r="U189" s="370"/>
      <c r="V189" s="371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72"/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3"/>
      <c r="P190" s="369" t="s">
        <v>40</v>
      </c>
      <c r="Q190" s="370"/>
      <c r="R190" s="370"/>
      <c r="S190" s="370"/>
      <c r="T190" s="370"/>
      <c r="U190" s="370"/>
      <c r="V190" s="371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63" t="s">
        <v>282</v>
      </c>
      <c r="B191" s="363"/>
      <c r="C191" s="363"/>
      <c r="D191" s="363"/>
      <c r="E191" s="363"/>
      <c r="F191" s="363"/>
      <c r="G191" s="363"/>
      <c r="H191" s="363"/>
      <c r="I191" s="363"/>
      <c r="J191" s="363"/>
      <c r="K191" s="363"/>
      <c r="L191" s="363"/>
      <c r="M191" s="363"/>
      <c r="N191" s="363"/>
      <c r="O191" s="363"/>
      <c r="P191" s="363"/>
      <c r="Q191" s="363"/>
      <c r="R191" s="363"/>
      <c r="S191" s="363"/>
      <c r="T191" s="363"/>
      <c r="U191" s="363"/>
      <c r="V191" s="363"/>
      <c r="W191" s="363"/>
      <c r="X191" s="363"/>
      <c r="Y191" s="363"/>
      <c r="Z191" s="363"/>
      <c r="AA191" s="65"/>
      <c r="AB191" s="65"/>
      <c r="AC191" s="82"/>
    </row>
    <row r="192" spans="1:68" ht="14.25" customHeight="1" x14ac:dyDescent="0.25">
      <c r="A192" s="364" t="s">
        <v>79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66"/>
      <c r="AB192" s="66"/>
      <c r="AC192" s="83"/>
    </row>
    <row r="193" spans="1:68" ht="27" customHeight="1" x14ac:dyDescent="0.25">
      <c r="A193" s="63" t="s">
        <v>283</v>
      </c>
      <c r="B193" s="63" t="s">
        <v>284</v>
      </c>
      <c r="C193" s="36">
        <v>4301070996</v>
      </c>
      <c r="D193" s="365">
        <v>4607111038654</v>
      </c>
      <c r="E193" s="365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84</v>
      </c>
      <c r="L193" s="37" t="s">
        <v>85</v>
      </c>
      <c r="M193" s="38" t="s">
        <v>83</v>
      </c>
      <c r="N193" s="38"/>
      <c r="O193" s="37">
        <v>180</v>
      </c>
      <c r="P193" s="43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67"/>
      <c r="R193" s="367"/>
      <c r="S193" s="367"/>
      <c r="T193" s="36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285</v>
      </c>
      <c r="AG193" s="81"/>
      <c r="AJ193" s="87" t="s">
        <v>86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286</v>
      </c>
      <c r="B194" s="63" t="s">
        <v>287</v>
      </c>
      <c r="C194" s="36">
        <v>4301070997</v>
      </c>
      <c r="D194" s="365">
        <v>4607111038586</v>
      </c>
      <c r="E194" s="365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84</v>
      </c>
      <c r="L194" s="37" t="s">
        <v>85</v>
      </c>
      <c r="M194" s="38" t="s">
        <v>83</v>
      </c>
      <c r="N194" s="38"/>
      <c r="O194" s="37">
        <v>180</v>
      </c>
      <c r="P194" s="4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67"/>
      <c r="R194" s="367"/>
      <c r="S194" s="367"/>
      <c r="T194" s="36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285</v>
      </c>
      <c r="AG194" s="81"/>
      <c r="AJ194" s="87" t="s">
        <v>86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288</v>
      </c>
      <c r="B195" s="63" t="s">
        <v>289</v>
      </c>
      <c r="C195" s="36">
        <v>4301070962</v>
      </c>
      <c r="D195" s="365">
        <v>4607111038609</v>
      </c>
      <c r="E195" s="365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84</v>
      </c>
      <c r="L195" s="37" t="s">
        <v>85</v>
      </c>
      <c r="M195" s="38" t="s">
        <v>83</v>
      </c>
      <c r="N195" s="38"/>
      <c r="O195" s="37">
        <v>180</v>
      </c>
      <c r="P195" s="43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67"/>
      <c r="R195" s="367"/>
      <c r="S195" s="367"/>
      <c r="T195" s="368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290</v>
      </c>
      <c r="AG195" s="81"/>
      <c r="AJ195" s="87" t="s">
        <v>86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291</v>
      </c>
      <c r="B196" s="63" t="s">
        <v>292</v>
      </c>
      <c r="C196" s="36">
        <v>4301070963</v>
      </c>
      <c r="D196" s="365">
        <v>4607111038630</v>
      </c>
      <c r="E196" s="365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84</v>
      </c>
      <c r="L196" s="37" t="s">
        <v>85</v>
      </c>
      <c r="M196" s="38" t="s">
        <v>83</v>
      </c>
      <c r="N196" s="38"/>
      <c r="O196" s="37">
        <v>180</v>
      </c>
      <c r="P196" s="43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367"/>
      <c r="R196" s="367"/>
      <c r="S196" s="367"/>
      <c r="T196" s="368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290</v>
      </c>
      <c r="AG196" s="81"/>
      <c r="AJ196" s="87" t="s">
        <v>86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293</v>
      </c>
      <c r="B197" s="63" t="s">
        <v>294</v>
      </c>
      <c r="C197" s="36">
        <v>4301070959</v>
      </c>
      <c r="D197" s="365">
        <v>4607111038616</v>
      </c>
      <c r="E197" s="365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84</v>
      </c>
      <c r="L197" s="37" t="s">
        <v>85</v>
      </c>
      <c r="M197" s="38" t="s">
        <v>83</v>
      </c>
      <c r="N197" s="38"/>
      <c r="O197" s="37">
        <v>180</v>
      </c>
      <c r="P197" s="43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67"/>
      <c r="R197" s="367"/>
      <c r="S197" s="367"/>
      <c r="T197" s="368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285</v>
      </c>
      <c r="AG197" s="81"/>
      <c r="AJ197" s="87" t="s">
        <v>86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72"/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3"/>
      <c r="P198" s="369" t="s">
        <v>40</v>
      </c>
      <c r="Q198" s="370"/>
      <c r="R198" s="370"/>
      <c r="S198" s="370"/>
      <c r="T198" s="370"/>
      <c r="U198" s="370"/>
      <c r="V198" s="371"/>
      <c r="W198" s="42" t="s">
        <v>39</v>
      </c>
      <c r="X198" s="43">
        <f>IFERROR(SUM(X193:X197),"0")</f>
        <v>0</v>
      </c>
      <c r="Y198" s="43">
        <f>IFERROR(SUM(Y193:Y197),"0")</f>
        <v>0</v>
      </c>
      <c r="Z198" s="43">
        <f>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72"/>
      <c r="B199" s="372"/>
      <c r="C199" s="372"/>
      <c r="D199" s="372"/>
      <c r="E199" s="372"/>
      <c r="F199" s="372"/>
      <c r="G199" s="372"/>
      <c r="H199" s="372"/>
      <c r="I199" s="372"/>
      <c r="J199" s="372"/>
      <c r="K199" s="372"/>
      <c r="L199" s="372"/>
      <c r="M199" s="372"/>
      <c r="N199" s="372"/>
      <c r="O199" s="373"/>
      <c r="P199" s="369" t="s">
        <v>40</v>
      </c>
      <c r="Q199" s="370"/>
      <c r="R199" s="370"/>
      <c r="S199" s="370"/>
      <c r="T199" s="370"/>
      <c r="U199" s="370"/>
      <c r="V199" s="371"/>
      <c r="W199" s="42" t="s">
        <v>0</v>
      </c>
      <c r="X199" s="43">
        <f>IFERROR(SUMPRODUCT(X193:X197*H193:H197),"0")</f>
        <v>0</v>
      </c>
      <c r="Y199" s="43">
        <f>IFERROR(SUMPRODUCT(Y193:Y197*H193:H197),"0")</f>
        <v>0</v>
      </c>
      <c r="Z199" s="42"/>
      <c r="AA199" s="67"/>
      <c r="AB199" s="67"/>
      <c r="AC199" s="67"/>
    </row>
    <row r="200" spans="1:68" ht="16.5" customHeight="1" x14ac:dyDescent="0.25">
      <c r="A200" s="363" t="s">
        <v>295</v>
      </c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3"/>
      <c r="N200" s="363"/>
      <c r="O200" s="363"/>
      <c r="P200" s="363"/>
      <c r="Q200" s="363"/>
      <c r="R200" s="363"/>
      <c r="S200" s="363"/>
      <c r="T200" s="363"/>
      <c r="U200" s="363"/>
      <c r="V200" s="363"/>
      <c r="W200" s="363"/>
      <c r="X200" s="363"/>
      <c r="Y200" s="363"/>
      <c r="Z200" s="363"/>
      <c r="AA200" s="65"/>
      <c r="AB200" s="65"/>
      <c r="AC200" s="82"/>
    </row>
    <row r="201" spans="1:68" ht="14.25" customHeight="1" x14ac:dyDescent="0.25">
      <c r="A201" s="364" t="s">
        <v>79</v>
      </c>
      <c r="B201" s="364"/>
      <c r="C201" s="364"/>
      <c r="D201" s="364"/>
      <c r="E201" s="364"/>
      <c r="F201" s="364"/>
      <c r="G201" s="364"/>
      <c r="H201" s="364"/>
      <c r="I201" s="364"/>
      <c r="J201" s="364"/>
      <c r="K201" s="364"/>
      <c r="L201" s="364"/>
      <c r="M201" s="364"/>
      <c r="N201" s="364"/>
      <c r="O201" s="364"/>
      <c r="P201" s="364"/>
      <c r="Q201" s="364"/>
      <c r="R201" s="364"/>
      <c r="S201" s="364"/>
      <c r="T201" s="364"/>
      <c r="U201" s="364"/>
      <c r="V201" s="364"/>
      <c r="W201" s="364"/>
      <c r="X201" s="364"/>
      <c r="Y201" s="364"/>
      <c r="Z201" s="364"/>
      <c r="AA201" s="66"/>
      <c r="AB201" s="66"/>
      <c r="AC201" s="83"/>
    </row>
    <row r="202" spans="1:68" ht="27" customHeight="1" x14ac:dyDescent="0.25">
      <c r="A202" s="63" t="s">
        <v>296</v>
      </c>
      <c r="B202" s="63" t="s">
        <v>297</v>
      </c>
      <c r="C202" s="36">
        <v>4301070917</v>
      </c>
      <c r="D202" s="365">
        <v>4607111035912</v>
      </c>
      <c r="E202" s="365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84</v>
      </c>
      <c r="L202" s="37" t="s">
        <v>85</v>
      </c>
      <c r="M202" s="38" t="s">
        <v>83</v>
      </c>
      <c r="N202" s="38"/>
      <c r="O202" s="37">
        <v>180</v>
      </c>
      <c r="P202" s="43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67"/>
      <c r="R202" s="367"/>
      <c r="S202" s="367"/>
      <c r="T202" s="36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298</v>
      </c>
      <c r="AG202" s="81"/>
      <c r="AJ202" s="87" t="s">
        <v>86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299</v>
      </c>
      <c r="B203" s="63" t="s">
        <v>300</v>
      </c>
      <c r="C203" s="36">
        <v>4301070920</v>
      </c>
      <c r="D203" s="365">
        <v>4607111035929</v>
      </c>
      <c r="E203" s="365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84</v>
      </c>
      <c r="L203" s="37" t="s">
        <v>85</v>
      </c>
      <c r="M203" s="38" t="s">
        <v>83</v>
      </c>
      <c r="N203" s="38"/>
      <c r="O203" s="37">
        <v>180</v>
      </c>
      <c r="P203" s="43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67"/>
      <c r="R203" s="367"/>
      <c r="S203" s="367"/>
      <c r="T203" s="368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298</v>
      </c>
      <c r="AG203" s="81"/>
      <c r="AJ203" s="87" t="s">
        <v>86</v>
      </c>
      <c r="AK203" s="87">
        <v>1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301</v>
      </c>
      <c r="B204" s="63" t="s">
        <v>302</v>
      </c>
      <c r="C204" s="36">
        <v>4301070915</v>
      </c>
      <c r="D204" s="365">
        <v>4607111035882</v>
      </c>
      <c r="E204" s="365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84</v>
      </c>
      <c r="L204" s="37" t="s">
        <v>85</v>
      </c>
      <c r="M204" s="38" t="s">
        <v>83</v>
      </c>
      <c r="N204" s="38"/>
      <c r="O204" s="37">
        <v>180</v>
      </c>
      <c r="P204" s="4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67"/>
      <c r="R204" s="367"/>
      <c r="S204" s="367"/>
      <c r="T204" s="368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303</v>
      </c>
      <c r="AG204" s="81"/>
      <c r="AJ204" s="87" t="s">
        <v>86</v>
      </c>
      <c r="AK204" s="87">
        <v>1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304</v>
      </c>
      <c r="B205" s="63" t="s">
        <v>305</v>
      </c>
      <c r="C205" s="36">
        <v>4301070921</v>
      </c>
      <c r="D205" s="365">
        <v>4607111035905</v>
      </c>
      <c r="E205" s="365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84</v>
      </c>
      <c r="L205" s="37" t="s">
        <v>85</v>
      </c>
      <c r="M205" s="38" t="s">
        <v>83</v>
      </c>
      <c r="N205" s="38"/>
      <c r="O205" s="37">
        <v>180</v>
      </c>
      <c r="P205" s="44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67"/>
      <c r="R205" s="367"/>
      <c r="S205" s="367"/>
      <c r="T205" s="36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303</v>
      </c>
      <c r="AG205" s="81"/>
      <c r="AJ205" s="87" t="s">
        <v>86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372"/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3"/>
      <c r="P206" s="369" t="s">
        <v>40</v>
      </c>
      <c r="Q206" s="370"/>
      <c r="R206" s="370"/>
      <c r="S206" s="370"/>
      <c r="T206" s="370"/>
      <c r="U206" s="370"/>
      <c r="V206" s="371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372"/>
      <c r="B207" s="372"/>
      <c r="C207" s="372"/>
      <c r="D207" s="372"/>
      <c r="E207" s="372"/>
      <c r="F207" s="372"/>
      <c r="G207" s="372"/>
      <c r="H207" s="372"/>
      <c r="I207" s="372"/>
      <c r="J207" s="372"/>
      <c r="K207" s="372"/>
      <c r="L207" s="372"/>
      <c r="M207" s="372"/>
      <c r="N207" s="372"/>
      <c r="O207" s="373"/>
      <c r="P207" s="369" t="s">
        <v>40</v>
      </c>
      <c r="Q207" s="370"/>
      <c r="R207" s="370"/>
      <c r="S207" s="370"/>
      <c r="T207" s="370"/>
      <c r="U207" s="370"/>
      <c r="V207" s="371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63" t="s">
        <v>306</v>
      </c>
      <c r="B208" s="363"/>
      <c r="C208" s="363"/>
      <c r="D208" s="363"/>
      <c r="E208" s="363"/>
      <c r="F208" s="363"/>
      <c r="G208" s="363"/>
      <c r="H208" s="363"/>
      <c r="I208" s="363"/>
      <c r="J208" s="363"/>
      <c r="K208" s="363"/>
      <c r="L208" s="363"/>
      <c r="M208" s="363"/>
      <c r="N208" s="363"/>
      <c r="O208" s="363"/>
      <c r="P208" s="363"/>
      <c r="Q208" s="363"/>
      <c r="R208" s="363"/>
      <c r="S208" s="363"/>
      <c r="T208" s="363"/>
      <c r="U208" s="363"/>
      <c r="V208" s="363"/>
      <c r="W208" s="363"/>
      <c r="X208" s="363"/>
      <c r="Y208" s="363"/>
      <c r="Z208" s="363"/>
      <c r="AA208" s="65"/>
      <c r="AB208" s="65"/>
      <c r="AC208" s="82"/>
    </row>
    <row r="209" spans="1:68" ht="14.25" customHeight="1" x14ac:dyDescent="0.25">
      <c r="A209" s="364" t="s">
        <v>79</v>
      </c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4"/>
      <c r="W209" s="364"/>
      <c r="X209" s="364"/>
      <c r="Y209" s="364"/>
      <c r="Z209" s="364"/>
      <c r="AA209" s="66"/>
      <c r="AB209" s="66"/>
      <c r="AC209" s="83"/>
    </row>
    <row r="210" spans="1:68" ht="27" customHeight="1" x14ac:dyDescent="0.25">
      <c r="A210" s="63" t="s">
        <v>307</v>
      </c>
      <c r="B210" s="63" t="s">
        <v>308</v>
      </c>
      <c r="C210" s="36">
        <v>4301071097</v>
      </c>
      <c r="D210" s="365">
        <v>4620207491096</v>
      </c>
      <c r="E210" s="365"/>
      <c r="F210" s="62">
        <v>1</v>
      </c>
      <c r="G210" s="37">
        <v>5</v>
      </c>
      <c r="H210" s="62">
        <v>5</v>
      </c>
      <c r="I210" s="62">
        <v>5.23</v>
      </c>
      <c r="J210" s="37">
        <v>84</v>
      </c>
      <c r="K210" s="37" t="s">
        <v>84</v>
      </c>
      <c r="L210" s="37" t="s">
        <v>85</v>
      </c>
      <c r="M210" s="38" t="s">
        <v>83</v>
      </c>
      <c r="N210" s="38"/>
      <c r="O210" s="37">
        <v>180</v>
      </c>
      <c r="P210" s="441" t="s">
        <v>309</v>
      </c>
      <c r="Q210" s="367"/>
      <c r="R210" s="367"/>
      <c r="S210" s="367"/>
      <c r="T210" s="368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25" t="s">
        <v>310</v>
      </c>
      <c r="AG210" s="81"/>
      <c r="AJ210" s="87" t="s">
        <v>86</v>
      </c>
      <c r="AK210" s="87">
        <v>1</v>
      </c>
      <c r="BB210" s="22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372"/>
      <c r="B211" s="372"/>
      <c r="C211" s="372"/>
      <c r="D211" s="372"/>
      <c r="E211" s="372"/>
      <c r="F211" s="372"/>
      <c r="G211" s="372"/>
      <c r="H211" s="372"/>
      <c r="I211" s="372"/>
      <c r="J211" s="372"/>
      <c r="K211" s="372"/>
      <c r="L211" s="372"/>
      <c r="M211" s="372"/>
      <c r="N211" s="372"/>
      <c r="O211" s="373"/>
      <c r="P211" s="369" t="s">
        <v>40</v>
      </c>
      <c r="Q211" s="370"/>
      <c r="R211" s="370"/>
      <c r="S211" s="370"/>
      <c r="T211" s="370"/>
      <c r="U211" s="370"/>
      <c r="V211" s="371"/>
      <c r="W211" s="42" t="s">
        <v>39</v>
      </c>
      <c r="X211" s="43">
        <f>IFERROR(SUM(X210:X210),"0")</f>
        <v>0</v>
      </c>
      <c r="Y211" s="43">
        <f>IFERROR(SUM(Y210:Y210),"0")</f>
        <v>0</v>
      </c>
      <c r="Z211" s="43">
        <f>IFERROR(IF(Z210="",0,Z210),"0")</f>
        <v>0</v>
      </c>
      <c r="AA211" s="67"/>
      <c r="AB211" s="67"/>
      <c r="AC211" s="67"/>
    </row>
    <row r="212" spans="1:68" x14ac:dyDescent="0.2">
      <c r="A212" s="372"/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3"/>
      <c r="P212" s="369" t="s">
        <v>40</v>
      </c>
      <c r="Q212" s="370"/>
      <c r="R212" s="370"/>
      <c r="S212" s="370"/>
      <c r="T212" s="370"/>
      <c r="U212" s="370"/>
      <c r="V212" s="371"/>
      <c r="W212" s="42" t="s">
        <v>0</v>
      </c>
      <c r="X212" s="43">
        <f>IFERROR(SUMPRODUCT(X210:X210*H210:H210),"0")</f>
        <v>0</v>
      </c>
      <c r="Y212" s="43">
        <f>IFERROR(SUMPRODUCT(Y210:Y210*H210:H210),"0")</f>
        <v>0</v>
      </c>
      <c r="Z212" s="42"/>
      <c r="AA212" s="67"/>
      <c r="AB212" s="67"/>
      <c r="AC212" s="67"/>
    </row>
    <row r="213" spans="1:68" ht="16.5" customHeight="1" x14ac:dyDescent="0.25">
      <c r="A213" s="363" t="s">
        <v>311</v>
      </c>
      <c r="B213" s="363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63"/>
      <c r="N213" s="363"/>
      <c r="O213" s="363"/>
      <c r="P213" s="363"/>
      <c r="Q213" s="363"/>
      <c r="R213" s="363"/>
      <c r="S213" s="363"/>
      <c r="T213" s="363"/>
      <c r="U213" s="363"/>
      <c r="V213" s="363"/>
      <c r="W213" s="363"/>
      <c r="X213" s="363"/>
      <c r="Y213" s="363"/>
      <c r="Z213" s="363"/>
      <c r="AA213" s="65"/>
      <c r="AB213" s="65"/>
      <c r="AC213" s="82"/>
    </row>
    <row r="214" spans="1:68" ht="14.25" customHeight="1" x14ac:dyDescent="0.25">
      <c r="A214" s="364" t="s">
        <v>79</v>
      </c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66"/>
      <c r="AB214" s="66"/>
      <c r="AC214" s="83"/>
    </row>
    <row r="215" spans="1:68" ht="27" customHeight="1" x14ac:dyDescent="0.25">
      <c r="A215" s="63" t="s">
        <v>312</v>
      </c>
      <c r="B215" s="63" t="s">
        <v>313</v>
      </c>
      <c r="C215" s="36">
        <v>4301071093</v>
      </c>
      <c r="D215" s="365">
        <v>4620207490709</v>
      </c>
      <c r="E215" s="365"/>
      <c r="F215" s="62">
        <v>0.65</v>
      </c>
      <c r="G215" s="37">
        <v>8</v>
      </c>
      <c r="H215" s="62">
        <v>5.2</v>
      </c>
      <c r="I215" s="62">
        <v>5.47</v>
      </c>
      <c r="J215" s="37">
        <v>84</v>
      </c>
      <c r="K215" s="37" t="s">
        <v>84</v>
      </c>
      <c r="L215" s="37" t="s">
        <v>85</v>
      </c>
      <c r="M215" s="38" t="s">
        <v>83</v>
      </c>
      <c r="N215" s="38"/>
      <c r="O215" s="37">
        <v>180</v>
      </c>
      <c r="P215" s="44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367"/>
      <c r="R215" s="367"/>
      <c r="S215" s="367"/>
      <c r="T215" s="368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27" t="s">
        <v>314</v>
      </c>
      <c r="AG215" s="81"/>
      <c r="AJ215" s="87" t="s">
        <v>86</v>
      </c>
      <c r="AK215" s="87">
        <v>1</v>
      </c>
      <c r="BB215" s="228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372"/>
      <c r="B216" s="372"/>
      <c r="C216" s="372"/>
      <c r="D216" s="372"/>
      <c r="E216" s="372"/>
      <c r="F216" s="372"/>
      <c r="G216" s="372"/>
      <c r="H216" s="372"/>
      <c r="I216" s="372"/>
      <c r="J216" s="372"/>
      <c r="K216" s="372"/>
      <c r="L216" s="372"/>
      <c r="M216" s="372"/>
      <c r="N216" s="372"/>
      <c r="O216" s="373"/>
      <c r="P216" s="369" t="s">
        <v>40</v>
      </c>
      <c r="Q216" s="370"/>
      <c r="R216" s="370"/>
      <c r="S216" s="370"/>
      <c r="T216" s="370"/>
      <c r="U216" s="370"/>
      <c r="V216" s="371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372"/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2"/>
      <c r="N217" s="372"/>
      <c r="O217" s="373"/>
      <c r="P217" s="369" t="s">
        <v>40</v>
      </c>
      <c r="Q217" s="370"/>
      <c r="R217" s="370"/>
      <c r="S217" s="370"/>
      <c r="T217" s="370"/>
      <c r="U217" s="370"/>
      <c r="V217" s="371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4.25" customHeight="1" x14ac:dyDescent="0.25">
      <c r="A218" s="364" t="s">
        <v>134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66"/>
      <c r="AB218" s="66"/>
      <c r="AC218" s="83"/>
    </row>
    <row r="219" spans="1:68" ht="27" customHeight="1" x14ac:dyDescent="0.25">
      <c r="A219" s="63" t="s">
        <v>315</v>
      </c>
      <c r="B219" s="63" t="s">
        <v>316</v>
      </c>
      <c r="C219" s="36">
        <v>4301135692</v>
      </c>
      <c r="D219" s="365">
        <v>4620207490570</v>
      </c>
      <c r="E219" s="365"/>
      <c r="F219" s="62">
        <v>0.2</v>
      </c>
      <c r="G219" s="37">
        <v>12</v>
      </c>
      <c r="H219" s="62">
        <v>2.4</v>
      </c>
      <c r="I219" s="62">
        <v>3.1036000000000001</v>
      </c>
      <c r="J219" s="37">
        <v>70</v>
      </c>
      <c r="K219" s="37" t="s">
        <v>93</v>
      </c>
      <c r="L219" s="37" t="s">
        <v>85</v>
      </c>
      <c r="M219" s="38" t="s">
        <v>83</v>
      </c>
      <c r="N219" s="38"/>
      <c r="O219" s="37">
        <v>180</v>
      </c>
      <c r="P219" s="44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367"/>
      <c r="R219" s="367"/>
      <c r="S219" s="367"/>
      <c r="T219" s="368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IFERROR(IF(X219="","",X219*0.01788),"")</f>
        <v>0</v>
      </c>
      <c r="AA219" s="68" t="s">
        <v>46</v>
      </c>
      <c r="AB219" s="69" t="s">
        <v>46</v>
      </c>
      <c r="AC219" s="229" t="s">
        <v>317</v>
      </c>
      <c r="AG219" s="81"/>
      <c r="AJ219" s="87" t="s">
        <v>86</v>
      </c>
      <c r="AK219" s="87">
        <v>1</v>
      </c>
      <c r="BB219" s="230" t="s">
        <v>92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27" customHeight="1" x14ac:dyDescent="0.25">
      <c r="A220" s="63" t="s">
        <v>318</v>
      </c>
      <c r="B220" s="63" t="s">
        <v>319</v>
      </c>
      <c r="C220" s="36">
        <v>4301135691</v>
      </c>
      <c r="D220" s="365">
        <v>4620207490549</v>
      </c>
      <c r="E220" s="365"/>
      <c r="F220" s="62">
        <v>0.2</v>
      </c>
      <c r="G220" s="37">
        <v>12</v>
      </c>
      <c r="H220" s="62">
        <v>2.4</v>
      </c>
      <c r="I220" s="62">
        <v>3.1036000000000001</v>
      </c>
      <c r="J220" s="37">
        <v>70</v>
      </c>
      <c r="K220" s="37" t="s">
        <v>93</v>
      </c>
      <c r="L220" s="37" t="s">
        <v>85</v>
      </c>
      <c r="M220" s="38" t="s">
        <v>83</v>
      </c>
      <c r="N220" s="38"/>
      <c r="O220" s="37">
        <v>180</v>
      </c>
      <c r="P220" s="44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367"/>
      <c r="R220" s="367"/>
      <c r="S220" s="367"/>
      <c r="T220" s="368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IFERROR(IF(X220="","",X220*0.01788),"")</f>
        <v>0</v>
      </c>
      <c r="AA220" s="68" t="s">
        <v>46</v>
      </c>
      <c r="AB220" s="69" t="s">
        <v>46</v>
      </c>
      <c r="AC220" s="231" t="s">
        <v>317</v>
      </c>
      <c r="AG220" s="81"/>
      <c r="AJ220" s="87" t="s">
        <v>86</v>
      </c>
      <c r="AK220" s="87">
        <v>1</v>
      </c>
      <c r="BB220" s="232" t="s">
        <v>92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320</v>
      </c>
      <c r="B221" s="63" t="s">
        <v>321</v>
      </c>
      <c r="C221" s="36">
        <v>4301135694</v>
      </c>
      <c r="D221" s="365">
        <v>4620207490501</v>
      </c>
      <c r="E221" s="365"/>
      <c r="F221" s="62">
        <v>0.2</v>
      </c>
      <c r="G221" s="37">
        <v>12</v>
      </c>
      <c r="H221" s="62">
        <v>2.4</v>
      </c>
      <c r="I221" s="62">
        <v>3.1036000000000001</v>
      </c>
      <c r="J221" s="37">
        <v>70</v>
      </c>
      <c r="K221" s="37" t="s">
        <v>93</v>
      </c>
      <c r="L221" s="37" t="s">
        <v>85</v>
      </c>
      <c r="M221" s="38" t="s">
        <v>83</v>
      </c>
      <c r="N221" s="38"/>
      <c r="O221" s="37">
        <v>180</v>
      </c>
      <c r="P221" s="44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367"/>
      <c r="R221" s="367"/>
      <c r="S221" s="367"/>
      <c r="T221" s="368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IFERROR(IF(X221="","",X221*0.01788),"")</f>
        <v>0</v>
      </c>
      <c r="AA221" s="68" t="s">
        <v>46</v>
      </c>
      <c r="AB221" s="69" t="s">
        <v>46</v>
      </c>
      <c r="AC221" s="233" t="s">
        <v>317</v>
      </c>
      <c r="AG221" s="81"/>
      <c r="AJ221" s="87" t="s">
        <v>86</v>
      </c>
      <c r="AK221" s="87">
        <v>1</v>
      </c>
      <c r="BB221" s="234" t="s">
        <v>92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72"/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3"/>
      <c r="P222" s="369" t="s">
        <v>40</v>
      </c>
      <c r="Q222" s="370"/>
      <c r="R222" s="370"/>
      <c r="S222" s="370"/>
      <c r="T222" s="370"/>
      <c r="U222" s="370"/>
      <c r="V222" s="371"/>
      <c r="W222" s="42" t="s">
        <v>39</v>
      </c>
      <c r="X222" s="43">
        <f>IFERROR(SUM(X219:X221),"0")</f>
        <v>0</v>
      </c>
      <c r="Y222" s="43">
        <f>IFERROR(SUM(Y219:Y221),"0")</f>
        <v>0</v>
      </c>
      <c r="Z222" s="43">
        <f>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372"/>
      <c r="B223" s="372"/>
      <c r="C223" s="372"/>
      <c r="D223" s="372"/>
      <c r="E223" s="372"/>
      <c r="F223" s="372"/>
      <c r="G223" s="372"/>
      <c r="H223" s="372"/>
      <c r="I223" s="372"/>
      <c r="J223" s="372"/>
      <c r="K223" s="372"/>
      <c r="L223" s="372"/>
      <c r="M223" s="372"/>
      <c r="N223" s="372"/>
      <c r="O223" s="373"/>
      <c r="P223" s="369" t="s">
        <v>40</v>
      </c>
      <c r="Q223" s="370"/>
      <c r="R223" s="370"/>
      <c r="S223" s="370"/>
      <c r="T223" s="370"/>
      <c r="U223" s="370"/>
      <c r="V223" s="371"/>
      <c r="W223" s="42" t="s">
        <v>0</v>
      </c>
      <c r="X223" s="43">
        <f>IFERROR(SUMPRODUCT(X219:X221*H219:H221),"0")</f>
        <v>0</v>
      </c>
      <c r="Y223" s="43">
        <f>IFERROR(SUMPRODUCT(Y219:Y221*H219:H221),"0")</f>
        <v>0</v>
      </c>
      <c r="Z223" s="42"/>
      <c r="AA223" s="67"/>
      <c r="AB223" s="67"/>
      <c r="AC223" s="67"/>
    </row>
    <row r="224" spans="1:68" ht="16.5" customHeight="1" x14ac:dyDescent="0.25">
      <c r="A224" s="363" t="s">
        <v>322</v>
      </c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3"/>
      <c r="N224" s="363"/>
      <c r="O224" s="363"/>
      <c r="P224" s="363"/>
      <c r="Q224" s="363"/>
      <c r="R224" s="363"/>
      <c r="S224" s="363"/>
      <c r="T224" s="363"/>
      <c r="U224" s="363"/>
      <c r="V224" s="363"/>
      <c r="W224" s="363"/>
      <c r="X224" s="363"/>
      <c r="Y224" s="363"/>
      <c r="Z224" s="363"/>
      <c r="AA224" s="65"/>
      <c r="AB224" s="65"/>
      <c r="AC224" s="82"/>
    </row>
    <row r="225" spans="1:68" ht="14.25" customHeight="1" x14ac:dyDescent="0.25">
      <c r="A225" s="364" t="s">
        <v>79</v>
      </c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4"/>
      <c r="P225" s="364"/>
      <c r="Q225" s="364"/>
      <c r="R225" s="364"/>
      <c r="S225" s="364"/>
      <c r="T225" s="364"/>
      <c r="U225" s="364"/>
      <c r="V225" s="364"/>
      <c r="W225" s="364"/>
      <c r="X225" s="364"/>
      <c r="Y225" s="364"/>
      <c r="Z225" s="364"/>
      <c r="AA225" s="66"/>
      <c r="AB225" s="66"/>
      <c r="AC225" s="83"/>
    </row>
    <row r="226" spans="1:68" ht="16.5" customHeight="1" x14ac:dyDescent="0.25">
      <c r="A226" s="63" t="s">
        <v>323</v>
      </c>
      <c r="B226" s="63" t="s">
        <v>324</v>
      </c>
      <c r="C226" s="36">
        <v>4301071063</v>
      </c>
      <c r="D226" s="365">
        <v>4607111039019</v>
      </c>
      <c r="E226" s="365"/>
      <c r="F226" s="62">
        <v>0.43</v>
      </c>
      <c r="G226" s="37">
        <v>16</v>
      </c>
      <c r="H226" s="62">
        <v>6.88</v>
      </c>
      <c r="I226" s="62">
        <v>7.2060000000000004</v>
      </c>
      <c r="J226" s="37">
        <v>84</v>
      </c>
      <c r="K226" s="37" t="s">
        <v>84</v>
      </c>
      <c r="L226" s="37" t="s">
        <v>85</v>
      </c>
      <c r="M226" s="38" t="s">
        <v>83</v>
      </c>
      <c r="N226" s="38"/>
      <c r="O226" s="37">
        <v>180</v>
      </c>
      <c r="P226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67"/>
      <c r="R226" s="367"/>
      <c r="S226" s="367"/>
      <c r="T226" s="36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35" t="s">
        <v>325</v>
      </c>
      <c r="AG226" s="81"/>
      <c r="AJ226" s="87" t="s">
        <v>86</v>
      </c>
      <c r="AK226" s="87">
        <v>1</v>
      </c>
      <c r="BB226" s="236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16.5" customHeight="1" x14ac:dyDescent="0.25">
      <c r="A227" s="63" t="s">
        <v>326</v>
      </c>
      <c r="B227" s="63" t="s">
        <v>327</v>
      </c>
      <c r="C227" s="36">
        <v>4301071000</v>
      </c>
      <c r="D227" s="365">
        <v>4607111038708</v>
      </c>
      <c r="E227" s="365"/>
      <c r="F227" s="62">
        <v>0.8</v>
      </c>
      <c r="G227" s="37">
        <v>8</v>
      </c>
      <c r="H227" s="62">
        <v>6.4</v>
      </c>
      <c r="I227" s="62">
        <v>6.67</v>
      </c>
      <c r="J227" s="37">
        <v>84</v>
      </c>
      <c r="K227" s="37" t="s">
        <v>84</v>
      </c>
      <c r="L227" s="37" t="s">
        <v>85</v>
      </c>
      <c r="M227" s="38" t="s">
        <v>83</v>
      </c>
      <c r="N227" s="38"/>
      <c r="O227" s="37">
        <v>180</v>
      </c>
      <c r="P227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67"/>
      <c r="R227" s="367"/>
      <c r="S227" s="367"/>
      <c r="T227" s="368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37" t="s">
        <v>325</v>
      </c>
      <c r="AG227" s="81"/>
      <c r="AJ227" s="87" t="s">
        <v>86</v>
      </c>
      <c r="AK227" s="87">
        <v>1</v>
      </c>
      <c r="BB227" s="23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72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3"/>
      <c r="P228" s="369" t="s">
        <v>40</v>
      </c>
      <c r="Q228" s="370"/>
      <c r="R228" s="370"/>
      <c r="S228" s="370"/>
      <c r="T228" s="370"/>
      <c r="U228" s="370"/>
      <c r="V228" s="371"/>
      <c r="W228" s="42" t="s">
        <v>39</v>
      </c>
      <c r="X228" s="43">
        <f>IFERROR(SUM(X226:X227),"0")</f>
        <v>0</v>
      </c>
      <c r="Y228" s="43">
        <f>IFERROR(SUM(Y226:Y227),"0")</f>
        <v>0</v>
      </c>
      <c r="Z228" s="43">
        <f>IFERROR(IF(Z226="",0,Z226),"0")+IFERROR(IF(Z227="",0,Z227),"0")</f>
        <v>0</v>
      </c>
      <c r="AA228" s="67"/>
      <c r="AB228" s="67"/>
      <c r="AC228" s="67"/>
    </row>
    <row r="229" spans="1:68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3"/>
      <c r="P229" s="369" t="s">
        <v>40</v>
      </c>
      <c r="Q229" s="370"/>
      <c r="R229" s="370"/>
      <c r="S229" s="370"/>
      <c r="T229" s="370"/>
      <c r="U229" s="370"/>
      <c r="V229" s="371"/>
      <c r="W229" s="42" t="s">
        <v>0</v>
      </c>
      <c r="X229" s="43">
        <f>IFERROR(SUMPRODUCT(X226:X227*H226:H227),"0")</f>
        <v>0</v>
      </c>
      <c r="Y229" s="43">
        <f>IFERROR(SUMPRODUCT(Y226:Y227*H226:H227),"0")</f>
        <v>0</v>
      </c>
      <c r="Z229" s="42"/>
      <c r="AA229" s="67"/>
      <c r="AB229" s="67"/>
      <c r="AC229" s="67"/>
    </row>
    <row r="230" spans="1:68" ht="27.75" customHeight="1" x14ac:dyDescent="0.2">
      <c r="A230" s="362" t="s">
        <v>328</v>
      </c>
      <c r="B230" s="362"/>
      <c r="C230" s="362"/>
      <c r="D230" s="362"/>
      <c r="E230" s="362"/>
      <c r="F230" s="362"/>
      <c r="G230" s="362"/>
      <c r="H230" s="362"/>
      <c r="I230" s="362"/>
      <c r="J230" s="362"/>
      <c r="K230" s="362"/>
      <c r="L230" s="362"/>
      <c r="M230" s="362"/>
      <c r="N230" s="362"/>
      <c r="O230" s="362"/>
      <c r="P230" s="362"/>
      <c r="Q230" s="362"/>
      <c r="R230" s="362"/>
      <c r="S230" s="362"/>
      <c r="T230" s="362"/>
      <c r="U230" s="362"/>
      <c r="V230" s="362"/>
      <c r="W230" s="362"/>
      <c r="X230" s="362"/>
      <c r="Y230" s="362"/>
      <c r="Z230" s="362"/>
      <c r="AA230" s="54"/>
      <c r="AB230" s="54"/>
      <c r="AC230" s="54"/>
    </row>
    <row r="231" spans="1:68" ht="16.5" customHeight="1" x14ac:dyDescent="0.25">
      <c r="A231" s="363" t="s">
        <v>329</v>
      </c>
      <c r="B231" s="363"/>
      <c r="C231" s="363"/>
      <c r="D231" s="363"/>
      <c r="E231" s="363"/>
      <c r="F231" s="363"/>
      <c r="G231" s="363"/>
      <c r="H231" s="363"/>
      <c r="I231" s="363"/>
      <c r="J231" s="363"/>
      <c r="K231" s="363"/>
      <c r="L231" s="363"/>
      <c r="M231" s="363"/>
      <c r="N231" s="363"/>
      <c r="O231" s="363"/>
      <c r="P231" s="363"/>
      <c r="Q231" s="363"/>
      <c r="R231" s="363"/>
      <c r="S231" s="363"/>
      <c r="T231" s="363"/>
      <c r="U231" s="363"/>
      <c r="V231" s="363"/>
      <c r="W231" s="363"/>
      <c r="X231" s="363"/>
      <c r="Y231" s="363"/>
      <c r="Z231" s="363"/>
      <c r="AA231" s="65"/>
      <c r="AB231" s="65"/>
      <c r="AC231" s="82"/>
    </row>
    <row r="232" spans="1:68" ht="14.25" customHeight="1" x14ac:dyDescent="0.25">
      <c r="A232" s="364" t="s">
        <v>79</v>
      </c>
      <c r="B232" s="364"/>
      <c r="C232" s="364"/>
      <c r="D232" s="364"/>
      <c r="E232" s="364"/>
      <c r="F232" s="364"/>
      <c r="G232" s="364"/>
      <c r="H232" s="364"/>
      <c r="I232" s="364"/>
      <c r="J232" s="364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66"/>
      <c r="AB232" s="66"/>
      <c r="AC232" s="83"/>
    </row>
    <row r="233" spans="1:68" ht="27" customHeight="1" x14ac:dyDescent="0.25">
      <c r="A233" s="63" t="s">
        <v>330</v>
      </c>
      <c r="B233" s="63" t="s">
        <v>331</v>
      </c>
      <c r="C233" s="36">
        <v>4301071036</v>
      </c>
      <c r="D233" s="365">
        <v>4607111036162</v>
      </c>
      <c r="E233" s="365"/>
      <c r="F233" s="62">
        <v>0.8</v>
      </c>
      <c r="G233" s="37">
        <v>8</v>
      </c>
      <c r="H233" s="62">
        <v>6.4</v>
      </c>
      <c r="I233" s="62">
        <v>6.6811999999999996</v>
      </c>
      <c r="J233" s="37">
        <v>84</v>
      </c>
      <c r="K233" s="37" t="s">
        <v>84</v>
      </c>
      <c r="L233" s="37" t="s">
        <v>85</v>
      </c>
      <c r="M233" s="38" t="s">
        <v>83</v>
      </c>
      <c r="N233" s="38"/>
      <c r="O233" s="37">
        <v>90</v>
      </c>
      <c r="P233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67"/>
      <c r="R233" s="367"/>
      <c r="S233" s="367"/>
      <c r="T233" s="368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39" t="s">
        <v>332</v>
      </c>
      <c r="AG233" s="81"/>
      <c r="AJ233" s="87" t="s">
        <v>86</v>
      </c>
      <c r="AK233" s="87">
        <v>1</v>
      </c>
      <c r="BB233" s="240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72"/>
      <c r="B234" s="372"/>
      <c r="C234" s="372"/>
      <c r="D234" s="372"/>
      <c r="E234" s="372"/>
      <c r="F234" s="372"/>
      <c r="G234" s="372"/>
      <c r="H234" s="372"/>
      <c r="I234" s="372"/>
      <c r="J234" s="372"/>
      <c r="K234" s="372"/>
      <c r="L234" s="372"/>
      <c r="M234" s="372"/>
      <c r="N234" s="372"/>
      <c r="O234" s="373"/>
      <c r="P234" s="369" t="s">
        <v>40</v>
      </c>
      <c r="Q234" s="370"/>
      <c r="R234" s="370"/>
      <c r="S234" s="370"/>
      <c r="T234" s="370"/>
      <c r="U234" s="370"/>
      <c r="V234" s="371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372"/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3"/>
      <c r="P235" s="369" t="s">
        <v>40</v>
      </c>
      <c r="Q235" s="370"/>
      <c r="R235" s="370"/>
      <c r="S235" s="370"/>
      <c r="T235" s="370"/>
      <c r="U235" s="370"/>
      <c r="V235" s="371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27.75" customHeight="1" x14ac:dyDescent="0.2">
      <c r="A236" s="362" t="s">
        <v>333</v>
      </c>
      <c r="B236" s="362"/>
      <c r="C236" s="362"/>
      <c r="D236" s="362"/>
      <c r="E236" s="362"/>
      <c r="F236" s="362"/>
      <c r="G236" s="362"/>
      <c r="H236" s="362"/>
      <c r="I236" s="362"/>
      <c r="J236" s="362"/>
      <c r="K236" s="362"/>
      <c r="L236" s="362"/>
      <c r="M236" s="362"/>
      <c r="N236" s="362"/>
      <c r="O236" s="362"/>
      <c r="P236" s="362"/>
      <c r="Q236" s="362"/>
      <c r="R236" s="362"/>
      <c r="S236" s="362"/>
      <c r="T236" s="362"/>
      <c r="U236" s="362"/>
      <c r="V236" s="362"/>
      <c r="W236" s="362"/>
      <c r="X236" s="362"/>
      <c r="Y236" s="362"/>
      <c r="Z236" s="362"/>
      <c r="AA236" s="54"/>
      <c r="AB236" s="54"/>
      <c r="AC236" s="54"/>
    </row>
    <row r="237" spans="1:68" ht="16.5" customHeight="1" x14ac:dyDescent="0.25">
      <c r="A237" s="363" t="s">
        <v>334</v>
      </c>
      <c r="B237" s="363"/>
      <c r="C237" s="363"/>
      <c r="D237" s="363"/>
      <c r="E237" s="363"/>
      <c r="F237" s="363"/>
      <c r="G237" s="363"/>
      <c r="H237" s="363"/>
      <c r="I237" s="363"/>
      <c r="J237" s="363"/>
      <c r="K237" s="363"/>
      <c r="L237" s="363"/>
      <c r="M237" s="363"/>
      <c r="N237" s="363"/>
      <c r="O237" s="363"/>
      <c r="P237" s="363"/>
      <c r="Q237" s="363"/>
      <c r="R237" s="363"/>
      <c r="S237" s="363"/>
      <c r="T237" s="363"/>
      <c r="U237" s="363"/>
      <c r="V237" s="363"/>
      <c r="W237" s="363"/>
      <c r="X237" s="363"/>
      <c r="Y237" s="363"/>
      <c r="Z237" s="363"/>
      <c r="AA237" s="65"/>
      <c r="AB237" s="65"/>
      <c r="AC237" s="82"/>
    </row>
    <row r="238" spans="1:68" ht="14.25" customHeight="1" x14ac:dyDescent="0.25">
      <c r="A238" s="364" t="s">
        <v>79</v>
      </c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66"/>
      <c r="AB238" s="66"/>
      <c r="AC238" s="83"/>
    </row>
    <row r="239" spans="1:68" ht="27" customHeight="1" x14ac:dyDescent="0.25">
      <c r="A239" s="63" t="s">
        <v>335</v>
      </c>
      <c r="B239" s="63" t="s">
        <v>336</v>
      </c>
      <c r="C239" s="36">
        <v>4301071029</v>
      </c>
      <c r="D239" s="365">
        <v>4607111035899</v>
      </c>
      <c r="E239" s="365"/>
      <c r="F239" s="62">
        <v>1</v>
      </c>
      <c r="G239" s="37">
        <v>5</v>
      </c>
      <c r="H239" s="62">
        <v>5</v>
      </c>
      <c r="I239" s="62">
        <v>5.2619999999999996</v>
      </c>
      <c r="J239" s="37">
        <v>84</v>
      </c>
      <c r="K239" s="37" t="s">
        <v>84</v>
      </c>
      <c r="L239" s="37" t="s">
        <v>85</v>
      </c>
      <c r="M239" s="38" t="s">
        <v>83</v>
      </c>
      <c r="N239" s="38"/>
      <c r="O239" s="37">
        <v>180</v>
      </c>
      <c r="P239" s="4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67"/>
      <c r="R239" s="367"/>
      <c r="S239" s="367"/>
      <c r="T239" s="368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41" t="s">
        <v>245</v>
      </c>
      <c r="AG239" s="81"/>
      <c r="AJ239" s="87" t="s">
        <v>86</v>
      </c>
      <c r="AK239" s="87">
        <v>1</v>
      </c>
      <c r="BB239" s="242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72"/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3"/>
      <c r="P240" s="369" t="s">
        <v>40</v>
      </c>
      <c r="Q240" s="370"/>
      <c r="R240" s="370"/>
      <c r="S240" s="370"/>
      <c r="T240" s="370"/>
      <c r="U240" s="370"/>
      <c r="V240" s="371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372"/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3"/>
      <c r="P241" s="369" t="s">
        <v>40</v>
      </c>
      <c r="Q241" s="370"/>
      <c r="R241" s="370"/>
      <c r="S241" s="370"/>
      <c r="T241" s="370"/>
      <c r="U241" s="370"/>
      <c r="V241" s="371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62" t="s">
        <v>337</v>
      </c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2"/>
      <c r="N242" s="362"/>
      <c r="O242" s="362"/>
      <c r="P242" s="362"/>
      <c r="Q242" s="362"/>
      <c r="R242" s="362"/>
      <c r="S242" s="362"/>
      <c r="T242" s="362"/>
      <c r="U242" s="362"/>
      <c r="V242" s="362"/>
      <c r="W242" s="362"/>
      <c r="X242" s="362"/>
      <c r="Y242" s="362"/>
      <c r="Z242" s="362"/>
      <c r="AA242" s="54"/>
      <c r="AB242" s="54"/>
      <c r="AC242" s="54"/>
    </row>
    <row r="243" spans="1:68" ht="16.5" customHeight="1" x14ac:dyDescent="0.25">
      <c r="A243" s="363" t="s">
        <v>338</v>
      </c>
      <c r="B243" s="363"/>
      <c r="C243" s="363"/>
      <c r="D243" s="363"/>
      <c r="E243" s="363"/>
      <c r="F243" s="363"/>
      <c r="G243" s="363"/>
      <c r="H243" s="363"/>
      <c r="I243" s="363"/>
      <c r="J243" s="363"/>
      <c r="K243" s="363"/>
      <c r="L243" s="363"/>
      <c r="M243" s="363"/>
      <c r="N243" s="363"/>
      <c r="O243" s="363"/>
      <c r="P243" s="363"/>
      <c r="Q243" s="363"/>
      <c r="R243" s="363"/>
      <c r="S243" s="363"/>
      <c r="T243" s="363"/>
      <c r="U243" s="363"/>
      <c r="V243" s="363"/>
      <c r="W243" s="363"/>
      <c r="X243" s="363"/>
      <c r="Y243" s="363"/>
      <c r="Z243" s="363"/>
      <c r="AA243" s="65"/>
      <c r="AB243" s="65"/>
      <c r="AC243" s="82"/>
    </row>
    <row r="244" spans="1:68" ht="14.25" customHeight="1" x14ac:dyDescent="0.25">
      <c r="A244" s="364" t="s">
        <v>339</v>
      </c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364"/>
      <c r="Z244" s="364"/>
      <c r="AA244" s="66"/>
      <c r="AB244" s="66"/>
      <c r="AC244" s="83"/>
    </row>
    <row r="245" spans="1:68" ht="27" customHeight="1" x14ac:dyDescent="0.25">
      <c r="A245" s="63" t="s">
        <v>340</v>
      </c>
      <c r="B245" s="63" t="s">
        <v>341</v>
      </c>
      <c r="C245" s="36">
        <v>4301133004</v>
      </c>
      <c r="D245" s="365">
        <v>4607111039774</v>
      </c>
      <c r="E245" s="365"/>
      <c r="F245" s="62">
        <v>0.25</v>
      </c>
      <c r="G245" s="37">
        <v>12</v>
      </c>
      <c r="H245" s="62">
        <v>3</v>
      </c>
      <c r="I245" s="62">
        <v>3.22</v>
      </c>
      <c r="J245" s="37">
        <v>70</v>
      </c>
      <c r="K245" s="37" t="s">
        <v>93</v>
      </c>
      <c r="L245" s="37" t="s">
        <v>85</v>
      </c>
      <c r="M245" s="38" t="s">
        <v>83</v>
      </c>
      <c r="N245" s="38"/>
      <c r="O245" s="37">
        <v>180</v>
      </c>
      <c r="P245" s="45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367"/>
      <c r="R245" s="367"/>
      <c r="S245" s="367"/>
      <c r="T245" s="368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43" t="s">
        <v>342</v>
      </c>
      <c r="AG245" s="81"/>
      <c r="AJ245" s="87" t="s">
        <v>86</v>
      </c>
      <c r="AK245" s="87">
        <v>1</v>
      </c>
      <c r="BB245" s="244" t="s">
        <v>92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72"/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3"/>
      <c r="P246" s="369" t="s">
        <v>40</v>
      </c>
      <c r="Q246" s="370"/>
      <c r="R246" s="370"/>
      <c r="S246" s="370"/>
      <c r="T246" s="370"/>
      <c r="U246" s="370"/>
      <c r="V246" s="371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72"/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3"/>
      <c r="P247" s="369" t="s">
        <v>40</v>
      </c>
      <c r="Q247" s="370"/>
      <c r="R247" s="370"/>
      <c r="S247" s="370"/>
      <c r="T247" s="370"/>
      <c r="U247" s="370"/>
      <c r="V247" s="371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14.25" customHeight="1" x14ac:dyDescent="0.25">
      <c r="A248" s="364" t="s">
        <v>134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66"/>
      <c r="AB248" s="66"/>
      <c r="AC248" s="83"/>
    </row>
    <row r="249" spans="1:68" ht="37.5" customHeight="1" x14ac:dyDescent="0.25">
      <c r="A249" s="63" t="s">
        <v>343</v>
      </c>
      <c r="B249" s="63" t="s">
        <v>344</v>
      </c>
      <c r="C249" s="36">
        <v>4301135400</v>
      </c>
      <c r="D249" s="365">
        <v>4607111039361</v>
      </c>
      <c r="E249" s="365"/>
      <c r="F249" s="62">
        <v>0.25</v>
      </c>
      <c r="G249" s="37">
        <v>12</v>
      </c>
      <c r="H249" s="62">
        <v>3</v>
      </c>
      <c r="I249" s="62">
        <v>3.7035999999999998</v>
      </c>
      <c r="J249" s="37">
        <v>70</v>
      </c>
      <c r="K249" s="37" t="s">
        <v>93</v>
      </c>
      <c r="L249" s="37" t="s">
        <v>85</v>
      </c>
      <c r="M249" s="38" t="s">
        <v>83</v>
      </c>
      <c r="N249" s="38"/>
      <c r="O249" s="37">
        <v>180</v>
      </c>
      <c r="P249" s="45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367"/>
      <c r="R249" s="367"/>
      <c r="S249" s="367"/>
      <c r="T249" s="368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IFERROR(IF(X249="","",X249*0.01788),"")</f>
        <v>0</v>
      </c>
      <c r="AA249" s="68" t="s">
        <v>46</v>
      </c>
      <c r="AB249" s="69" t="s">
        <v>46</v>
      </c>
      <c r="AC249" s="245" t="s">
        <v>342</v>
      </c>
      <c r="AG249" s="81"/>
      <c r="AJ249" s="87" t="s">
        <v>86</v>
      </c>
      <c r="AK249" s="87">
        <v>1</v>
      </c>
      <c r="BB249" s="246" t="s">
        <v>92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72"/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3"/>
      <c r="P250" s="369" t="s">
        <v>40</v>
      </c>
      <c r="Q250" s="370"/>
      <c r="R250" s="370"/>
      <c r="S250" s="370"/>
      <c r="T250" s="370"/>
      <c r="U250" s="370"/>
      <c r="V250" s="371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372"/>
      <c r="B251" s="372"/>
      <c r="C251" s="372"/>
      <c r="D251" s="372"/>
      <c r="E251" s="372"/>
      <c r="F251" s="372"/>
      <c r="G251" s="372"/>
      <c r="H251" s="372"/>
      <c r="I251" s="372"/>
      <c r="J251" s="372"/>
      <c r="K251" s="372"/>
      <c r="L251" s="372"/>
      <c r="M251" s="372"/>
      <c r="N251" s="372"/>
      <c r="O251" s="373"/>
      <c r="P251" s="369" t="s">
        <v>40</v>
      </c>
      <c r="Q251" s="370"/>
      <c r="R251" s="370"/>
      <c r="S251" s="370"/>
      <c r="T251" s="370"/>
      <c r="U251" s="370"/>
      <c r="V251" s="371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27.75" customHeight="1" x14ac:dyDescent="0.2">
      <c r="A252" s="362" t="s">
        <v>345</v>
      </c>
      <c r="B252" s="362"/>
      <c r="C252" s="362"/>
      <c r="D252" s="362"/>
      <c r="E252" s="362"/>
      <c r="F252" s="362"/>
      <c r="G252" s="362"/>
      <c r="H252" s="362"/>
      <c r="I252" s="362"/>
      <c r="J252" s="362"/>
      <c r="K252" s="362"/>
      <c r="L252" s="362"/>
      <c r="M252" s="362"/>
      <c r="N252" s="362"/>
      <c r="O252" s="362"/>
      <c r="P252" s="362"/>
      <c r="Q252" s="362"/>
      <c r="R252" s="362"/>
      <c r="S252" s="362"/>
      <c r="T252" s="362"/>
      <c r="U252" s="362"/>
      <c r="V252" s="362"/>
      <c r="W252" s="362"/>
      <c r="X252" s="362"/>
      <c r="Y252" s="362"/>
      <c r="Z252" s="362"/>
      <c r="AA252" s="54"/>
      <c r="AB252" s="54"/>
      <c r="AC252" s="54"/>
    </row>
    <row r="253" spans="1:68" ht="16.5" customHeight="1" x14ac:dyDescent="0.25">
      <c r="A253" s="363" t="s">
        <v>345</v>
      </c>
      <c r="B253" s="363"/>
      <c r="C253" s="363"/>
      <c r="D253" s="363"/>
      <c r="E253" s="363"/>
      <c r="F253" s="363"/>
      <c r="G253" s="363"/>
      <c r="H253" s="363"/>
      <c r="I253" s="363"/>
      <c r="J253" s="363"/>
      <c r="K253" s="363"/>
      <c r="L253" s="363"/>
      <c r="M253" s="363"/>
      <c r="N253" s="363"/>
      <c r="O253" s="363"/>
      <c r="P253" s="363"/>
      <c r="Q253" s="363"/>
      <c r="R253" s="363"/>
      <c r="S253" s="363"/>
      <c r="T253" s="363"/>
      <c r="U253" s="363"/>
      <c r="V253" s="363"/>
      <c r="W253" s="363"/>
      <c r="X253" s="363"/>
      <c r="Y253" s="363"/>
      <c r="Z253" s="363"/>
      <c r="AA253" s="65"/>
      <c r="AB253" s="65"/>
      <c r="AC253" s="82"/>
    </row>
    <row r="254" spans="1:68" ht="14.25" customHeight="1" x14ac:dyDescent="0.25">
      <c r="A254" s="364" t="s">
        <v>79</v>
      </c>
      <c r="B254" s="364"/>
      <c r="C254" s="364"/>
      <c r="D254" s="364"/>
      <c r="E254" s="364"/>
      <c r="F254" s="364"/>
      <c r="G254" s="364"/>
      <c r="H254" s="364"/>
      <c r="I254" s="364"/>
      <c r="J254" s="364"/>
      <c r="K254" s="364"/>
      <c r="L254" s="364"/>
      <c r="M254" s="364"/>
      <c r="N254" s="364"/>
      <c r="O254" s="364"/>
      <c r="P254" s="364"/>
      <c r="Q254" s="364"/>
      <c r="R254" s="364"/>
      <c r="S254" s="364"/>
      <c r="T254" s="364"/>
      <c r="U254" s="364"/>
      <c r="V254" s="364"/>
      <c r="W254" s="364"/>
      <c r="X254" s="364"/>
      <c r="Y254" s="364"/>
      <c r="Z254" s="364"/>
      <c r="AA254" s="66"/>
      <c r="AB254" s="66"/>
      <c r="AC254" s="83"/>
    </row>
    <row r="255" spans="1:68" ht="27" customHeight="1" x14ac:dyDescent="0.25">
      <c r="A255" s="63" t="s">
        <v>346</v>
      </c>
      <c r="B255" s="63" t="s">
        <v>347</v>
      </c>
      <c r="C255" s="36">
        <v>4301071014</v>
      </c>
      <c r="D255" s="365">
        <v>4640242181264</v>
      </c>
      <c r="E255" s="365"/>
      <c r="F255" s="62">
        <v>0.7</v>
      </c>
      <c r="G255" s="37">
        <v>10</v>
      </c>
      <c r="H255" s="62">
        <v>7</v>
      </c>
      <c r="I255" s="62">
        <v>7.28</v>
      </c>
      <c r="J255" s="37">
        <v>84</v>
      </c>
      <c r="K255" s="37" t="s">
        <v>84</v>
      </c>
      <c r="L255" s="37" t="s">
        <v>85</v>
      </c>
      <c r="M255" s="38" t="s">
        <v>83</v>
      </c>
      <c r="N255" s="38"/>
      <c r="O255" s="37">
        <v>180</v>
      </c>
      <c r="P255" s="45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367"/>
      <c r="R255" s="367"/>
      <c r="S255" s="367"/>
      <c r="T255" s="36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47" t="s">
        <v>348</v>
      </c>
      <c r="AG255" s="81"/>
      <c r="AJ255" s="87" t="s">
        <v>86</v>
      </c>
      <c r="AK255" s="87">
        <v>1</v>
      </c>
      <c r="BB255" s="24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27" customHeight="1" x14ac:dyDescent="0.25">
      <c r="A256" s="63" t="s">
        <v>349</v>
      </c>
      <c r="B256" s="63" t="s">
        <v>350</v>
      </c>
      <c r="C256" s="36">
        <v>4301071021</v>
      </c>
      <c r="D256" s="365">
        <v>4640242181325</v>
      </c>
      <c r="E256" s="365"/>
      <c r="F256" s="62">
        <v>0.7</v>
      </c>
      <c r="G256" s="37">
        <v>10</v>
      </c>
      <c r="H256" s="62">
        <v>7</v>
      </c>
      <c r="I256" s="62">
        <v>7.28</v>
      </c>
      <c r="J256" s="37">
        <v>84</v>
      </c>
      <c r="K256" s="37" t="s">
        <v>84</v>
      </c>
      <c r="L256" s="37" t="s">
        <v>85</v>
      </c>
      <c r="M256" s="38" t="s">
        <v>83</v>
      </c>
      <c r="N256" s="38"/>
      <c r="O256" s="37">
        <v>180</v>
      </c>
      <c r="P256" s="453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367"/>
      <c r="R256" s="367"/>
      <c r="S256" s="367"/>
      <c r="T256" s="368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49" t="s">
        <v>348</v>
      </c>
      <c r="AG256" s="81"/>
      <c r="AJ256" s="87" t="s">
        <v>86</v>
      </c>
      <c r="AK256" s="87">
        <v>1</v>
      </c>
      <c r="BB256" s="25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351</v>
      </c>
      <c r="B257" s="63" t="s">
        <v>352</v>
      </c>
      <c r="C257" s="36">
        <v>4301070993</v>
      </c>
      <c r="D257" s="365">
        <v>4640242180670</v>
      </c>
      <c r="E257" s="365"/>
      <c r="F257" s="62">
        <v>1</v>
      </c>
      <c r="G257" s="37">
        <v>6</v>
      </c>
      <c r="H257" s="62">
        <v>6</v>
      </c>
      <c r="I257" s="62">
        <v>6.23</v>
      </c>
      <c r="J257" s="37">
        <v>84</v>
      </c>
      <c r="K257" s="37" t="s">
        <v>84</v>
      </c>
      <c r="L257" s="37" t="s">
        <v>85</v>
      </c>
      <c r="M257" s="38" t="s">
        <v>83</v>
      </c>
      <c r="N257" s="38"/>
      <c r="O257" s="37">
        <v>180</v>
      </c>
      <c r="P257" s="45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367"/>
      <c r="R257" s="367"/>
      <c r="S257" s="367"/>
      <c r="T257" s="368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1" t="s">
        <v>353</v>
      </c>
      <c r="AG257" s="81"/>
      <c r="AJ257" s="87" t="s">
        <v>86</v>
      </c>
      <c r="AK257" s="87">
        <v>1</v>
      </c>
      <c r="BB257" s="25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72"/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3"/>
      <c r="P258" s="369" t="s">
        <v>40</v>
      </c>
      <c r="Q258" s="370"/>
      <c r="R258" s="370"/>
      <c r="S258" s="370"/>
      <c r="T258" s="370"/>
      <c r="U258" s="370"/>
      <c r="V258" s="371"/>
      <c r="W258" s="42" t="s">
        <v>39</v>
      </c>
      <c r="X258" s="43">
        <f>IFERROR(SUM(X255:X257),"0")</f>
        <v>0</v>
      </c>
      <c r="Y258" s="43">
        <f>IFERROR(SUM(Y255:Y257),"0")</f>
        <v>0</v>
      </c>
      <c r="Z258" s="43">
        <f>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372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2"/>
      <c r="O259" s="373"/>
      <c r="P259" s="369" t="s">
        <v>40</v>
      </c>
      <c r="Q259" s="370"/>
      <c r="R259" s="370"/>
      <c r="S259" s="370"/>
      <c r="T259" s="370"/>
      <c r="U259" s="370"/>
      <c r="V259" s="371"/>
      <c r="W259" s="42" t="s">
        <v>0</v>
      </c>
      <c r="X259" s="43">
        <f>IFERROR(SUMPRODUCT(X255:X257*H255:H257),"0")</f>
        <v>0</v>
      </c>
      <c r="Y259" s="43">
        <f>IFERROR(SUMPRODUCT(Y255:Y257*H255:H257),"0")</f>
        <v>0</v>
      </c>
      <c r="Z259" s="42"/>
      <c r="AA259" s="67"/>
      <c r="AB259" s="67"/>
      <c r="AC259" s="67"/>
    </row>
    <row r="260" spans="1:68" ht="14.25" customHeight="1" x14ac:dyDescent="0.25">
      <c r="A260" s="364" t="s">
        <v>88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66"/>
      <c r="AB260" s="66"/>
      <c r="AC260" s="83"/>
    </row>
    <row r="261" spans="1:68" ht="27" customHeight="1" x14ac:dyDescent="0.25">
      <c r="A261" s="63" t="s">
        <v>354</v>
      </c>
      <c r="B261" s="63" t="s">
        <v>355</v>
      </c>
      <c r="C261" s="36">
        <v>4301132080</v>
      </c>
      <c r="D261" s="365">
        <v>4640242180397</v>
      </c>
      <c r="E261" s="365"/>
      <c r="F261" s="62">
        <v>1</v>
      </c>
      <c r="G261" s="37">
        <v>6</v>
      </c>
      <c r="H261" s="62">
        <v>6</v>
      </c>
      <c r="I261" s="62">
        <v>6.26</v>
      </c>
      <c r="J261" s="37">
        <v>84</v>
      </c>
      <c r="K261" s="37" t="s">
        <v>84</v>
      </c>
      <c r="L261" s="37" t="s">
        <v>85</v>
      </c>
      <c r="M261" s="38" t="s">
        <v>83</v>
      </c>
      <c r="N261" s="38"/>
      <c r="O261" s="37">
        <v>180</v>
      </c>
      <c r="P261" s="45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367"/>
      <c r="R261" s="367"/>
      <c r="S261" s="367"/>
      <c r="T261" s="368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53" t="s">
        <v>356</v>
      </c>
      <c r="AG261" s="81"/>
      <c r="AJ261" s="87" t="s">
        <v>86</v>
      </c>
      <c r="AK261" s="87">
        <v>1</v>
      </c>
      <c r="BB261" s="254" t="s">
        <v>92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357</v>
      </c>
      <c r="B262" s="63" t="s">
        <v>358</v>
      </c>
      <c r="C262" s="36">
        <v>4301132104</v>
      </c>
      <c r="D262" s="365">
        <v>4640242181219</v>
      </c>
      <c r="E262" s="365"/>
      <c r="F262" s="62">
        <v>0.3</v>
      </c>
      <c r="G262" s="37">
        <v>9</v>
      </c>
      <c r="H262" s="62">
        <v>2.7</v>
      </c>
      <c r="I262" s="62">
        <v>2.8450000000000002</v>
      </c>
      <c r="J262" s="37">
        <v>234</v>
      </c>
      <c r="K262" s="37" t="s">
        <v>146</v>
      </c>
      <c r="L262" s="37" t="s">
        <v>85</v>
      </c>
      <c r="M262" s="38" t="s">
        <v>83</v>
      </c>
      <c r="N262" s="38"/>
      <c r="O262" s="37">
        <v>180</v>
      </c>
      <c r="P262" s="45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367"/>
      <c r="R262" s="367"/>
      <c r="S262" s="367"/>
      <c r="T262" s="368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IFERROR(IF(X262="","",X262*0.00502),"")</f>
        <v>0</v>
      </c>
      <c r="AA262" s="68" t="s">
        <v>46</v>
      </c>
      <c r="AB262" s="69" t="s">
        <v>46</v>
      </c>
      <c r="AC262" s="255" t="s">
        <v>356</v>
      </c>
      <c r="AG262" s="81"/>
      <c r="AJ262" s="87" t="s">
        <v>86</v>
      </c>
      <c r="AK262" s="87">
        <v>1</v>
      </c>
      <c r="BB262" s="256" t="s">
        <v>92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372"/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3"/>
      <c r="P263" s="369" t="s">
        <v>40</v>
      </c>
      <c r="Q263" s="370"/>
      <c r="R263" s="370"/>
      <c r="S263" s="370"/>
      <c r="T263" s="370"/>
      <c r="U263" s="370"/>
      <c r="V263" s="371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372"/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3"/>
      <c r="P264" s="369" t="s">
        <v>40</v>
      </c>
      <c r="Q264" s="370"/>
      <c r="R264" s="370"/>
      <c r="S264" s="370"/>
      <c r="T264" s="370"/>
      <c r="U264" s="370"/>
      <c r="V264" s="371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14.25" customHeight="1" x14ac:dyDescent="0.25">
      <c r="A265" s="364" t="s">
        <v>128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66"/>
      <c r="AB265" s="66"/>
      <c r="AC265" s="83"/>
    </row>
    <row r="266" spans="1:68" ht="27" customHeight="1" x14ac:dyDescent="0.25">
      <c r="A266" s="63" t="s">
        <v>359</v>
      </c>
      <c r="B266" s="63" t="s">
        <v>360</v>
      </c>
      <c r="C266" s="36">
        <v>4301136051</v>
      </c>
      <c r="D266" s="365">
        <v>4640242180304</v>
      </c>
      <c r="E266" s="365"/>
      <c r="F266" s="62">
        <v>2.7</v>
      </c>
      <c r="G266" s="37">
        <v>1</v>
      </c>
      <c r="H266" s="62">
        <v>2.7</v>
      </c>
      <c r="I266" s="62">
        <v>2.8906000000000001</v>
      </c>
      <c r="J266" s="37">
        <v>126</v>
      </c>
      <c r="K266" s="37" t="s">
        <v>93</v>
      </c>
      <c r="L266" s="37" t="s">
        <v>85</v>
      </c>
      <c r="M266" s="38" t="s">
        <v>83</v>
      </c>
      <c r="N266" s="38"/>
      <c r="O266" s="37">
        <v>180</v>
      </c>
      <c r="P266" s="45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367"/>
      <c r="R266" s="367"/>
      <c r="S266" s="367"/>
      <c r="T266" s="368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57" t="s">
        <v>361</v>
      </c>
      <c r="AG266" s="81"/>
      <c r="AJ266" s="87" t="s">
        <v>86</v>
      </c>
      <c r="AK266" s="87">
        <v>1</v>
      </c>
      <c r="BB266" s="258" t="s">
        <v>92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362</v>
      </c>
      <c r="B267" s="63" t="s">
        <v>363</v>
      </c>
      <c r="C267" s="36">
        <v>4301136053</v>
      </c>
      <c r="D267" s="365">
        <v>4640242180236</v>
      </c>
      <c r="E267" s="365"/>
      <c r="F267" s="62">
        <v>5</v>
      </c>
      <c r="G267" s="37">
        <v>1</v>
      </c>
      <c r="H267" s="62">
        <v>5</v>
      </c>
      <c r="I267" s="62">
        <v>5.2350000000000003</v>
      </c>
      <c r="J267" s="37">
        <v>84</v>
      </c>
      <c r="K267" s="37" t="s">
        <v>84</v>
      </c>
      <c r="L267" s="37" t="s">
        <v>85</v>
      </c>
      <c r="M267" s="38" t="s">
        <v>83</v>
      </c>
      <c r="N267" s="38"/>
      <c r="O267" s="37">
        <v>180</v>
      </c>
      <c r="P267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367"/>
      <c r="R267" s="367"/>
      <c r="S267" s="367"/>
      <c r="T267" s="368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9" t="s">
        <v>361</v>
      </c>
      <c r="AG267" s="81"/>
      <c r="AJ267" s="87" t="s">
        <v>86</v>
      </c>
      <c r="AK267" s="87">
        <v>1</v>
      </c>
      <c r="BB267" s="260" t="s">
        <v>92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364</v>
      </c>
      <c r="B268" s="63" t="s">
        <v>365</v>
      </c>
      <c r="C268" s="36">
        <v>4301136052</v>
      </c>
      <c r="D268" s="365">
        <v>4640242180410</v>
      </c>
      <c r="E268" s="365"/>
      <c r="F268" s="62">
        <v>2.2400000000000002</v>
      </c>
      <c r="G268" s="37">
        <v>1</v>
      </c>
      <c r="H268" s="62">
        <v>2.2400000000000002</v>
      </c>
      <c r="I268" s="62">
        <v>2.4319999999999999</v>
      </c>
      <c r="J268" s="37">
        <v>126</v>
      </c>
      <c r="K268" s="37" t="s">
        <v>93</v>
      </c>
      <c r="L268" s="37" t="s">
        <v>85</v>
      </c>
      <c r="M268" s="38" t="s">
        <v>83</v>
      </c>
      <c r="N268" s="38"/>
      <c r="O268" s="37">
        <v>180</v>
      </c>
      <c r="P268" s="45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67"/>
      <c r="R268" s="367"/>
      <c r="S268" s="367"/>
      <c r="T268" s="36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61" t="s">
        <v>361</v>
      </c>
      <c r="AG268" s="81"/>
      <c r="AJ268" s="87" t="s">
        <v>86</v>
      </c>
      <c r="AK268" s="87">
        <v>1</v>
      </c>
      <c r="BB268" s="262" t="s">
        <v>92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72"/>
      <c r="B269" s="372"/>
      <c r="C269" s="372"/>
      <c r="D269" s="372"/>
      <c r="E269" s="372"/>
      <c r="F269" s="372"/>
      <c r="G269" s="372"/>
      <c r="H269" s="372"/>
      <c r="I269" s="372"/>
      <c r="J269" s="372"/>
      <c r="K269" s="372"/>
      <c r="L269" s="372"/>
      <c r="M269" s="372"/>
      <c r="N269" s="372"/>
      <c r="O269" s="373"/>
      <c r="P269" s="369" t="s">
        <v>40</v>
      </c>
      <c r="Q269" s="370"/>
      <c r="R269" s="370"/>
      <c r="S269" s="370"/>
      <c r="T269" s="370"/>
      <c r="U269" s="370"/>
      <c r="V269" s="371"/>
      <c r="W269" s="42" t="s">
        <v>39</v>
      </c>
      <c r="X269" s="43">
        <f>IFERROR(SUM(X266:X268),"0")</f>
        <v>0</v>
      </c>
      <c r="Y269" s="43">
        <f>IFERROR(SUM(Y266:Y268),"0")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372"/>
      <c r="B270" s="372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2"/>
      <c r="N270" s="372"/>
      <c r="O270" s="373"/>
      <c r="P270" s="369" t="s">
        <v>40</v>
      </c>
      <c r="Q270" s="370"/>
      <c r="R270" s="370"/>
      <c r="S270" s="370"/>
      <c r="T270" s="370"/>
      <c r="U270" s="370"/>
      <c r="V270" s="371"/>
      <c r="W270" s="42" t="s">
        <v>0</v>
      </c>
      <c r="X270" s="43">
        <f>IFERROR(SUMPRODUCT(X266:X268*H266:H268),"0")</f>
        <v>0</v>
      </c>
      <c r="Y270" s="43">
        <f>IFERROR(SUMPRODUCT(Y266:Y268*H266:H268),"0")</f>
        <v>0</v>
      </c>
      <c r="Z270" s="42"/>
      <c r="AA270" s="67"/>
      <c r="AB270" s="67"/>
      <c r="AC270" s="67"/>
    </row>
    <row r="271" spans="1:68" ht="14.25" customHeight="1" x14ac:dyDescent="0.25">
      <c r="A271" s="364" t="s">
        <v>134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66"/>
      <c r="AB271" s="66"/>
      <c r="AC271" s="83"/>
    </row>
    <row r="272" spans="1:68" ht="37.5" customHeight="1" x14ac:dyDescent="0.25">
      <c r="A272" s="63" t="s">
        <v>366</v>
      </c>
      <c r="B272" s="63" t="s">
        <v>367</v>
      </c>
      <c r="C272" s="36">
        <v>4301135504</v>
      </c>
      <c r="D272" s="365">
        <v>4640242181554</v>
      </c>
      <c r="E272" s="365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93</v>
      </c>
      <c r="L272" s="37" t="s">
        <v>85</v>
      </c>
      <c r="M272" s="38" t="s">
        <v>83</v>
      </c>
      <c r="N272" s="38"/>
      <c r="O272" s="37">
        <v>180</v>
      </c>
      <c r="P272" s="46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367"/>
      <c r="R272" s="367"/>
      <c r="S272" s="367"/>
      <c r="T272" s="368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ref="Y272:Y286" si="6"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63" t="s">
        <v>368</v>
      </c>
      <c r="AG272" s="81"/>
      <c r="AJ272" s="87" t="s">
        <v>86</v>
      </c>
      <c r="AK272" s="87">
        <v>1</v>
      </c>
      <c r="BB272" s="264" t="s">
        <v>92</v>
      </c>
      <c r="BM272" s="81">
        <f t="shared" ref="BM272:BM286" si="7">IFERROR(X272*I272,"0")</f>
        <v>0</v>
      </c>
      <c r="BN272" s="81">
        <f t="shared" ref="BN272:BN286" si="8">IFERROR(Y272*I272,"0")</f>
        <v>0</v>
      </c>
      <c r="BO272" s="81">
        <f t="shared" ref="BO272:BO286" si="9">IFERROR(X272/J272,"0")</f>
        <v>0</v>
      </c>
      <c r="BP272" s="81">
        <f t="shared" ref="BP272:BP286" si="10">IFERROR(Y272/J272,"0")</f>
        <v>0</v>
      </c>
    </row>
    <row r="273" spans="1:68" ht="27" customHeight="1" x14ac:dyDescent="0.25">
      <c r="A273" s="63" t="s">
        <v>369</v>
      </c>
      <c r="B273" s="63" t="s">
        <v>370</v>
      </c>
      <c r="C273" s="36">
        <v>4301135518</v>
      </c>
      <c r="D273" s="365">
        <v>4640242181561</v>
      </c>
      <c r="E273" s="365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93</v>
      </c>
      <c r="L273" s="37" t="s">
        <v>85</v>
      </c>
      <c r="M273" s="38" t="s">
        <v>83</v>
      </c>
      <c r="N273" s="38"/>
      <c r="O273" s="37">
        <v>180</v>
      </c>
      <c r="P273" s="46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367"/>
      <c r="R273" s="367"/>
      <c r="S273" s="367"/>
      <c r="T273" s="368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65" t="s">
        <v>371</v>
      </c>
      <c r="AG273" s="81"/>
      <c r="AJ273" s="87" t="s">
        <v>86</v>
      </c>
      <c r="AK273" s="87">
        <v>1</v>
      </c>
      <c r="BB273" s="266" t="s">
        <v>92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372</v>
      </c>
      <c r="B274" s="63" t="s">
        <v>373</v>
      </c>
      <c r="C274" s="36">
        <v>4301135374</v>
      </c>
      <c r="D274" s="365">
        <v>4640242181424</v>
      </c>
      <c r="E274" s="365"/>
      <c r="F274" s="62">
        <v>5.5</v>
      </c>
      <c r="G274" s="37">
        <v>1</v>
      </c>
      <c r="H274" s="62">
        <v>5.5</v>
      </c>
      <c r="I274" s="62">
        <v>5.7350000000000003</v>
      </c>
      <c r="J274" s="37">
        <v>84</v>
      </c>
      <c r="K274" s="37" t="s">
        <v>84</v>
      </c>
      <c r="L274" s="37" t="s">
        <v>85</v>
      </c>
      <c r="M274" s="38" t="s">
        <v>83</v>
      </c>
      <c r="N274" s="38"/>
      <c r="O274" s="37">
        <v>180</v>
      </c>
      <c r="P274" s="4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367"/>
      <c r="R274" s="367"/>
      <c r="S274" s="367"/>
      <c r="T274" s="368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67" t="s">
        <v>368</v>
      </c>
      <c r="AG274" s="81"/>
      <c r="AJ274" s="87" t="s">
        <v>86</v>
      </c>
      <c r="AK274" s="87">
        <v>1</v>
      </c>
      <c r="BB274" s="268" t="s">
        <v>92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ht="37.5" customHeight="1" x14ac:dyDescent="0.25">
      <c r="A275" s="63" t="s">
        <v>374</v>
      </c>
      <c r="B275" s="63" t="s">
        <v>375</v>
      </c>
      <c r="C275" s="36">
        <v>4301135552</v>
      </c>
      <c r="D275" s="365">
        <v>4640242181431</v>
      </c>
      <c r="E275" s="365"/>
      <c r="F275" s="62">
        <v>3.5</v>
      </c>
      <c r="G275" s="37">
        <v>1</v>
      </c>
      <c r="H275" s="62">
        <v>3.5</v>
      </c>
      <c r="I275" s="62">
        <v>3.6920000000000002</v>
      </c>
      <c r="J275" s="37">
        <v>126</v>
      </c>
      <c r="K275" s="37" t="s">
        <v>93</v>
      </c>
      <c r="L275" s="37" t="s">
        <v>85</v>
      </c>
      <c r="M275" s="38" t="s">
        <v>83</v>
      </c>
      <c r="N275" s="38"/>
      <c r="O275" s="37">
        <v>180</v>
      </c>
      <c r="P275" s="463" t="s">
        <v>376</v>
      </c>
      <c r="Q275" s="367"/>
      <c r="R275" s="367"/>
      <c r="S275" s="367"/>
      <c r="T275" s="368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6"/>
        <v>0</v>
      </c>
      <c r="Z275" s="41">
        <f t="shared" ref="Z275:Z281" si="11">IFERROR(IF(X275="","",X275*0.00936),"")</f>
        <v>0</v>
      </c>
      <c r="AA275" s="68" t="s">
        <v>46</v>
      </c>
      <c r="AB275" s="69" t="s">
        <v>46</v>
      </c>
      <c r="AC275" s="269" t="s">
        <v>377</v>
      </c>
      <c r="AG275" s="81"/>
      <c r="AJ275" s="87" t="s">
        <v>86</v>
      </c>
      <c r="AK275" s="87">
        <v>1</v>
      </c>
      <c r="BB275" s="270" t="s">
        <v>92</v>
      </c>
      <c r="BM275" s="81">
        <f t="shared" si="7"/>
        <v>0</v>
      </c>
      <c r="BN275" s="81">
        <f t="shared" si="8"/>
        <v>0</v>
      </c>
      <c r="BO275" s="81">
        <f t="shared" si="9"/>
        <v>0</v>
      </c>
      <c r="BP275" s="81">
        <f t="shared" si="10"/>
        <v>0</v>
      </c>
    </row>
    <row r="276" spans="1:68" ht="27" customHeight="1" x14ac:dyDescent="0.25">
      <c r="A276" s="63" t="s">
        <v>378</v>
      </c>
      <c r="B276" s="63" t="s">
        <v>379</v>
      </c>
      <c r="C276" s="36">
        <v>4301135405</v>
      </c>
      <c r="D276" s="365">
        <v>4640242181523</v>
      </c>
      <c r="E276" s="365"/>
      <c r="F276" s="62">
        <v>3</v>
      </c>
      <c r="G276" s="37">
        <v>1</v>
      </c>
      <c r="H276" s="62">
        <v>3</v>
      </c>
      <c r="I276" s="62">
        <v>3.1920000000000002</v>
      </c>
      <c r="J276" s="37">
        <v>126</v>
      </c>
      <c r="K276" s="37" t="s">
        <v>93</v>
      </c>
      <c r="L276" s="37" t="s">
        <v>85</v>
      </c>
      <c r="M276" s="38" t="s">
        <v>83</v>
      </c>
      <c r="N276" s="38"/>
      <c r="O276" s="37">
        <v>180</v>
      </c>
      <c r="P276" s="4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367"/>
      <c r="R276" s="367"/>
      <c r="S276" s="367"/>
      <c r="T276" s="368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6"/>
        <v>0</v>
      </c>
      <c r="Z276" s="41">
        <f t="shared" si="11"/>
        <v>0</v>
      </c>
      <c r="AA276" s="68" t="s">
        <v>46</v>
      </c>
      <c r="AB276" s="69" t="s">
        <v>46</v>
      </c>
      <c r="AC276" s="271" t="s">
        <v>371</v>
      </c>
      <c r="AG276" s="81"/>
      <c r="AJ276" s="87" t="s">
        <v>86</v>
      </c>
      <c r="AK276" s="87">
        <v>1</v>
      </c>
      <c r="BB276" s="272" t="s">
        <v>92</v>
      </c>
      <c r="BM276" s="81">
        <f t="shared" si="7"/>
        <v>0</v>
      </c>
      <c r="BN276" s="81">
        <f t="shared" si="8"/>
        <v>0</v>
      </c>
      <c r="BO276" s="81">
        <f t="shared" si="9"/>
        <v>0</v>
      </c>
      <c r="BP276" s="81">
        <f t="shared" si="10"/>
        <v>0</v>
      </c>
    </row>
    <row r="277" spans="1:68" ht="27" customHeight="1" x14ac:dyDescent="0.25">
      <c r="A277" s="63" t="s">
        <v>380</v>
      </c>
      <c r="B277" s="63" t="s">
        <v>381</v>
      </c>
      <c r="C277" s="36">
        <v>4301135375</v>
      </c>
      <c r="D277" s="365">
        <v>4640242181486</v>
      </c>
      <c r="E277" s="365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93</v>
      </c>
      <c r="L277" s="37" t="s">
        <v>85</v>
      </c>
      <c r="M277" s="38" t="s">
        <v>83</v>
      </c>
      <c r="N277" s="38"/>
      <c r="O277" s="37">
        <v>180</v>
      </c>
      <c r="P277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367"/>
      <c r="R277" s="367"/>
      <c r="S277" s="367"/>
      <c r="T277" s="368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6"/>
        <v>0</v>
      </c>
      <c r="Z277" s="41">
        <f t="shared" si="11"/>
        <v>0</v>
      </c>
      <c r="AA277" s="68" t="s">
        <v>46</v>
      </c>
      <c r="AB277" s="69" t="s">
        <v>46</v>
      </c>
      <c r="AC277" s="273" t="s">
        <v>368</v>
      </c>
      <c r="AG277" s="81"/>
      <c r="AJ277" s="87" t="s">
        <v>86</v>
      </c>
      <c r="AK277" s="87">
        <v>1</v>
      </c>
      <c r="BB277" s="274" t="s">
        <v>92</v>
      </c>
      <c r="BM277" s="81">
        <f t="shared" si="7"/>
        <v>0</v>
      </c>
      <c r="BN277" s="81">
        <f t="shared" si="8"/>
        <v>0</v>
      </c>
      <c r="BO277" s="81">
        <f t="shared" si="9"/>
        <v>0</v>
      </c>
      <c r="BP277" s="81">
        <f t="shared" si="10"/>
        <v>0</v>
      </c>
    </row>
    <row r="278" spans="1:68" ht="37.5" customHeight="1" x14ac:dyDescent="0.25">
      <c r="A278" s="63" t="s">
        <v>382</v>
      </c>
      <c r="B278" s="63" t="s">
        <v>383</v>
      </c>
      <c r="C278" s="36">
        <v>4301135402</v>
      </c>
      <c r="D278" s="365">
        <v>4640242181493</v>
      </c>
      <c r="E278" s="365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93</v>
      </c>
      <c r="L278" s="37" t="s">
        <v>85</v>
      </c>
      <c r="M278" s="38" t="s">
        <v>83</v>
      </c>
      <c r="N278" s="38"/>
      <c r="O278" s="37">
        <v>180</v>
      </c>
      <c r="P278" s="466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367"/>
      <c r="R278" s="367"/>
      <c r="S278" s="367"/>
      <c r="T278" s="368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6"/>
        <v>0</v>
      </c>
      <c r="Z278" s="41">
        <f t="shared" si="11"/>
        <v>0</v>
      </c>
      <c r="AA278" s="68" t="s">
        <v>46</v>
      </c>
      <c r="AB278" s="69" t="s">
        <v>46</v>
      </c>
      <c r="AC278" s="275" t="s">
        <v>368</v>
      </c>
      <c r="AG278" s="81"/>
      <c r="AJ278" s="87" t="s">
        <v>86</v>
      </c>
      <c r="AK278" s="87">
        <v>1</v>
      </c>
      <c r="BB278" s="276" t="s">
        <v>92</v>
      </c>
      <c r="BM278" s="81">
        <f t="shared" si="7"/>
        <v>0</v>
      </c>
      <c r="BN278" s="81">
        <f t="shared" si="8"/>
        <v>0</v>
      </c>
      <c r="BO278" s="81">
        <f t="shared" si="9"/>
        <v>0</v>
      </c>
      <c r="BP278" s="81">
        <f t="shared" si="10"/>
        <v>0</v>
      </c>
    </row>
    <row r="279" spans="1:68" ht="37.5" customHeight="1" x14ac:dyDescent="0.25">
      <c r="A279" s="63" t="s">
        <v>384</v>
      </c>
      <c r="B279" s="63" t="s">
        <v>385</v>
      </c>
      <c r="C279" s="36">
        <v>4301135403</v>
      </c>
      <c r="D279" s="365">
        <v>4640242181509</v>
      </c>
      <c r="E279" s="365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93</v>
      </c>
      <c r="L279" s="37" t="s">
        <v>85</v>
      </c>
      <c r="M279" s="38" t="s">
        <v>83</v>
      </c>
      <c r="N279" s="38"/>
      <c r="O279" s="37">
        <v>180</v>
      </c>
      <c r="P279" s="46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367"/>
      <c r="R279" s="367"/>
      <c r="S279" s="367"/>
      <c r="T279" s="368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6"/>
        <v>0</v>
      </c>
      <c r="Z279" s="41">
        <f t="shared" si="11"/>
        <v>0</v>
      </c>
      <c r="AA279" s="68" t="s">
        <v>46</v>
      </c>
      <c r="AB279" s="69" t="s">
        <v>46</v>
      </c>
      <c r="AC279" s="277" t="s">
        <v>368</v>
      </c>
      <c r="AG279" s="81"/>
      <c r="AJ279" s="87" t="s">
        <v>86</v>
      </c>
      <c r="AK279" s="87">
        <v>1</v>
      </c>
      <c r="BB279" s="278" t="s">
        <v>92</v>
      </c>
      <c r="BM279" s="81">
        <f t="shared" si="7"/>
        <v>0</v>
      </c>
      <c r="BN279" s="81">
        <f t="shared" si="8"/>
        <v>0</v>
      </c>
      <c r="BO279" s="81">
        <f t="shared" si="9"/>
        <v>0</v>
      </c>
      <c r="BP279" s="81">
        <f t="shared" si="10"/>
        <v>0</v>
      </c>
    </row>
    <row r="280" spans="1:68" ht="27" customHeight="1" x14ac:dyDescent="0.25">
      <c r="A280" s="63" t="s">
        <v>386</v>
      </c>
      <c r="B280" s="63" t="s">
        <v>387</v>
      </c>
      <c r="C280" s="36">
        <v>4301135304</v>
      </c>
      <c r="D280" s="365">
        <v>4640242181240</v>
      </c>
      <c r="E280" s="365"/>
      <c r="F280" s="62">
        <v>0.3</v>
      </c>
      <c r="G280" s="37">
        <v>9</v>
      </c>
      <c r="H280" s="62">
        <v>2.7</v>
      </c>
      <c r="I280" s="62">
        <v>2.88</v>
      </c>
      <c r="J280" s="37">
        <v>126</v>
      </c>
      <c r="K280" s="37" t="s">
        <v>93</v>
      </c>
      <c r="L280" s="37" t="s">
        <v>85</v>
      </c>
      <c r="M280" s="38" t="s">
        <v>83</v>
      </c>
      <c r="N280" s="38"/>
      <c r="O280" s="37">
        <v>180</v>
      </c>
      <c r="P280" s="46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367"/>
      <c r="R280" s="367"/>
      <c r="S280" s="367"/>
      <c r="T280" s="368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6"/>
        <v>0</v>
      </c>
      <c r="Z280" s="41">
        <f t="shared" si="11"/>
        <v>0</v>
      </c>
      <c r="AA280" s="68" t="s">
        <v>46</v>
      </c>
      <c r="AB280" s="69" t="s">
        <v>46</v>
      </c>
      <c r="AC280" s="279" t="s">
        <v>368</v>
      </c>
      <c r="AG280" s="81"/>
      <c r="AJ280" s="87" t="s">
        <v>86</v>
      </c>
      <c r="AK280" s="87">
        <v>1</v>
      </c>
      <c r="BB280" s="280" t="s">
        <v>92</v>
      </c>
      <c r="BM280" s="81">
        <f t="shared" si="7"/>
        <v>0</v>
      </c>
      <c r="BN280" s="81">
        <f t="shared" si="8"/>
        <v>0</v>
      </c>
      <c r="BO280" s="81">
        <f t="shared" si="9"/>
        <v>0</v>
      </c>
      <c r="BP280" s="81">
        <f t="shared" si="10"/>
        <v>0</v>
      </c>
    </row>
    <row r="281" spans="1:68" ht="27" customHeight="1" x14ac:dyDescent="0.25">
      <c r="A281" s="63" t="s">
        <v>388</v>
      </c>
      <c r="B281" s="63" t="s">
        <v>389</v>
      </c>
      <c r="C281" s="36">
        <v>4301135610</v>
      </c>
      <c r="D281" s="365">
        <v>4640242181318</v>
      </c>
      <c r="E281" s="365"/>
      <c r="F281" s="62">
        <v>0.3</v>
      </c>
      <c r="G281" s="37">
        <v>9</v>
      </c>
      <c r="H281" s="62">
        <v>2.7</v>
      </c>
      <c r="I281" s="62">
        <v>2.988</v>
      </c>
      <c r="J281" s="37">
        <v>126</v>
      </c>
      <c r="K281" s="37" t="s">
        <v>93</v>
      </c>
      <c r="L281" s="37" t="s">
        <v>85</v>
      </c>
      <c r="M281" s="38" t="s">
        <v>83</v>
      </c>
      <c r="N281" s="38"/>
      <c r="O281" s="37">
        <v>180</v>
      </c>
      <c r="P281" s="4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367"/>
      <c r="R281" s="367"/>
      <c r="S281" s="367"/>
      <c r="T281" s="368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6"/>
        <v>0</v>
      </c>
      <c r="Z281" s="41">
        <f t="shared" si="11"/>
        <v>0</v>
      </c>
      <c r="AA281" s="68" t="s">
        <v>46</v>
      </c>
      <c r="AB281" s="69" t="s">
        <v>46</v>
      </c>
      <c r="AC281" s="281" t="s">
        <v>371</v>
      </c>
      <c r="AG281" s="81"/>
      <c r="AJ281" s="87" t="s">
        <v>86</v>
      </c>
      <c r="AK281" s="87">
        <v>1</v>
      </c>
      <c r="BB281" s="282" t="s">
        <v>92</v>
      </c>
      <c r="BM281" s="81">
        <f t="shared" si="7"/>
        <v>0</v>
      </c>
      <c r="BN281" s="81">
        <f t="shared" si="8"/>
        <v>0</v>
      </c>
      <c r="BO281" s="81">
        <f t="shared" si="9"/>
        <v>0</v>
      </c>
      <c r="BP281" s="81">
        <f t="shared" si="10"/>
        <v>0</v>
      </c>
    </row>
    <row r="282" spans="1:68" ht="27" customHeight="1" x14ac:dyDescent="0.25">
      <c r="A282" s="63" t="s">
        <v>390</v>
      </c>
      <c r="B282" s="63" t="s">
        <v>391</v>
      </c>
      <c r="C282" s="36">
        <v>4301135306</v>
      </c>
      <c r="D282" s="365">
        <v>4640242181387</v>
      </c>
      <c r="E282" s="365"/>
      <c r="F282" s="62">
        <v>0.3</v>
      </c>
      <c r="G282" s="37">
        <v>9</v>
      </c>
      <c r="H282" s="62">
        <v>2.7</v>
      </c>
      <c r="I282" s="62">
        <v>2.8450000000000002</v>
      </c>
      <c r="J282" s="37">
        <v>234</v>
      </c>
      <c r="K282" s="37" t="s">
        <v>146</v>
      </c>
      <c r="L282" s="37" t="s">
        <v>85</v>
      </c>
      <c r="M282" s="38" t="s">
        <v>83</v>
      </c>
      <c r="N282" s="38"/>
      <c r="O282" s="37">
        <v>180</v>
      </c>
      <c r="P282" s="47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367"/>
      <c r="R282" s="367"/>
      <c r="S282" s="367"/>
      <c r="T282" s="368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6"/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3" t="s">
        <v>368</v>
      </c>
      <c r="AG282" s="81"/>
      <c r="AJ282" s="87" t="s">
        <v>86</v>
      </c>
      <c r="AK282" s="87">
        <v>1</v>
      </c>
      <c r="BB282" s="284" t="s">
        <v>92</v>
      </c>
      <c r="BM282" s="81">
        <f t="shared" si="7"/>
        <v>0</v>
      </c>
      <c r="BN282" s="81">
        <f t="shared" si="8"/>
        <v>0</v>
      </c>
      <c r="BO282" s="81">
        <f t="shared" si="9"/>
        <v>0</v>
      </c>
      <c r="BP282" s="81">
        <f t="shared" si="10"/>
        <v>0</v>
      </c>
    </row>
    <row r="283" spans="1:68" ht="27" customHeight="1" x14ac:dyDescent="0.25">
      <c r="A283" s="63" t="s">
        <v>392</v>
      </c>
      <c r="B283" s="63" t="s">
        <v>393</v>
      </c>
      <c r="C283" s="36">
        <v>4301135305</v>
      </c>
      <c r="D283" s="365">
        <v>4640242181394</v>
      </c>
      <c r="E283" s="365"/>
      <c r="F283" s="62">
        <v>0.3</v>
      </c>
      <c r="G283" s="37">
        <v>9</v>
      </c>
      <c r="H283" s="62">
        <v>2.7</v>
      </c>
      <c r="I283" s="62">
        <v>2.8450000000000002</v>
      </c>
      <c r="J283" s="37">
        <v>234</v>
      </c>
      <c r="K283" s="37" t="s">
        <v>146</v>
      </c>
      <c r="L283" s="37" t="s">
        <v>85</v>
      </c>
      <c r="M283" s="38" t="s">
        <v>83</v>
      </c>
      <c r="N283" s="38"/>
      <c r="O283" s="37">
        <v>180</v>
      </c>
      <c r="P283" s="471" t="s">
        <v>394</v>
      </c>
      <c r="Q283" s="367"/>
      <c r="R283" s="367"/>
      <c r="S283" s="367"/>
      <c r="T283" s="368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6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368</v>
      </c>
      <c r="AG283" s="81"/>
      <c r="AJ283" s="87" t="s">
        <v>86</v>
      </c>
      <c r="AK283" s="87">
        <v>1</v>
      </c>
      <c r="BB283" s="286" t="s">
        <v>92</v>
      </c>
      <c r="BM283" s="81">
        <f t="shared" si="7"/>
        <v>0</v>
      </c>
      <c r="BN283" s="81">
        <f t="shared" si="8"/>
        <v>0</v>
      </c>
      <c r="BO283" s="81">
        <f t="shared" si="9"/>
        <v>0</v>
      </c>
      <c r="BP283" s="81">
        <f t="shared" si="10"/>
        <v>0</v>
      </c>
    </row>
    <row r="284" spans="1:68" ht="27" customHeight="1" x14ac:dyDescent="0.25">
      <c r="A284" s="63" t="s">
        <v>395</v>
      </c>
      <c r="B284" s="63" t="s">
        <v>396</v>
      </c>
      <c r="C284" s="36">
        <v>4301135309</v>
      </c>
      <c r="D284" s="365">
        <v>4640242181332</v>
      </c>
      <c r="E284" s="365"/>
      <c r="F284" s="62">
        <v>0.3</v>
      </c>
      <c r="G284" s="37">
        <v>9</v>
      </c>
      <c r="H284" s="62">
        <v>2.7</v>
      </c>
      <c r="I284" s="62">
        <v>2.9079999999999999</v>
      </c>
      <c r="J284" s="37">
        <v>234</v>
      </c>
      <c r="K284" s="37" t="s">
        <v>146</v>
      </c>
      <c r="L284" s="37" t="s">
        <v>85</v>
      </c>
      <c r="M284" s="38" t="s">
        <v>83</v>
      </c>
      <c r="N284" s="38"/>
      <c r="O284" s="37">
        <v>180</v>
      </c>
      <c r="P284" s="47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367"/>
      <c r="R284" s="367"/>
      <c r="S284" s="367"/>
      <c r="T284" s="36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6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7" t="s">
        <v>368</v>
      </c>
      <c r="AG284" s="81"/>
      <c r="AJ284" s="87" t="s">
        <v>86</v>
      </c>
      <c r="AK284" s="87">
        <v>1</v>
      </c>
      <c r="BB284" s="288" t="s">
        <v>92</v>
      </c>
      <c r="BM284" s="81">
        <f t="shared" si="7"/>
        <v>0</v>
      </c>
      <c r="BN284" s="81">
        <f t="shared" si="8"/>
        <v>0</v>
      </c>
      <c r="BO284" s="81">
        <f t="shared" si="9"/>
        <v>0</v>
      </c>
      <c r="BP284" s="81">
        <f t="shared" si="10"/>
        <v>0</v>
      </c>
    </row>
    <row r="285" spans="1:68" ht="27" customHeight="1" x14ac:dyDescent="0.25">
      <c r="A285" s="63" t="s">
        <v>397</v>
      </c>
      <c r="B285" s="63" t="s">
        <v>398</v>
      </c>
      <c r="C285" s="36">
        <v>4301135308</v>
      </c>
      <c r="D285" s="365">
        <v>4640242181349</v>
      </c>
      <c r="E285" s="365"/>
      <c r="F285" s="62">
        <v>0.3</v>
      </c>
      <c r="G285" s="37">
        <v>9</v>
      </c>
      <c r="H285" s="62">
        <v>2.7</v>
      </c>
      <c r="I285" s="62">
        <v>2.9079999999999999</v>
      </c>
      <c r="J285" s="37">
        <v>234</v>
      </c>
      <c r="K285" s="37" t="s">
        <v>146</v>
      </c>
      <c r="L285" s="37" t="s">
        <v>85</v>
      </c>
      <c r="M285" s="38" t="s">
        <v>83</v>
      </c>
      <c r="N285" s="38"/>
      <c r="O285" s="37">
        <v>180</v>
      </c>
      <c r="P285" s="47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367"/>
      <c r="R285" s="367"/>
      <c r="S285" s="367"/>
      <c r="T285" s="36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6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9" t="s">
        <v>368</v>
      </c>
      <c r="AG285" s="81"/>
      <c r="AJ285" s="87" t="s">
        <v>86</v>
      </c>
      <c r="AK285" s="87">
        <v>1</v>
      </c>
      <c r="BB285" s="290" t="s">
        <v>92</v>
      </c>
      <c r="BM285" s="81">
        <f t="shared" si="7"/>
        <v>0</v>
      </c>
      <c r="BN285" s="81">
        <f t="shared" si="8"/>
        <v>0</v>
      </c>
      <c r="BO285" s="81">
        <f t="shared" si="9"/>
        <v>0</v>
      </c>
      <c r="BP285" s="81">
        <f t="shared" si="10"/>
        <v>0</v>
      </c>
    </row>
    <row r="286" spans="1:68" ht="27" customHeight="1" x14ac:dyDescent="0.25">
      <c r="A286" s="63" t="s">
        <v>399</v>
      </c>
      <c r="B286" s="63" t="s">
        <v>400</v>
      </c>
      <c r="C286" s="36">
        <v>4301135307</v>
      </c>
      <c r="D286" s="365">
        <v>4640242181370</v>
      </c>
      <c r="E286" s="365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146</v>
      </c>
      <c r="L286" s="37" t="s">
        <v>85</v>
      </c>
      <c r="M286" s="38" t="s">
        <v>83</v>
      </c>
      <c r="N286" s="38"/>
      <c r="O286" s="37">
        <v>180</v>
      </c>
      <c r="P286" s="4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367"/>
      <c r="R286" s="367"/>
      <c r="S286" s="367"/>
      <c r="T286" s="36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6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401</v>
      </c>
      <c r="AG286" s="81"/>
      <c r="AJ286" s="87" t="s">
        <v>86</v>
      </c>
      <c r="AK286" s="87">
        <v>1</v>
      </c>
      <c r="BB286" s="292" t="s">
        <v>92</v>
      </c>
      <c r="BM286" s="81">
        <f t="shared" si="7"/>
        <v>0</v>
      </c>
      <c r="BN286" s="81">
        <f t="shared" si="8"/>
        <v>0</v>
      </c>
      <c r="BO286" s="81">
        <f t="shared" si="9"/>
        <v>0</v>
      </c>
      <c r="BP286" s="81">
        <f t="shared" si="10"/>
        <v>0</v>
      </c>
    </row>
    <row r="287" spans="1:68" x14ac:dyDescent="0.2">
      <c r="A287" s="372"/>
      <c r="B287" s="372"/>
      <c r="C287" s="372"/>
      <c r="D287" s="372"/>
      <c r="E287" s="372"/>
      <c r="F287" s="372"/>
      <c r="G287" s="372"/>
      <c r="H287" s="372"/>
      <c r="I287" s="372"/>
      <c r="J287" s="372"/>
      <c r="K287" s="372"/>
      <c r="L287" s="372"/>
      <c r="M287" s="372"/>
      <c r="N287" s="372"/>
      <c r="O287" s="373"/>
      <c r="P287" s="369" t="s">
        <v>40</v>
      </c>
      <c r="Q287" s="370"/>
      <c r="R287" s="370"/>
      <c r="S287" s="370"/>
      <c r="T287" s="370"/>
      <c r="U287" s="370"/>
      <c r="V287" s="371"/>
      <c r="W287" s="42" t="s">
        <v>39</v>
      </c>
      <c r="X287" s="43">
        <f>IFERROR(SUM(X272:X286),"0")</f>
        <v>0</v>
      </c>
      <c r="Y287" s="43">
        <f>IFERROR(SUM(Y272:Y286),"0")</f>
        <v>0</v>
      </c>
      <c r="Z287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0</v>
      </c>
      <c r="AA287" s="67"/>
      <c r="AB287" s="67"/>
      <c r="AC287" s="67"/>
    </row>
    <row r="288" spans="1:68" x14ac:dyDescent="0.2">
      <c r="A288" s="372"/>
      <c r="B288" s="372"/>
      <c r="C288" s="372"/>
      <c r="D288" s="372"/>
      <c r="E288" s="372"/>
      <c r="F288" s="372"/>
      <c r="G288" s="372"/>
      <c r="H288" s="372"/>
      <c r="I288" s="372"/>
      <c r="J288" s="372"/>
      <c r="K288" s="372"/>
      <c r="L288" s="372"/>
      <c r="M288" s="372"/>
      <c r="N288" s="372"/>
      <c r="O288" s="373"/>
      <c r="P288" s="369" t="s">
        <v>40</v>
      </c>
      <c r="Q288" s="370"/>
      <c r="R288" s="370"/>
      <c r="S288" s="370"/>
      <c r="T288" s="370"/>
      <c r="U288" s="370"/>
      <c r="V288" s="371"/>
      <c r="W288" s="42" t="s">
        <v>0</v>
      </c>
      <c r="X288" s="43">
        <f>IFERROR(SUMPRODUCT(X272:X286*H272:H286),"0")</f>
        <v>0</v>
      </c>
      <c r="Y288" s="43">
        <f>IFERROR(SUMPRODUCT(Y272:Y286*H272:H286),"0")</f>
        <v>0</v>
      </c>
      <c r="Z288" s="42"/>
      <c r="AA288" s="67"/>
      <c r="AB288" s="67"/>
      <c r="AC288" s="67"/>
    </row>
    <row r="289" spans="1:32" ht="15" customHeight="1" x14ac:dyDescent="0.2">
      <c r="A289" s="372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2"/>
      <c r="O289" s="478"/>
      <c r="P289" s="475" t="s">
        <v>33</v>
      </c>
      <c r="Q289" s="476"/>
      <c r="R289" s="476"/>
      <c r="S289" s="476"/>
      <c r="T289" s="476"/>
      <c r="U289" s="476"/>
      <c r="V289" s="477"/>
      <c r="W289" s="42" t="s">
        <v>0</v>
      </c>
      <c r="X289" s="43">
        <f>IFERROR(X24+X31+X38+X46+X51+X55+X59+X64+X70+X76+X81+X87+X97+X103+X112+X116+X120+X126+X132+X138+X143+X148+X153+X158+X165+X173+X177+X183+X190+X199+X207+X212+X217+X223+X229+X235+X241+X247+X251+X259+X264+X270+X288,"0")</f>
        <v>0</v>
      </c>
      <c r="Y289" s="43">
        <f>IFERROR(Y24+Y31+Y38+Y46+Y51+Y55+Y59+Y64+Y70+Y76+Y81+Y87+Y97+Y103+Y112+Y116+Y120+Y126+Y132+Y138+Y143+Y148+Y153+Y158+Y165+Y173+Y177+Y183+Y190+Y199+Y207+Y212+Y217+Y223+Y229+Y235+Y241+Y247+Y251+Y259+Y264+Y270+Y288,"0")</f>
        <v>0</v>
      </c>
      <c r="Z289" s="42"/>
      <c r="AA289" s="67"/>
      <c r="AB289" s="67"/>
      <c r="AC289" s="67"/>
    </row>
    <row r="290" spans="1:32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2"/>
      <c r="O290" s="478"/>
      <c r="P290" s="475" t="s">
        <v>34</v>
      </c>
      <c r="Q290" s="476"/>
      <c r="R290" s="476"/>
      <c r="S290" s="476"/>
      <c r="T290" s="476"/>
      <c r="U290" s="476"/>
      <c r="V290" s="477"/>
      <c r="W290" s="42" t="s">
        <v>0</v>
      </c>
      <c r="X290" s="43">
        <f>IFERROR(SUM(BM22:BM286),"0")</f>
        <v>0</v>
      </c>
      <c r="Y290" s="43">
        <f>IFERROR(SUM(BN22:BN286),"0")</f>
        <v>0</v>
      </c>
      <c r="Z290" s="42"/>
      <c r="AA290" s="67"/>
      <c r="AB290" s="67"/>
      <c r="AC290" s="67"/>
    </row>
    <row r="291" spans="1:32" x14ac:dyDescent="0.2">
      <c r="A291" s="372"/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478"/>
      <c r="P291" s="475" t="s">
        <v>35</v>
      </c>
      <c r="Q291" s="476"/>
      <c r="R291" s="476"/>
      <c r="S291" s="476"/>
      <c r="T291" s="476"/>
      <c r="U291" s="476"/>
      <c r="V291" s="477"/>
      <c r="W291" s="42" t="s">
        <v>20</v>
      </c>
      <c r="X291" s="44">
        <f>ROUNDUP(SUM(BO22:BO286),0)</f>
        <v>0</v>
      </c>
      <c r="Y291" s="44">
        <f>ROUNDUP(SUM(BP22:BP286),0)</f>
        <v>0</v>
      </c>
      <c r="Z291" s="42"/>
      <c r="AA291" s="67"/>
      <c r="AB291" s="67"/>
      <c r="AC291" s="67"/>
    </row>
    <row r="292" spans="1:32" x14ac:dyDescent="0.2">
      <c r="A292" s="372"/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478"/>
      <c r="P292" s="475" t="s">
        <v>36</v>
      </c>
      <c r="Q292" s="476"/>
      <c r="R292" s="476"/>
      <c r="S292" s="476"/>
      <c r="T292" s="476"/>
      <c r="U292" s="476"/>
      <c r="V292" s="477"/>
      <c r="W292" s="42" t="s">
        <v>0</v>
      </c>
      <c r="X292" s="43">
        <f>GrossWeightTotal+PalletQtyTotal*25</f>
        <v>0</v>
      </c>
      <c r="Y292" s="43">
        <f>GrossWeightTotalR+PalletQtyTotalR*25</f>
        <v>0</v>
      </c>
      <c r="Z292" s="42"/>
      <c r="AA292" s="67"/>
      <c r="AB292" s="67"/>
      <c r="AC292" s="67"/>
    </row>
    <row r="293" spans="1:32" x14ac:dyDescent="0.2">
      <c r="A293" s="372"/>
      <c r="B293" s="372"/>
      <c r="C293" s="372"/>
      <c r="D293" s="372"/>
      <c r="E293" s="372"/>
      <c r="F293" s="372"/>
      <c r="G293" s="372"/>
      <c r="H293" s="372"/>
      <c r="I293" s="372"/>
      <c r="J293" s="372"/>
      <c r="K293" s="372"/>
      <c r="L293" s="372"/>
      <c r="M293" s="372"/>
      <c r="N293" s="372"/>
      <c r="O293" s="478"/>
      <c r="P293" s="475" t="s">
        <v>37</v>
      </c>
      <c r="Q293" s="476"/>
      <c r="R293" s="476"/>
      <c r="S293" s="476"/>
      <c r="T293" s="476"/>
      <c r="U293" s="476"/>
      <c r="V293" s="477"/>
      <c r="W293" s="42" t="s">
        <v>20</v>
      </c>
      <c r="X293" s="43">
        <f>IFERROR(X23+X30+X37+X45+X50+X54+X58+X63+X69+X75+X80+X86+X96+X102+X111+X115+X119+X125+X131+X137+X142+X147+X152+X157+X164+X172+X176+X182+X189+X198+X206+X211+X216+X222+X228+X234+X240+X246+X250+X258+X263+X269+X287,"0")</f>
        <v>0</v>
      </c>
      <c r="Y293" s="43">
        <f>IFERROR(Y23+Y30+Y37+Y45+Y50+Y54+Y58+Y63+Y69+Y75+Y80+Y86+Y96+Y102+Y111+Y115+Y119+Y125+Y131+Y137+Y142+Y147+Y152+Y157+Y164+Y172+Y176+Y182+Y189+Y198+Y206+Y211+Y216+Y222+Y228+Y234+Y240+Y246+Y250+Y258+Y263+Y269+Y287,"0")</f>
        <v>0</v>
      </c>
      <c r="Z293" s="42"/>
      <c r="AA293" s="67"/>
      <c r="AB293" s="67"/>
      <c r="AC293" s="67"/>
    </row>
    <row r="294" spans="1:32" ht="14.25" x14ac:dyDescent="0.2">
      <c r="A294" s="372"/>
      <c r="B294" s="372"/>
      <c r="C294" s="372"/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478"/>
      <c r="P294" s="475" t="s">
        <v>38</v>
      </c>
      <c r="Q294" s="476"/>
      <c r="R294" s="476"/>
      <c r="S294" s="476"/>
      <c r="T294" s="476"/>
      <c r="U294" s="476"/>
      <c r="V294" s="477"/>
      <c r="W294" s="45" t="s">
        <v>52</v>
      </c>
      <c r="X294" s="42"/>
      <c r="Y294" s="42"/>
      <c r="Z294" s="42">
        <f>IFERROR(Z23+Z30+Z37+Z45+Z50+Z54+Z58+Z63+Z69+Z75+Z80+Z86+Z96+Z102+Z111+Z115+Z119+Z125+Z131+Z137+Z142+Z147+Z152+Z157+Z164+Z172+Z176+Z182+Z189+Z198+Z206+Z211+Z216+Z222+Z228+Z234+Z240+Z246+Z250+Z258+Z263+Z269+Z287,"0")</f>
        <v>0</v>
      </c>
      <c r="AA294" s="67"/>
      <c r="AB294" s="67"/>
      <c r="AC294" s="67"/>
    </row>
    <row r="295" spans="1:32" ht="13.5" thickBot="1" x14ac:dyDescent="0.25"/>
    <row r="296" spans="1:32" ht="27" thickTop="1" thickBot="1" x14ac:dyDescent="0.25">
      <c r="A296" s="46" t="s">
        <v>9</v>
      </c>
      <c r="B296" s="88" t="s">
        <v>78</v>
      </c>
      <c r="C296" s="479" t="s">
        <v>45</v>
      </c>
      <c r="D296" s="479" t="s">
        <v>45</v>
      </c>
      <c r="E296" s="479" t="s">
        <v>45</v>
      </c>
      <c r="F296" s="479" t="s">
        <v>45</v>
      </c>
      <c r="G296" s="479" t="s">
        <v>45</v>
      </c>
      <c r="H296" s="479" t="s">
        <v>45</v>
      </c>
      <c r="I296" s="479" t="s">
        <v>45</v>
      </c>
      <c r="J296" s="479" t="s">
        <v>45</v>
      </c>
      <c r="K296" s="479" t="s">
        <v>45</v>
      </c>
      <c r="L296" s="479" t="s">
        <v>45</v>
      </c>
      <c r="M296" s="479" t="s">
        <v>45</v>
      </c>
      <c r="N296" s="480"/>
      <c r="O296" s="479" t="s">
        <v>45</v>
      </c>
      <c r="P296" s="479" t="s">
        <v>45</v>
      </c>
      <c r="Q296" s="479" t="s">
        <v>45</v>
      </c>
      <c r="R296" s="479" t="s">
        <v>45</v>
      </c>
      <c r="S296" s="479" t="s">
        <v>45</v>
      </c>
      <c r="T296" s="479" t="s">
        <v>45</v>
      </c>
      <c r="U296" s="88" t="s">
        <v>237</v>
      </c>
      <c r="V296" s="88" t="s">
        <v>246</v>
      </c>
      <c r="W296" s="479" t="s">
        <v>265</v>
      </c>
      <c r="X296" s="479" t="s">
        <v>265</v>
      </c>
      <c r="Y296" s="479" t="s">
        <v>265</v>
      </c>
      <c r="Z296" s="479" t="s">
        <v>265</v>
      </c>
      <c r="AA296" s="479" t="s">
        <v>265</v>
      </c>
      <c r="AB296" s="479" t="s">
        <v>265</v>
      </c>
      <c r="AC296" s="88" t="s">
        <v>328</v>
      </c>
      <c r="AD296" s="88" t="s">
        <v>333</v>
      </c>
      <c r="AE296" s="88" t="s">
        <v>337</v>
      </c>
      <c r="AF296" s="88" t="s">
        <v>345</v>
      </c>
    </row>
    <row r="297" spans="1:32" ht="14.25" customHeight="1" thickTop="1" x14ac:dyDescent="0.2">
      <c r="A297" s="481" t="s">
        <v>10</v>
      </c>
      <c r="B297" s="479" t="s">
        <v>78</v>
      </c>
      <c r="C297" s="479" t="s">
        <v>87</v>
      </c>
      <c r="D297" s="479" t="s">
        <v>96</v>
      </c>
      <c r="E297" s="479" t="s">
        <v>106</v>
      </c>
      <c r="F297" s="479" t="s">
        <v>117</v>
      </c>
      <c r="G297" s="479" t="s">
        <v>142</v>
      </c>
      <c r="H297" s="479" t="s">
        <v>149</v>
      </c>
      <c r="I297" s="479" t="s">
        <v>153</v>
      </c>
      <c r="J297" s="479" t="s">
        <v>161</v>
      </c>
      <c r="K297" s="479" t="s">
        <v>176</v>
      </c>
      <c r="L297" s="479" t="s">
        <v>182</v>
      </c>
      <c r="M297" s="479" t="s">
        <v>202</v>
      </c>
      <c r="N297" s="1"/>
      <c r="O297" s="479" t="s">
        <v>208</v>
      </c>
      <c r="P297" s="479" t="s">
        <v>216</v>
      </c>
      <c r="Q297" s="479" t="s">
        <v>221</v>
      </c>
      <c r="R297" s="479" t="s">
        <v>225</v>
      </c>
      <c r="S297" s="479" t="s">
        <v>228</v>
      </c>
      <c r="T297" s="479" t="s">
        <v>233</v>
      </c>
      <c r="U297" s="479" t="s">
        <v>238</v>
      </c>
      <c r="V297" s="479" t="s">
        <v>247</v>
      </c>
      <c r="W297" s="479" t="s">
        <v>266</v>
      </c>
      <c r="X297" s="479" t="s">
        <v>282</v>
      </c>
      <c r="Y297" s="479" t="s">
        <v>295</v>
      </c>
      <c r="Z297" s="479" t="s">
        <v>306</v>
      </c>
      <c r="AA297" s="479" t="s">
        <v>311</v>
      </c>
      <c r="AB297" s="479" t="s">
        <v>322</v>
      </c>
      <c r="AC297" s="479" t="s">
        <v>329</v>
      </c>
      <c r="AD297" s="479" t="s">
        <v>334</v>
      </c>
      <c r="AE297" s="479" t="s">
        <v>338</v>
      </c>
      <c r="AF297" s="479" t="s">
        <v>345</v>
      </c>
    </row>
    <row r="298" spans="1:32" ht="13.5" thickBot="1" x14ac:dyDescent="0.25">
      <c r="A298" s="482"/>
      <c r="B298" s="479"/>
      <c r="C298" s="479"/>
      <c r="D298" s="479"/>
      <c r="E298" s="479"/>
      <c r="F298" s="479"/>
      <c r="G298" s="479"/>
      <c r="H298" s="479"/>
      <c r="I298" s="479"/>
      <c r="J298" s="479"/>
      <c r="K298" s="479"/>
      <c r="L298" s="479"/>
      <c r="M298" s="479"/>
      <c r="N298" s="1"/>
      <c r="O298" s="479"/>
      <c r="P298" s="479"/>
      <c r="Q298" s="479"/>
      <c r="R298" s="479"/>
      <c r="S298" s="479"/>
      <c r="T298" s="479"/>
      <c r="U298" s="479"/>
      <c r="V298" s="479"/>
      <c r="W298" s="479"/>
      <c r="X298" s="479"/>
      <c r="Y298" s="479"/>
      <c r="Z298" s="479"/>
      <c r="AA298" s="479"/>
      <c r="AB298" s="479"/>
      <c r="AC298" s="479"/>
      <c r="AD298" s="479"/>
      <c r="AE298" s="479"/>
      <c r="AF298" s="479"/>
    </row>
    <row r="299" spans="1:32" ht="18" thickTop="1" thickBot="1" x14ac:dyDescent="0.25">
      <c r="A299" s="46" t="s">
        <v>13</v>
      </c>
      <c r="B299" s="52">
        <f>IFERROR(X22*H22,"0")</f>
        <v>0</v>
      </c>
      <c r="C299" s="52">
        <f>IFERROR(X28*H28,"0")+IFERROR(X29*H29,"0")</f>
        <v>0</v>
      </c>
      <c r="D299" s="52">
        <f>IFERROR(X34*H34,"0")+IFERROR(X35*H35,"0")+IFERROR(X36*H36,"0")</f>
        <v>0</v>
      </c>
      <c r="E299" s="52">
        <f>IFERROR(X41*H41,"0")+IFERROR(X42*H42,"0")+IFERROR(X43*H43,"0")+IFERROR(X44*H44,"0")</f>
        <v>0</v>
      </c>
      <c r="F299" s="52">
        <f>IFERROR(X49*H49,"0")+IFERROR(X53*H53,"0")+IFERROR(X57*H57,"0")+IFERROR(X61*H61,"0")+IFERROR(X62*H62,"0")+IFERROR(X66*H66,"0")+IFERROR(X67*H67,"0")+IFERROR(X68*H68,"0")</f>
        <v>0</v>
      </c>
      <c r="G299" s="52">
        <f>IFERROR(X73*H73,"0")+IFERROR(X74*H74,"0")</f>
        <v>0</v>
      </c>
      <c r="H299" s="52">
        <f>IFERROR(X79*H79,"0")</f>
        <v>0</v>
      </c>
      <c r="I299" s="52">
        <f>IFERROR(X84*H84,"0")+IFERROR(X85*H85,"0")</f>
        <v>0</v>
      </c>
      <c r="J299" s="52">
        <f>IFERROR(X90*H90,"0")+IFERROR(X91*H91,"0")+IFERROR(X92*H92,"0")+IFERROR(X93*H93,"0")+IFERROR(X94*H94,"0")+IFERROR(X95*H95,"0")</f>
        <v>0</v>
      </c>
      <c r="K299" s="52">
        <f>IFERROR(X100*H100,"0")+IFERROR(X101*H101,"0")</f>
        <v>0</v>
      </c>
      <c r="L299" s="52">
        <f>IFERROR(X106*H106,"0")+IFERROR(X107*H107,"0")+IFERROR(X108*H108,"0")+IFERROR(X109*H109,"0")+IFERROR(X110*H110,"0")+IFERROR(X114*H114,"0")+IFERROR(X118*H118,"0")</f>
        <v>0</v>
      </c>
      <c r="M299" s="52">
        <f>IFERROR(X123*H123,"0")+IFERROR(X124*H124,"0")</f>
        <v>0</v>
      </c>
      <c r="N299" s="1"/>
      <c r="O299" s="52">
        <f>IFERROR(X129*H129,"0")+IFERROR(X130*H130,"0")</f>
        <v>0</v>
      </c>
      <c r="P299" s="52">
        <f>IFERROR(X135*H135,"0")+IFERROR(X136*H136,"0")</f>
        <v>0</v>
      </c>
      <c r="Q299" s="52">
        <f>IFERROR(X141*H141,"0")</f>
        <v>0</v>
      </c>
      <c r="R299" s="52">
        <f>IFERROR(X146*H146,"0")</f>
        <v>0</v>
      </c>
      <c r="S299" s="52">
        <f>IFERROR(X151*H151,"0")</f>
        <v>0</v>
      </c>
      <c r="T299" s="52">
        <f>IFERROR(X156*H156,"0")</f>
        <v>0</v>
      </c>
      <c r="U299" s="52">
        <f>IFERROR(X162*H162,"0")+IFERROR(X163*H163,"0")</f>
        <v>0</v>
      </c>
      <c r="V299" s="52">
        <f>IFERROR(X169*H169,"0")+IFERROR(X170*H170,"0")+IFERROR(X171*H171,"0")+IFERROR(X175*H175,"0")</f>
        <v>0</v>
      </c>
      <c r="W299" s="52">
        <f>IFERROR(X181*H181,"0")+IFERROR(X185*H185,"0")+IFERROR(X186*H186,"0")+IFERROR(X187*H187,"0")+IFERROR(X188*H188,"0")</f>
        <v>0</v>
      </c>
      <c r="X299" s="52">
        <f>IFERROR(X193*H193,"0")+IFERROR(X194*H194,"0")+IFERROR(X195*H195,"0")+IFERROR(X196*H196,"0")+IFERROR(X197*H197,"0")</f>
        <v>0</v>
      </c>
      <c r="Y299" s="52">
        <f>IFERROR(X202*H202,"0")+IFERROR(X203*H203,"0")+IFERROR(X204*H204,"0")+IFERROR(X205*H205,"0")</f>
        <v>0</v>
      </c>
      <c r="Z299" s="52">
        <f>IFERROR(X210*H210,"0")</f>
        <v>0</v>
      </c>
      <c r="AA299" s="52">
        <f>IFERROR(X215*H215,"0")+IFERROR(X219*H219,"0")+IFERROR(X220*H220,"0")+IFERROR(X221*H221,"0")</f>
        <v>0</v>
      </c>
      <c r="AB299" s="52">
        <f>IFERROR(X226*H226,"0")+IFERROR(X227*H227,"0")</f>
        <v>0</v>
      </c>
      <c r="AC299" s="52">
        <f>IFERROR(X233*H233,"0")</f>
        <v>0</v>
      </c>
      <c r="AD299" s="52">
        <f>IFERROR(X239*H239,"0")</f>
        <v>0</v>
      </c>
      <c r="AE299" s="52">
        <f>IFERROR(X245*H245,"0")+IFERROR(X249*H249,"0")</f>
        <v>0</v>
      </c>
      <c r="AF299" s="52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0</v>
      </c>
    </row>
    <row r="300" spans="1:32" ht="13.5" thickTop="1" x14ac:dyDescent="0.2">
      <c r="C300" s="1"/>
    </row>
    <row r="301" spans="1:32" ht="19.5" customHeight="1" x14ac:dyDescent="0.2">
      <c r="A301" s="70" t="s">
        <v>62</v>
      </c>
      <c r="B301" s="70" t="s">
        <v>63</v>
      </c>
      <c r="C301" s="70" t="s">
        <v>65</v>
      </c>
    </row>
    <row r="302" spans="1:32" x14ac:dyDescent="0.2">
      <c r="A302" s="71">
        <f>SUMPRODUCT(--(BB:BB="ЗПФ"),--(W:W="кор"),H:H,Y:Y)+SUMPRODUCT(--(BB:BB="ЗПФ"),--(W:W="кг"),Y:Y)</f>
        <v>0</v>
      </c>
      <c r="B302" s="72">
        <f>SUMPRODUCT(--(BB:BB="ПГП"),--(W:W="кор"),H:H,Y:Y)+SUMPRODUCT(--(BB:BB="ПГП"),--(W:W="кг"),Y:Y)</f>
        <v>0</v>
      </c>
      <c r="C302" s="72">
        <f>SUMPRODUCT(--(BB:BB="КИЗ"),--(W:W="кор"),H:H,Y:Y)+SUMPRODUCT(--(BB:BB="КИЗ"),--(W:W="кг"),Y:Y)</f>
        <v>0</v>
      </c>
    </row>
  </sheetData>
  <sheetProtection algorithmName="SHA-512" hashValue="pjBMRPCpwAq4ZNbxwDCyaR+zIXjh2i3L/N5hZMkVTuwtWMIht8UXDc70G26P66+GRLi29d4aAJEmIq2oGZiXwQ==" saltValue="Qkhl3BvheyNPgd9Zm9ZU8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1">
    <mergeCell ref="AC297:AC298"/>
    <mergeCell ref="AD297:AD298"/>
    <mergeCell ref="AE297:AE298"/>
    <mergeCell ref="AF297:AF298"/>
    <mergeCell ref="T297:T298"/>
    <mergeCell ref="U297:U298"/>
    <mergeCell ref="V297:V298"/>
    <mergeCell ref="W297:W298"/>
    <mergeCell ref="X297:X298"/>
    <mergeCell ref="Y297:Y298"/>
    <mergeCell ref="Z297:Z298"/>
    <mergeCell ref="AA297:AA298"/>
    <mergeCell ref="AB297:AB298"/>
    <mergeCell ref="J297:J298"/>
    <mergeCell ref="K297:K298"/>
    <mergeCell ref="L297:L298"/>
    <mergeCell ref="M297:M298"/>
    <mergeCell ref="O297:O298"/>
    <mergeCell ref="P297:P298"/>
    <mergeCell ref="Q297:Q298"/>
    <mergeCell ref="R297:R298"/>
    <mergeCell ref="S297:S298"/>
    <mergeCell ref="A297:A298"/>
    <mergeCell ref="B297:B298"/>
    <mergeCell ref="C297:C298"/>
    <mergeCell ref="D297:D298"/>
    <mergeCell ref="E297:E298"/>
    <mergeCell ref="F297:F298"/>
    <mergeCell ref="G297:G298"/>
    <mergeCell ref="H297:H298"/>
    <mergeCell ref="I297:I298"/>
    <mergeCell ref="P289:V289"/>
    <mergeCell ref="A289:O294"/>
    <mergeCell ref="P290:V290"/>
    <mergeCell ref="P291:V291"/>
    <mergeCell ref="P292:V292"/>
    <mergeCell ref="P293:V293"/>
    <mergeCell ref="P294:V294"/>
    <mergeCell ref="C296:T296"/>
    <mergeCell ref="W296:AB296"/>
    <mergeCell ref="D284:E284"/>
    <mergeCell ref="P284:T284"/>
    <mergeCell ref="D285:E285"/>
    <mergeCell ref="P285:T285"/>
    <mergeCell ref="D286:E286"/>
    <mergeCell ref="P286:T286"/>
    <mergeCell ref="P287:V287"/>
    <mergeCell ref="A287:O288"/>
    <mergeCell ref="P288:V28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D261:E261"/>
    <mergeCell ref="P261:T261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A242:Z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P240:V240"/>
    <mergeCell ref="A240:O241"/>
    <mergeCell ref="P241:V241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A208:Z208"/>
    <mergeCell ref="A209:Z209"/>
    <mergeCell ref="D210:E210"/>
    <mergeCell ref="P210:T210"/>
    <mergeCell ref="P211:V211"/>
    <mergeCell ref="A211:O212"/>
    <mergeCell ref="P212:V212"/>
    <mergeCell ref="A213:Z213"/>
    <mergeCell ref="A214:Z214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2:X286 X266:X268 X261:X262 X255:X257 X249 X245 X239 X233 X226:X227 X219:X221 X215 X210 X202:X205 X193:X197 X185:X188 X181 X175 X169:X171 X162:X163 X156 X151 X146 X141 X135:X136 X129:X130 X123:X124 X118 X114 X106:X110 X100:X101 X90:X95 X84:X85 X79 X73:X74 X66:X68 X61:X62 X57 X53 X49 X41:X44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9"/>
    </row>
    <row r="3" spans="2:8" x14ac:dyDescent="0.2">
      <c r="B3" s="53" t="s">
        <v>403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404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405</v>
      </c>
      <c r="C6" s="53" t="s">
        <v>406</v>
      </c>
      <c r="D6" s="53" t="s">
        <v>407</v>
      </c>
      <c r="E6" s="53" t="s">
        <v>46</v>
      </c>
    </row>
    <row r="7" spans="2:8" x14ac:dyDescent="0.2">
      <c r="B7" s="53" t="s">
        <v>408</v>
      </c>
      <c r="C7" s="53" t="s">
        <v>409</v>
      </c>
      <c r="D7" s="53" t="s">
        <v>410</v>
      </c>
      <c r="E7" s="53" t="s">
        <v>46</v>
      </c>
    </row>
    <row r="8" spans="2:8" x14ac:dyDescent="0.2">
      <c r="B8" s="53" t="s">
        <v>411</v>
      </c>
      <c r="C8" s="53" t="s">
        <v>412</v>
      </c>
      <c r="D8" s="53" t="s">
        <v>413</v>
      </c>
      <c r="E8" s="53" t="s">
        <v>46</v>
      </c>
    </row>
    <row r="9" spans="2:8" x14ac:dyDescent="0.2">
      <c r="B9" s="53" t="s">
        <v>414</v>
      </c>
      <c r="C9" s="53" t="s">
        <v>415</v>
      </c>
      <c r="D9" s="53" t="s">
        <v>416</v>
      </c>
      <c r="E9" s="53" t="s">
        <v>46</v>
      </c>
    </row>
    <row r="10" spans="2:8" x14ac:dyDescent="0.2">
      <c r="B10" s="53" t="s">
        <v>417</v>
      </c>
      <c r="C10" s="53" t="s">
        <v>418</v>
      </c>
      <c r="D10" s="53" t="s">
        <v>419</v>
      </c>
      <c r="E10" s="53" t="s">
        <v>46</v>
      </c>
    </row>
    <row r="12" spans="2:8" x14ac:dyDescent="0.2">
      <c r="B12" s="53" t="s">
        <v>420</v>
      </c>
      <c r="C12" s="53" t="s">
        <v>406</v>
      </c>
      <c r="D12" s="53" t="s">
        <v>46</v>
      </c>
      <c r="E12" s="53" t="s">
        <v>46</v>
      </c>
    </row>
    <row r="14" spans="2:8" x14ac:dyDescent="0.2">
      <c r="B14" s="53" t="s">
        <v>421</v>
      </c>
      <c r="C14" s="53" t="s">
        <v>409</v>
      </c>
      <c r="D14" s="53" t="s">
        <v>46</v>
      </c>
      <c r="E14" s="53" t="s">
        <v>46</v>
      </c>
    </row>
    <row r="16" spans="2:8" x14ac:dyDescent="0.2">
      <c r="B16" s="53" t="s">
        <v>422</v>
      </c>
      <c r="C16" s="53" t="s">
        <v>412</v>
      </c>
      <c r="D16" s="53" t="s">
        <v>46</v>
      </c>
      <c r="E16" s="53" t="s">
        <v>46</v>
      </c>
    </row>
    <row r="18" spans="2:5" x14ac:dyDescent="0.2">
      <c r="B18" s="53" t="s">
        <v>423</v>
      </c>
      <c r="C18" s="53" t="s">
        <v>415</v>
      </c>
      <c r="D18" s="53" t="s">
        <v>46</v>
      </c>
      <c r="E18" s="53" t="s">
        <v>46</v>
      </c>
    </row>
    <row r="20" spans="2:5" x14ac:dyDescent="0.2">
      <c r="B20" s="53" t="s">
        <v>424</v>
      </c>
      <c r="C20" s="53" t="s">
        <v>418</v>
      </c>
      <c r="D20" s="53" t="s">
        <v>46</v>
      </c>
      <c r="E20" s="53" t="s">
        <v>46</v>
      </c>
    </row>
    <row r="22" spans="2:5" x14ac:dyDescent="0.2">
      <c r="B22" s="53" t="s">
        <v>425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426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427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428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429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430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431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432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433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434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435</v>
      </c>
      <c r="C32" s="53" t="s">
        <v>46</v>
      </c>
      <c r="D32" s="53" t="s">
        <v>46</v>
      </c>
      <c r="E32" s="53" t="s">
        <v>46</v>
      </c>
    </row>
  </sheetData>
  <sheetProtection algorithmName="SHA-512" hashValue="VArZsuq/WVM/buMyhyr8i/QihGNRZXc643UKq40BthIYZ8JmG+i3nHUyVIMOUZXOBQnzhBVTfY8IZV0YRHz0Mw==" saltValue="mEuPNomY35Gnqw1aaRyHd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458</vt:i4>
      </vt:variant>
    </vt:vector>
  </HeadingPairs>
  <TitlesOfParts>
    <vt:vector size="46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