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ECE931E-901B-4EE4-BF26-1511442900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2" l="1"/>
  <c r="X499" i="2"/>
  <c r="BO498" i="2"/>
  <c r="BM498" i="2"/>
  <c r="Y498" i="2"/>
  <c r="X495" i="2"/>
  <c r="X494" i="2"/>
  <c r="BO493" i="2"/>
  <c r="BM493" i="2"/>
  <c r="Y493" i="2"/>
  <c r="BN493" i="2" s="1"/>
  <c r="P493" i="2"/>
  <c r="BO492" i="2"/>
  <c r="BM492" i="2"/>
  <c r="Y492" i="2"/>
  <c r="Y495" i="2" s="1"/>
  <c r="P492" i="2"/>
  <c r="X490" i="2"/>
  <c r="X489" i="2"/>
  <c r="BO488" i="2"/>
  <c r="BM488" i="2"/>
  <c r="Y488" i="2"/>
  <c r="BP488" i="2" s="1"/>
  <c r="P488" i="2"/>
  <c r="BO487" i="2"/>
  <c r="BM487" i="2"/>
  <c r="Y487" i="2"/>
  <c r="Y490" i="2" s="1"/>
  <c r="P487" i="2"/>
  <c r="X485" i="2"/>
  <c r="X484" i="2"/>
  <c r="BO483" i="2"/>
  <c r="BM483" i="2"/>
  <c r="Y483" i="2"/>
  <c r="P483" i="2"/>
  <c r="BO482" i="2"/>
  <c r="BM482" i="2"/>
  <c r="Y482" i="2"/>
  <c r="P482" i="2"/>
  <c r="X480" i="2"/>
  <c r="X479" i="2"/>
  <c r="BO478" i="2"/>
  <c r="BN478" i="2"/>
  <c r="BM478" i="2"/>
  <c r="Z478" i="2"/>
  <c r="Y478" i="2"/>
  <c r="BP478" i="2" s="1"/>
  <c r="P478" i="2"/>
  <c r="BO477" i="2"/>
  <c r="BM477" i="2"/>
  <c r="Y477" i="2"/>
  <c r="BP477" i="2" s="1"/>
  <c r="BO476" i="2"/>
  <c r="BM476" i="2"/>
  <c r="Y476" i="2"/>
  <c r="Y479" i="2" s="1"/>
  <c r="P476" i="2"/>
  <c r="X474" i="2"/>
  <c r="X473" i="2"/>
  <c r="BO472" i="2"/>
  <c r="BM472" i="2"/>
  <c r="Y472" i="2"/>
  <c r="BP472" i="2" s="1"/>
  <c r="P472" i="2"/>
  <c r="BO471" i="2"/>
  <c r="BM471" i="2"/>
  <c r="Z471" i="2"/>
  <c r="Y471" i="2"/>
  <c r="BN471" i="2" s="1"/>
  <c r="P471" i="2"/>
  <c r="BO470" i="2"/>
  <c r="BM470" i="2"/>
  <c r="Y470" i="2"/>
  <c r="Z470" i="2" s="1"/>
  <c r="P470" i="2"/>
  <c r="BO469" i="2"/>
  <c r="BM469" i="2"/>
  <c r="Y469" i="2"/>
  <c r="BP469" i="2" s="1"/>
  <c r="P469" i="2"/>
  <c r="X465" i="2"/>
  <c r="X464" i="2"/>
  <c r="BO463" i="2"/>
  <c r="BM463" i="2"/>
  <c r="Y463" i="2"/>
  <c r="P463" i="2"/>
  <c r="BO462" i="2"/>
  <c r="BM462" i="2"/>
  <c r="Y462" i="2"/>
  <c r="BP462" i="2" s="1"/>
  <c r="P462" i="2"/>
  <c r="BP461" i="2"/>
  <c r="BO461" i="2"/>
  <c r="BN461" i="2"/>
  <c r="BM461" i="2"/>
  <c r="Z461" i="2"/>
  <c r="Y461" i="2"/>
  <c r="P461" i="2"/>
  <c r="X459" i="2"/>
  <c r="X458" i="2"/>
  <c r="BO457" i="2"/>
  <c r="BM457" i="2"/>
  <c r="Z457" i="2"/>
  <c r="Y457" i="2"/>
  <c r="BN457" i="2" s="1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BN454" i="2" s="1"/>
  <c r="P454" i="2"/>
  <c r="BO453" i="2"/>
  <c r="BM453" i="2"/>
  <c r="Y453" i="2"/>
  <c r="P453" i="2"/>
  <c r="BO452" i="2"/>
  <c r="BM452" i="2"/>
  <c r="Y452" i="2"/>
  <c r="Z452" i="2" s="1"/>
  <c r="P452" i="2"/>
  <c r="X450" i="2"/>
  <c r="X449" i="2"/>
  <c r="BO448" i="2"/>
  <c r="BM448" i="2"/>
  <c r="Z448" i="2"/>
  <c r="Y448" i="2"/>
  <c r="P448" i="2"/>
  <c r="BO447" i="2"/>
  <c r="BM447" i="2"/>
  <c r="Z447" i="2"/>
  <c r="Y447" i="2"/>
  <c r="BN447" i="2" s="1"/>
  <c r="P447" i="2"/>
  <c r="BO446" i="2"/>
  <c r="BM446" i="2"/>
  <c r="Y446" i="2"/>
  <c r="BN446" i="2" s="1"/>
  <c r="P446" i="2"/>
  <c r="X444" i="2"/>
  <c r="X443" i="2"/>
  <c r="BP442" i="2"/>
  <c r="BO442" i="2"/>
  <c r="BM442" i="2"/>
  <c r="Y442" i="2"/>
  <c r="Z442" i="2" s="1"/>
  <c r="P442" i="2"/>
  <c r="BO441" i="2"/>
  <c r="BM441" i="2"/>
  <c r="Y441" i="2"/>
  <c r="P441" i="2"/>
  <c r="BO440" i="2"/>
  <c r="BM440" i="2"/>
  <c r="Y440" i="2"/>
  <c r="P440" i="2"/>
  <c r="BO439" i="2"/>
  <c r="BM439" i="2"/>
  <c r="Y439" i="2"/>
  <c r="BO438" i="2"/>
  <c r="BM438" i="2"/>
  <c r="Y438" i="2"/>
  <c r="Z438" i="2" s="1"/>
  <c r="P438" i="2"/>
  <c r="BO437" i="2"/>
  <c r="BM437" i="2"/>
  <c r="Y437" i="2"/>
  <c r="Z437" i="2" s="1"/>
  <c r="P437" i="2"/>
  <c r="BP436" i="2"/>
  <c r="BO436" i="2"/>
  <c r="BN436" i="2"/>
  <c r="BM436" i="2"/>
  <c r="Z436" i="2"/>
  <c r="Y436" i="2"/>
  <c r="P436" i="2"/>
  <c r="BO435" i="2"/>
  <c r="BM435" i="2"/>
  <c r="Y435" i="2"/>
  <c r="BP435" i="2" s="1"/>
  <c r="P435" i="2"/>
  <c r="BO434" i="2"/>
  <c r="BM434" i="2"/>
  <c r="Y434" i="2"/>
  <c r="P434" i="2"/>
  <c r="BO433" i="2"/>
  <c r="BM433" i="2"/>
  <c r="Y433" i="2"/>
  <c r="BP433" i="2" s="1"/>
  <c r="P433" i="2"/>
  <c r="BO432" i="2"/>
  <c r="BM432" i="2"/>
  <c r="Y432" i="2"/>
  <c r="Z432" i="2" s="1"/>
  <c r="BO431" i="2"/>
  <c r="BM431" i="2"/>
  <c r="Y431" i="2"/>
  <c r="P431" i="2"/>
  <c r="BO430" i="2"/>
  <c r="BM430" i="2"/>
  <c r="Y430" i="2"/>
  <c r="P430" i="2"/>
  <c r="X426" i="2"/>
  <c r="X425" i="2"/>
  <c r="BO424" i="2"/>
  <c r="BM424" i="2"/>
  <c r="Z424" i="2"/>
  <c r="Z425" i="2" s="1"/>
  <c r="Y424" i="2"/>
  <c r="BP424" i="2" s="1"/>
  <c r="P424" i="2"/>
  <c r="X421" i="2"/>
  <c r="X420" i="2"/>
  <c r="BO419" i="2"/>
  <c r="BM419" i="2"/>
  <c r="Y419" i="2"/>
  <c r="X511" i="2" s="1"/>
  <c r="P419" i="2"/>
  <c r="X416" i="2"/>
  <c r="X415" i="2"/>
  <c r="BO414" i="2"/>
  <c r="BM414" i="2"/>
  <c r="Z414" i="2"/>
  <c r="Y414" i="2"/>
  <c r="BP414" i="2" s="1"/>
  <c r="P414" i="2"/>
  <c r="BO413" i="2"/>
  <c r="BM413" i="2"/>
  <c r="Z413" i="2"/>
  <c r="Y413" i="2"/>
  <c r="BN413" i="2" s="1"/>
  <c r="P413" i="2"/>
  <c r="BO412" i="2"/>
  <c r="BM412" i="2"/>
  <c r="Y412" i="2"/>
  <c r="BP412" i="2" s="1"/>
  <c r="P412" i="2"/>
  <c r="BO411" i="2"/>
  <c r="BM411" i="2"/>
  <c r="Z411" i="2"/>
  <c r="Y411" i="2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P402" i="2"/>
  <c r="BO401" i="2"/>
  <c r="BM401" i="2"/>
  <c r="Y401" i="2"/>
  <c r="P401" i="2"/>
  <c r="X399" i="2"/>
  <c r="X398" i="2"/>
  <c r="BO397" i="2"/>
  <c r="BM397" i="2"/>
  <c r="Y397" i="2"/>
  <c r="BN397" i="2" s="1"/>
  <c r="P397" i="2"/>
  <c r="BO396" i="2"/>
  <c r="BM396" i="2"/>
  <c r="Y396" i="2"/>
  <c r="P396" i="2"/>
  <c r="BO395" i="2"/>
  <c r="BM395" i="2"/>
  <c r="Y395" i="2"/>
  <c r="Z395" i="2" s="1"/>
  <c r="P395" i="2"/>
  <c r="BP394" i="2"/>
  <c r="BO394" i="2"/>
  <c r="BN394" i="2"/>
  <c r="BM394" i="2"/>
  <c r="Z394" i="2"/>
  <c r="Y394" i="2"/>
  <c r="P394" i="2"/>
  <c r="BO393" i="2"/>
  <c r="BM393" i="2"/>
  <c r="Y393" i="2"/>
  <c r="P393" i="2"/>
  <c r="BP392" i="2"/>
  <c r="BO392" i="2"/>
  <c r="BN392" i="2"/>
  <c r="BM392" i="2"/>
  <c r="Z392" i="2"/>
  <c r="Y392" i="2"/>
  <c r="P392" i="2"/>
  <c r="BO391" i="2"/>
  <c r="BM391" i="2"/>
  <c r="Y391" i="2"/>
  <c r="BN391" i="2" s="1"/>
  <c r="P391" i="2"/>
  <c r="BO390" i="2"/>
  <c r="BM390" i="2"/>
  <c r="Y390" i="2"/>
  <c r="Z390" i="2" s="1"/>
  <c r="P390" i="2"/>
  <c r="BO389" i="2"/>
  <c r="BM389" i="2"/>
  <c r="Y389" i="2"/>
  <c r="P389" i="2"/>
  <c r="BO388" i="2"/>
  <c r="BM388" i="2"/>
  <c r="Y388" i="2"/>
  <c r="Y399" i="2" s="1"/>
  <c r="P388" i="2"/>
  <c r="Y384" i="2"/>
  <c r="X384" i="2"/>
  <c r="Y383" i="2"/>
  <c r="X383" i="2"/>
  <c r="BP382" i="2"/>
  <c r="BO382" i="2"/>
  <c r="BN382" i="2"/>
  <c r="BM382" i="2"/>
  <c r="Z382" i="2"/>
  <c r="Z383" i="2" s="1"/>
  <c r="Y382" i="2"/>
  <c r="P382" i="2"/>
  <c r="X380" i="2"/>
  <c r="X379" i="2"/>
  <c r="BO378" i="2"/>
  <c r="BM378" i="2"/>
  <c r="Z378" i="2"/>
  <c r="Y378" i="2"/>
  <c r="BN378" i="2" s="1"/>
  <c r="P378" i="2"/>
  <c r="BO377" i="2"/>
  <c r="BM377" i="2"/>
  <c r="Y377" i="2"/>
  <c r="P377" i="2"/>
  <c r="X375" i="2"/>
  <c r="X374" i="2"/>
  <c r="BO373" i="2"/>
  <c r="BM373" i="2"/>
  <c r="Y373" i="2"/>
  <c r="P373" i="2"/>
  <c r="X371" i="2"/>
  <c r="X370" i="2"/>
  <c r="BO369" i="2"/>
  <c r="BM369" i="2"/>
  <c r="Y369" i="2"/>
  <c r="BP369" i="2" s="1"/>
  <c r="P369" i="2"/>
  <c r="BP368" i="2"/>
  <c r="BO368" i="2"/>
  <c r="BN368" i="2"/>
  <c r="BM368" i="2"/>
  <c r="Z368" i="2"/>
  <c r="Y368" i="2"/>
  <c r="P368" i="2"/>
  <c r="BO367" i="2"/>
  <c r="BM367" i="2"/>
  <c r="Y367" i="2"/>
  <c r="BP367" i="2" s="1"/>
  <c r="P367" i="2"/>
  <c r="X364" i="2"/>
  <c r="X363" i="2"/>
  <c r="BO362" i="2"/>
  <c r="BM362" i="2"/>
  <c r="Y362" i="2"/>
  <c r="BN362" i="2" s="1"/>
  <c r="X360" i="2"/>
  <c r="X359" i="2"/>
  <c r="BO358" i="2"/>
  <c r="BM358" i="2"/>
  <c r="Y358" i="2"/>
  <c r="P358" i="2"/>
  <c r="BO357" i="2"/>
  <c r="BM357" i="2"/>
  <c r="Y357" i="2"/>
  <c r="BN357" i="2" s="1"/>
  <c r="P357" i="2"/>
  <c r="X355" i="2"/>
  <c r="X354" i="2"/>
  <c r="BO353" i="2"/>
  <c r="BM353" i="2"/>
  <c r="Y353" i="2"/>
  <c r="P353" i="2"/>
  <c r="BO352" i="2"/>
  <c r="BM352" i="2"/>
  <c r="Y352" i="2"/>
  <c r="P352" i="2"/>
  <c r="X350" i="2"/>
  <c r="X349" i="2"/>
  <c r="BO348" i="2"/>
  <c r="BM348" i="2"/>
  <c r="Y348" i="2"/>
  <c r="Z348" i="2" s="1"/>
  <c r="P348" i="2"/>
  <c r="BO347" i="2"/>
  <c r="BM347" i="2"/>
  <c r="Y347" i="2"/>
  <c r="P347" i="2"/>
  <c r="BO346" i="2"/>
  <c r="BM346" i="2"/>
  <c r="Y346" i="2"/>
  <c r="BP346" i="2" s="1"/>
  <c r="P346" i="2"/>
  <c r="BO345" i="2"/>
  <c r="BM345" i="2"/>
  <c r="Y345" i="2"/>
  <c r="P345" i="2"/>
  <c r="BO344" i="2"/>
  <c r="BM344" i="2"/>
  <c r="Y344" i="2"/>
  <c r="P344" i="2"/>
  <c r="BP343" i="2"/>
  <c r="BO343" i="2"/>
  <c r="BN343" i="2"/>
  <c r="BM343" i="2"/>
  <c r="Z343" i="2"/>
  <c r="Y343" i="2"/>
  <c r="P343" i="2"/>
  <c r="BO342" i="2"/>
  <c r="BM342" i="2"/>
  <c r="Y342" i="2"/>
  <c r="P342" i="2"/>
  <c r="X338" i="2"/>
  <c r="X337" i="2"/>
  <c r="BO336" i="2"/>
  <c r="BM336" i="2"/>
  <c r="Y336" i="2"/>
  <c r="Z336" i="2" s="1"/>
  <c r="P336" i="2"/>
  <c r="BO335" i="2"/>
  <c r="BM335" i="2"/>
  <c r="Y335" i="2"/>
  <c r="P335" i="2"/>
  <c r="BO334" i="2"/>
  <c r="BM334" i="2"/>
  <c r="Y334" i="2"/>
  <c r="P334" i="2"/>
  <c r="X331" i="2"/>
  <c r="Y330" i="2"/>
  <c r="X330" i="2"/>
  <c r="BP329" i="2"/>
  <c r="BO329" i="2"/>
  <c r="BN329" i="2"/>
  <c r="BM329" i="2"/>
  <c r="Z329" i="2"/>
  <c r="Y329" i="2"/>
  <c r="P329" i="2"/>
  <c r="BO328" i="2"/>
  <c r="BM328" i="2"/>
  <c r="Y328" i="2"/>
  <c r="Y331" i="2" s="1"/>
  <c r="P328" i="2"/>
  <c r="BP327" i="2"/>
  <c r="BO327" i="2"/>
  <c r="BN327" i="2"/>
  <c r="BM327" i="2"/>
  <c r="Z327" i="2"/>
  <c r="Y327" i="2"/>
  <c r="P327" i="2"/>
  <c r="X325" i="2"/>
  <c r="X324" i="2"/>
  <c r="BO323" i="2"/>
  <c r="BM323" i="2"/>
  <c r="Y323" i="2"/>
  <c r="Z323" i="2" s="1"/>
  <c r="P323" i="2"/>
  <c r="BO322" i="2"/>
  <c r="BM322" i="2"/>
  <c r="Y322" i="2"/>
  <c r="BN322" i="2" s="1"/>
  <c r="P322" i="2"/>
  <c r="BO321" i="2"/>
  <c r="BM321" i="2"/>
  <c r="Y321" i="2"/>
  <c r="BO320" i="2"/>
  <c r="BM320" i="2"/>
  <c r="Y320" i="2"/>
  <c r="Z320" i="2" s="1"/>
  <c r="X318" i="2"/>
  <c r="X317" i="2"/>
  <c r="BO316" i="2"/>
  <c r="BM316" i="2"/>
  <c r="Y316" i="2"/>
  <c r="P316" i="2"/>
  <c r="BO315" i="2"/>
  <c r="BM315" i="2"/>
  <c r="Y315" i="2"/>
  <c r="Z315" i="2" s="1"/>
  <c r="P315" i="2"/>
  <c r="BO314" i="2"/>
  <c r="BM314" i="2"/>
  <c r="Z314" i="2"/>
  <c r="Y314" i="2"/>
  <c r="P314" i="2"/>
  <c r="X312" i="2"/>
  <c r="X311" i="2"/>
  <c r="BO310" i="2"/>
  <c r="BM310" i="2"/>
  <c r="Y310" i="2"/>
  <c r="Z310" i="2" s="1"/>
  <c r="P310" i="2"/>
  <c r="BO309" i="2"/>
  <c r="BM309" i="2"/>
  <c r="Z309" i="2"/>
  <c r="Y309" i="2"/>
  <c r="BN309" i="2" s="1"/>
  <c r="P309" i="2"/>
  <c r="BO308" i="2"/>
  <c r="BM308" i="2"/>
  <c r="Y308" i="2"/>
  <c r="BP308" i="2" s="1"/>
  <c r="P308" i="2"/>
  <c r="BO307" i="2"/>
  <c r="BM307" i="2"/>
  <c r="Y307" i="2"/>
  <c r="P307" i="2"/>
  <c r="BO306" i="2"/>
  <c r="BM306" i="2"/>
  <c r="Y306" i="2"/>
  <c r="Z306" i="2" s="1"/>
  <c r="P306" i="2"/>
  <c r="X304" i="2"/>
  <c r="X303" i="2"/>
  <c r="BO302" i="2"/>
  <c r="BM302" i="2"/>
  <c r="Y302" i="2"/>
  <c r="BN302" i="2" s="1"/>
  <c r="P302" i="2"/>
  <c r="BO301" i="2"/>
  <c r="BM301" i="2"/>
  <c r="Y301" i="2"/>
  <c r="BN301" i="2" s="1"/>
  <c r="P301" i="2"/>
  <c r="BP300" i="2"/>
  <c r="BO300" i="2"/>
  <c r="BM300" i="2"/>
  <c r="Y300" i="2"/>
  <c r="Z300" i="2" s="1"/>
  <c r="P300" i="2"/>
  <c r="BO299" i="2"/>
  <c r="BM299" i="2"/>
  <c r="Z299" i="2"/>
  <c r="Y299" i="2"/>
  <c r="BN299" i="2" s="1"/>
  <c r="P299" i="2"/>
  <c r="BO298" i="2"/>
  <c r="BM298" i="2"/>
  <c r="Y298" i="2"/>
  <c r="BP298" i="2" s="1"/>
  <c r="P298" i="2"/>
  <c r="BO297" i="2"/>
  <c r="BM297" i="2"/>
  <c r="Y297" i="2"/>
  <c r="P297" i="2"/>
  <c r="BO296" i="2"/>
  <c r="BM296" i="2"/>
  <c r="Y296" i="2"/>
  <c r="BN296" i="2" s="1"/>
  <c r="P296" i="2"/>
  <c r="X294" i="2"/>
  <c r="X293" i="2"/>
  <c r="BO292" i="2"/>
  <c r="BM292" i="2"/>
  <c r="Y292" i="2"/>
  <c r="BN292" i="2" s="1"/>
  <c r="P292" i="2"/>
  <c r="BO291" i="2"/>
  <c r="BM291" i="2"/>
  <c r="Y291" i="2"/>
  <c r="BN291" i="2" s="1"/>
  <c r="P291" i="2"/>
  <c r="BO290" i="2"/>
  <c r="BM290" i="2"/>
  <c r="Y290" i="2"/>
  <c r="Z290" i="2" s="1"/>
  <c r="P290" i="2"/>
  <c r="BO289" i="2"/>
  <c r="BM289" i="2"/>
  <c r="Z289" i="2"/>
  <c r="Y289" i="2"/>
  <c r="BN289" i="2" s="1"/>
  <c r="P289" i="2"/>
  <c r="BO288" i="2"/>
  <c r="BM288" i="2"/>
  <c r="Y288" i="2"/>
  <c r="Y294" i="2" s="1"/>
  <c r="P288" i="2"/>
  <c r="X285" i="2"/>
  <c r="X284" i="2"/>
  <c r="BO283" i="2"/>
  <c r="BM283" i="2"/>
  <c r="Y283" i="2"/>
  <c r="P283" i="2"/>
  <c r="Y280" i="2"/>
  <c r="X280" i="2"/>
  <c r="Y279" i="2"/>
  <c r="X279" i="2"/>
  <c r="BP278" i="2"/>
  <c r="BO278" i="2"/>
  <c r="BM278" i="2"/>
  <c r="Y278" i="2"/>
  <c r="Z278" i="2" s="1"/>
  <c r="Z279" i="2" s="1"/>
  <c r="P278" i="2"/>
  <c r="X276" i="2"/>
  <c r="X275" i="2"/>
  <c r="BP274" i="2"/>
  <c r="BO274" i="2"/>
  <c r="BN274" i="2"/>
  <c r="BM274" i="2"/>
  <c r="Z274" i="2"/>
  <c r="Z275" i="2" s="1"/>
  <c r="Y274" i="2"/>
  <c r="P274" i="2"/>
  <c r="X271" i="2"/>
  <c r="X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P267" i="2"/>
  <c r="X264" i="2"/>
  <c r="X263" i="2"/>
  <c r="BO262" i="2"/>
  <c r="BM262" i="2"/>
  <c r="Y262" i="2"/>
  <c r="BO261" i="2"/>
  <c r="BM261" i="2"/>
  <c r="Y261" i="2"/>
  <c r="BN261" i="2" s="1"/>
  <c r="P261" i="2"/>
  <c r="BO260" i="2"/>
  <c r="BM260" i="2"/>
  <c r="Y260" i="2"/>
  <c r="BO259" i="2"/>
  <c r="BM259" i="2"/>
  <c r="Y259" i="2"/>
  <c r="P259" i="2"/>
  <c r="X256" i="2"/>
  <c r="X255" i="2"/>
  <c r="BO254" i="2"/>
  <c r="BM254" i="2"/>
  <c r="Z254" i="2"/>
  <c r="Y254" i="2"/>
  <c r="BN254" i="2" s="1"/>
  <c r="P254" i="2"/>
  <c r="BO253" i="2"/>
  <c r="BM253" i="2"/>
  <c r="Y253" i="2"/>
  <c r="Z253" i="2" s="1"/>
  <c r="P253" i="2"/>
  <c r="BO252" i="2"/>
  <c r="BM252" i="2"/>
  <c r="Z252" i="2"/>
  <c r="Y252" i="2"/>
  <c r="BN252" i="2" s="1"/>
  <c r="P252" i="2"/>
  <c r="BO251" i="2"/>
  <c r="BM251" i="2"/>
  <c r="Y251" i="2"/>
  <c r="P251" i="2"/>
  <c r="BP250" i="2"/>
  <c r="BO250" i="2"/>
  <c r="BN250" i="2"/>
  <c r="BM250" i="2"/>
  <c r="Z250" i="2"/>
  <c r="Y250" i="2"/>
  <c r="P250" i="2"/>
  <c r="X247" i="2"/>
  <c r="X246" i="2"/>
  <c r="BO245" i="2"/>
  <c r="BM245" i="2"/>
  <c r="Y245" i="2"/>
  <c r="P245" i="2"/>
  <c r="BO244" i="2"/>
  <c r="BM244" i="2"/>
  <c r="Y244" i="2"/>
  <c r="BN244" i="2" s="1"/>
  <c r="P244" i="2"/>
  <c r="BO243" i="2"/>
  <c r="BM243" i="2"/>
  <c r="Y243" i="2"/>
  <c r="BO242" i="2"/>
  <c r="BM242" i="2"/>
  <c r="Y242" i="2"/>
  <c r="Z242" i="2" s="1"/>
  <c r="P242" i="2"/>
  <c r="X240" i="2"/>
  <c r="X239" i="2"/>
  <c r="BO238" i="2"/>
  <c r="BM238" i="2"/>
  <c r="Y238" i="2"/>
  <c r="X236" i="2"/>
  <c r="X235" i="2"/>
  <c r="BO234" i="2"/>
  <c r="BM234" i="2"/>
  <c r="Y234" i="2"/>
  <c r="BN234" i="2" s="1"/>
  <c r="P234" i="2"/>
  <c r="X232" i="2"/>
  <c r="X231" i="2"/>
  <c r="BP230" i="2"/>
  <c r="BO230" i="2"/>
  <c r="BN230" i="2"/>
  <c r="BM230" i="2"/>
  <c r="Z230" i="2"/>
  <c r="Y230" i="2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Z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N224" i="2" s="1"/>
  <c r="P224" i="2"/>
  <c r="Y221" i="2"/>
  <c r="X221" i="2"/>
  <c r="Y220" i="2"/>
  <c r="X220" i="2"/>
  <c r="BP219" i="2"/>
  <c r="BO219" i="2"/>
  <c r="BN219" i="2"/>
  <c r="BM219" i="2"/>
  <c r="Z219" i="2"/>
  <c r="Y219" i="2"/>
  <c r="P219" i="2"/>
  <c r="BO218" i="2"/>
  <c r="BM218" i="2"/>
  <c r="Y218" i="2"/>
  <c r="BP218" i="2" s="1"/>
  <c r="P218" i="2"/>
  <c r="X216" i="2"/>
  <c r="X215" i="2"/>
  <c r="BO214" i="2"/>
  <c r="BM214" i="2"/>
  <c r="Y214" i="2"/>
  <c r="Z214" i="2" s="1"/>
  <c r="P214" i="2"/>
  <c r="BO213" i="2"/>
  <c r="BM213" i="2"/>
  <c r="Y213" i="2"/>
  <c r="P213" i="2"/>
  <c r="BO212" i="2"/>
  <c r="BM212" i="2"/>
  <c r="Y212" i="2"/>
  <c r="BP212" i="2" s="1"/>
  <c r="P212" i="2"/>
  <c r="BO211" i="2"/>
  <c r="BM211" i="2"/>
  <c r="Y211" i="2"/>
  <c r="P211" i="2"/>
  <c r="BO210" i="2"/>
  <c r="BM210" i="2"/>
  <c r="Y210" i="2"/>
  <c r="P210" i="2"/>
  <c r="BP209" i="2"/>
  <c r="BO209" i="2"/>
  <c r="BN209" i="2"/>
  <c r="BM209" i="2"/>
  <c r="Z209" i="2"/>
  <c r="Y209" i="2"/>
  <c r="P209" i="2"/>
  <c r="BO208" i="2"/>
  <c r="BM208" i="2"/>
  <c r="Y208" i="2"/>
  <c r="BP208" i="2" s="1"/>
  <c r="P208" i="2"/>
  <c r="BO207" i="2"/>
  <c r="BM207" i="2"/>
  <c r="Y207" i="2"/>
  <c r="BN207" i="2" s="1"/>
  <c r="P207" i="2"/>
  <c r="BO206" i="2"/>
  <c r="BM206" i="2"/>
  <c r="Z206" i="2"/>
  <c r="Y206" i="2"/>
  <c r="BN206" i="2" s="1"/>
  <c r="P206" i="2"/>
  <c r="X204" i="2"/>
  <c r="X203" i="2"/>
  <c r="BO202" i="2"/>
  <c r="BM202" i="2"/>
  <c r="Y202" i="2"/>
  <c r="P202" i="2"/>
  <c r="BP201" i="2"/>
  <c r="BO201" i="2"/>
  <c r="BM201" i="2"/>
  <c r="Y201" i="2"/>
  <c r="Z201" i="2" s="1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Z196" i="2"/>
  <c r="Y196" i="2"/>
  <c r="P196" i="2"/>
  <c r="BO195" i="2"/>
  <c r="BM195" i="2"/>
  <c r="Y195" i="2"/>
  <c r="BN195" i="2" s="1"/>
  <c r="P195" i="2"/>
  <c r="X193" i="2"/>
  <c r="X192" i="2"/>
  <c r="BO191" i="2"/>
  <c r="BM191" i="2"/>
  <c r="Y191" i="2"/>
  <c r="Z191" i="2" s="1"/>
  <c r="P191" i="2"/>
  <c r="BO190" i="2"/>
  <c r="BM190" i="2"/>
  <c r="Y190" i="2"/>
  <c r="BN190" i="2" s="1"/>
  <c r="P190" i="2"/>
  <c r="X188" i="2"/>
  <c r="X187" i="2"/>
  <c r="BO186" i="2"/>
  <c r="BM186" i="2"/>
  <c r="Y186" i="2"/>
  <c r="BP186" i="2" s="1"/>
  <c r="P186" i="2"/>
  <c r="BO185" i="2"/>
  <c r="BM185" i="2"/>
  <c r="Z185" i="2"/>
  <c r="Y185" i="2"/>
  <c r="Y188" i="2" s="1"/>
  <c r="P185" i="2"/>
  <c r="X182" i="2"/>
  <c r="X181" i="2"/>
  <c r="BO180" i="2"/>
  <c r="BM180" i="2"/>
  <c r="Y180" i="2"/>
  <c r="BN180" i="2" s="1"/>
  <c r="P180" i="2"/>
  <c r="X178" i="2"/>
  <c r="X177" i="2"/>
  <c r="BO176" i="2"/>
  <c r="BM176" i="2"/>
  <c r="Y176" i="2"/>
  <c r="BP176" i="2" s="1"/>
  <c r="P176" i="2"/>
  <c r="BP175" i="2"/>
  <c r="BO175" i="2"/>
  <c r="BM175" i="2"/>
  <c r="Y175" i="2"/>
  <c r="P175" i="2"/>
  <c r="BO174" i="2"/>
  <c r="BM174" i="2"/>
  <c r="Y174" i="2"/>
  <c r="BP174" i="2" s="1"/>
  <c r="P174" i="2"/>
  <c r="X172" i="2"/>
  <c r="X171" i="2"/>
  <c r="BO170" i="2"/>
  <c r="BM170" i="2"/>
  <c r="Y170" i="2"/>
  <c r="P170" i="2"/>
  <c r="BO169" i="2"/>
  <c r="BM169" i="2"/>
  <c r="Y169" i="2"/>
  <c r="BP169" i="2" s="1"/>
  <c r="P169" i="2"/>
  <c r="BO168" i="2"/>
  <c r="BM168" i="2"/>
  <c r="Y168" i="2"/>
  <c r="Z168" i="2" s="1"/>
  <c r="P168" i="2"/>
  <c r="BO167" i="2"/>
  <c r="BM167" i="2"/>
  <c r="Y167" i="2"/>
  <c r="BN167" i="2" s="1"/>
  <c r="P167" i="2"/>
  <c r="BO166" i="2"/>
  <c r="BM166" i="2"/>
  <c r="Y166" i="2"/>
  <c r="BP166" i="2" s="1"/>
  <c r="P166" i="2"/>
  <c r="BO165" i="2"/>
  <c r="BM165" i="2"/>
  <c r="Y165" i="2"/>
  <c r="P165" i="2"/>
  <c r="BO164" i="2"/>
  <c r="BM164" i="2"/>
  <c r="Y164" i="2"/>
  <c r="BP164" i="2" s="1"/>
  <c r="P164" i="2"/>
  <c r="BO163" i="2"/>
  <c r="BM163" i="2"/>
  <c r="Z163" i="2"/>
  <c r="Y163" i="2"/>
  <c r="BN163" i="2" s="1"/>
  <c r="P163" i="2"/>
  <c r="BO162" i="2"/>
  <c r="BM162" i="2"/>
  <c r="Y162" i="2"/>
  <c r="BP162" i="2" s="1"/>
  <c r="P162" i="2"/>
  <c r="Y160" i="2"/>
  <c r="X160" i="2"/>
  <c r="Y159" i="2"/>
  <c r="X159" i="2"/>
  <c r="BP158" i="2"/>
  <c r="BO158" i="2"/>
  <c r="BM158" i="2"/>
  <c r="Y158" i="2"/>
  <c r="P158" i="2"/>
  <c r="X154" i="2"/>
  <c r="X153" i="2"/>
  <c r="BO152" i="2"/>
  <c r="BM152" i="2"/>
  <c r="Y152" i="2"/>
  <c r="BP152" i="2" s="1"/>
  <c r="P152" i="2"/>
  <c r="BO151" i="2"/>
  <c r="BM151" i="2"/>
  <c r="Y151" i="2"/>
  <c r="BP151" i="2" s="1"/>
  <c r="P151" i="2"/>
  <c r="BP150" i="2"/>
  <c r="BO150" i="2"/>
  <c r="BM150" i="2"/>
  <c r="Y150" i="2"/>
  <c r="P150" i="2"/>
  <c r="X148" i="2"/>
  <c r="X147" i="2"/>
  <c r="BO146" i="2"/>
  <c r="BM146" i="2"/>
  <c r="Y146" i="2"/>
  <c r="Y148" i="2" s="1"/>
  <c r="P146" i="2"/>
  <c r="X143" i="2"/>
  <c r="Y142" i="2"/>
  <c r="X142" i="2"/>
  <c r="BP141" i="2"/>
  <c r="BO141" i="2"/>
  <c r="BN141" i="2"/>
  <c r="BM141" i="2"/>
  <c r="Z141" i="2"/>
  <c r="Y141" i="2"/>
  <c r="P141" i="2"/>
  <c r="BO140" i="2"/>
  <c r="BM140" i="2"/>
  <c r="Y140" i="2"/>
  <c r="Y143" i="2" s="1"/>
  <c r="P140" i="2"/>
  <c r="X138" i="2"/>
  <c r="X137" i="2"/>
  <c r="BO136" i="2"/>
  <c r="BM136" i="2"/>
  <c r="Y136" i="2"/>
  <c r="Z136" i="2" s="1"/>
  <c r="P136" i="2"/>
  <c r="BO135" i="2"/>
  <c r="BM135" i="2"/>
  <c r="Y135" i="2"/>
  <c r="Y137" i="2" s="1"/>
  <c r="P135" i="2"/>
  <c r="X133" i="2"/>
  <c r="X132" i="2"/>
  <c r="BO131" i="2"/>
  <c r="BM131" i="2"/>
  <c r="Y131" i="2"/>
  <c r="P131" i="2"/>
  <c r="BO130" i="2"/>
  <c r="BM130" i="2"/>
  <c r="Y130" i="2"/>
  <c r="BP130" i="2" s="1"/>
  <c r="P130" i="2"/>
  <c r="X127" i="2"/>
  <c r="X126" i="2"/>
  <c r="BO125" i="2"/>
  <c r="BM125" i="2"/>
  <c r="Y125" i="2"/>
  <c r="BN125" i="2" s="1"/>
  <c r="P125" i="2"/>
  <c r="BO124" i="2"/>
  <c r="BM124" i="2"/>
  <c r="Y124" i="2"/>
  <c r="BP124" i="2" s="1"/>
  <c r="P124" i="2"/>
  <c r="X122" i="2"/>
  <c r="X121" i="2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BP118" i="2" s="1"/>
  <c r="P118" i="2"/>
  <c r="BO117" i="2"/>
  <c r="BM117" i="2"/>
  <c r="Y117" i="2"/>
  <c r="Z117" i="2" s="1"/>
  <c r="P117" i="2"/>
  <c r="X115" i="2"/>
  <c r="X114" i="2"/>
  <c r="BO113" i="2"/>
  <c r="BM113" i="2"/>
  <c r="Y113" i="2"/>
  <c r="Z113" i="2" s="1"/>
  <c r="P113" i="2"/>
  <c r="BO112" i="2"/>
  <c r="BM112" i="2"/>
  <c r="Y112" i="2"/>
  <c r="P112" i="2"/>
  <c r="BO111" i="2"/>
  <c r="BM111" i="2"/>
  <c r="Y111" i="2"/>
  <c r="Y114" i="2" s="1"/>
  <c r="P111" i="2"/>
  <c r="X109" i="2"/>
  <c r="X108" i="2"/>
  <c r="BO107" i="2"/>
  <c r="BM107" i="2"/>
  <c r="Y107" i="2"/>
  <c r="BN107" i="2" s="1"/>
  <c r="P107" i="2"/>
  <c r="BO106" i="2"/>
  <c r="BM106" i="2"/>
  <c r="Y106" i="2"/>
  <c r="BP106" i="2" s="1"/>
  <c r="P106" i="2"/>
  <c r="BP105" i="2"/>
  <c r="BO105" i="2"/>
  <c r="BN105" i="2"/>
  <c r="BM105" i="2"/>
  <c r="Z105" i="2"/>
  <c r="Y105" i="2"/>
  <c r="P105" i="2"/>
  <c r="BO104" i="2"/>
  <c r="BM104" i="2"/>
  <c r="Y104" i="2"/>
  <c r="P104" i="2"/>
  <c r="X101" i="2"/>
  <c r="X100" i="2"/>
  <c r="BO99" i="2"/>
  <c r="BM99" i="2"/>
  <c r="Y99" i="2"/>
  <c r="BN99" i="2" s="1"/>
  <c r="P99" i="2"/>
  <c r="BO98" i="2"/>
  <c r="BM98" i="2"/>
  <c r="Z98" i="2"/>
  <c r="Y98" i="2"/>
  <c r="BN98" i="2" s="1"/>
  <c r="P98" i="2"/>
  <c r="BO97" i="2"/>
  <c r="BM97" i="2"/>
  <c r="Y97" i="2"/>
  <c r="Z97" i="2" s="1"/>
  <c r="P97" i="2"/>
  <c r="BO96" i="2"/>
  <c r="BM96" i="2"/>
  <c r="Y96" i="2"/>
  <c r="BN96" i="2" s="1"/>
  <c r="P96" i="2"/>
  <c r="BO95" i="2"/>
  <c r="BM95" i="2"/>
  <c r="Y95" i="2"/>
  <c r="BP95" i="2" s="1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P89" i="2"/>
  <c r="BO89" i="2"/>
  <c r="BN89" i="2"/>
  <c r="BM89" i="2"/>
  <c r="Z89" i="2"/>
  <c r="Y89" i="2"/>
  <c r="P89" i="2"/>
  <c r="X86" i="2"/>
  <c r="X85" i="2"/>
  <c r="BP84" i="2"/>
  <c r="BO84" i="2"/>
  <c r="BM84" i="2"/>
  <c r="Y84" i="2"/>
  <c r="P84" i="2"/>
  <c r="BO83" i="2"/>
  <c r="BM83" i="2"/>
  <c r="Y83" i="2"/>
  <c r="BN83" i="2" s="1"/>
  <c r="P83" i="2"/>
  <c r="X81" i="2"/>
  <c r="X80" i="2"/>
  <c r="BO79" i="2"/>
  <c r="BM79" i="2"/>
  <c r="Y79" i="2"/>
  <c r="P79" i="2"/>
  <c r="BO78" i="2"/>
  <c r="BM78" i="2"/>
  <c r="Y78" i="2"/>
  <c r="Z78" i="2" s="1"/>
  <c r="P78" i="2"/>
  <c r="BO77" i="2"/>
  <c r="BM77" i="2"/>
  <c r="Y77" i="2"/>
  <c r="P77" i="2"/>
  <c r="BO76" i="2"/>
  <c r="BM76" i="2"/>
  <c r="Y76" i="2"/>
  <c r="P76" i="2"/>
  <c r="BO75" i="2"/>
  <c r="BM75" i="2"/>
  <c r="Y75" i="2"/>
  <c r="BP75" i="2" s="1"/>
  <c r="P75" i="2"/>
  <c r="BO74" i="2"/>
  <c r="BN74" i="2"/>
  <c r="BM74" i="2"/>
  <c r="Z74" i="2"/>
  <c r="Y74" i="2"/>
  <c r="P74" i="2"/>
  <c r="X72" i="2"/>
  <c r="X71" i="2"/>
  <c r="BO70" i="2"/>
  <c r="BM70" i="2"/>
  <c r="Y70" i="2"/>
  <c r="P70" i="2"/>
  <c r="BO69" i="2"/>
  <c r="BM69" i="2"/>
  <c r="Y69" i="2"/>
  <c r="BP69" i="2" s="1"/>
  <c r="P69" i="2"/>
  <c r="BO68" i="2"/>
  <c r="BM68" i="2"/>
  <c r="Y68" i="2"/>
  <c r="P68" i="2"/>
  <c r="X66" i="2"/>
  <c r="X65" i="2"/>
  <c r="BO64" i="2"/>
  <c r="BM64" i="2"/>
  <c r="Y64" i="2"/>
  <c r="Z64" i="2" s="1"/>
  <c r="P64" i="2"/>
  <c r="BO63" i="2"/>
  <c r="BM63" i="2"/>
  <c r="Z63" i="2"/>
  <c r="Y63" i="2"/>
  <c r="P63" i="2"/>
  <c r="BO62" i="2"/>
  <c r="BN62" i="2"/>
  <c r="BM62" i="2"/>
  <c r="Z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P53" i="2"/>
  <c r="BO52" i="2"/>
  <c r="BM52" i="2"/>
  <c r="Y52" i="2"/>
  <c r="Z52" i="2" s="1"/>
  <c r="P52" i="2"/>
  <c r="X49" i="2"/>
  <c r="X48" i="2"/>
  <c r="BO47" i="2"/>
  <c r="BM47" i="2"/>
  <c r="Y47" i="2"/>
  <c r="BN47" i="2" s="1"/>
  <c r="P47" i="2"/>
  <c r="X45" i="2"/>
  <c r="X44" i="2"/>
  <c r="BO43" i="2"/>
  <c r="BM43" i="2"/>
  <c r="Z43" i="2"/>
  <c r="Y43" i="2"/>
  <c r="BN43" i="2" s="1"/>
  <c r="P43" i="2"/>
  <c r="BO42" i="2"/>
  <c r="BN42" i="2"/>
  <c r="BM42" i="2"/>
  <c r="Z42" i="2"/>
  <c r="Y42" i="2"/>
  <c r="BP42" i="2" s="1"/>
  <c r="P42" i="2"/>
  <c r="BO41" i="2"/>
  <c r="BN41" i="2"/>
  <c r="BM41" i="2"/>
  <c r="Z41" i="2"/>
  <c r="Z44" i="2" s="1"/>
  <c r="Y41" i="2"/>
  <c r="P41" i="2"/>
  <c r="X37" i="2"/>
  <c r="X36" i="2"/>
  <c r="BO35" i="2"/>
  <c r="BM35" i="2"/>
  <c r="Y35" i="2"/>
  <c r="BN35" i="2" s="1"/>
  <c r="P35" i="2"/>
  <c r="X33" i="2"/>
  <c r="X32" i="2"/>
  <c r="BO31" i="2"/>
  <c r="BM31" i="2"/>
  <c r="Y31" i="2"/>
  <c r="BP31" i="2" s="1"/>
  <c r="P31" i="2"/>
  <c r="BP30" i="2"/>
  <c r="BO30" i="2"/>
  <c r="BN30" i="2"/>
  <c r="BM30" i="2"/>
  <c r="Z30" i="2"/>
  <c r="Y30" i="2"/>
  <c r="P30" i="2"/>
  <c r="BO29" i="2"/>
  <c r="BM29" i="2"/>
  <c r="Y29" i="2"/>
  <c r="Z29" i="2" s="1"/>
  <c r="P29" i="2"/>
  <c r="BO28" i="2"/>
  <c r="BM28" i="2"/>
  <c r="Y28" i="2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BN22" i="2" s="1"/>
  <c r="P22" i="2"/>
  <c r="H10" i="2"/>
  <c r="A9" i="2"/>
  <c r="J9" i="2" s="1"/>
  <c r="D7" i="2"/>
  <c r="Q6" i="2"/>
  <c r="P2" i="2"/>
  <c r="A10" i="2" l="1"/>
  <c r="BP47" i="2"/>
  <c r="Y48" i="2"/>
  <c r="Y49" i="2"/>
  <c r="BN54" i="2"/>
  <c r="BP54" i="2"/>
  <c r="BP55" i="2"/>
  <c r="BN64" i="2"/>
  <c r="BP64" i="2"/>
  <c r="BN76" i="2"/>
  <c r="Z76" i="2"/>
  <c r="H9" i="2"/>
  <c r="X503" i="2"/>
  <c r="BN29" i="2"/>
  <c r="BP29" i="2"/>
  <c r="Z31" i="2"/>
  <c r="BN31" i="2"/>
  <c r="C511" i="2"/>
  <c r="BP43" i="2"/>
  <c r="Y44" i="2"/>
  <c r="Z47" i="2"/>
  <c r="Z48" i="2" s="1"/>
  <c r="Z55" i="2"/>
  <c r="Z56" i="2"/>
  <c r="BN56" i="2"/>
  <c r="Y65" i="2"/>
  <c r="Z69" i="2"/>
  <c r="BN69" i="2"/>
  <c r="BP74" i="2"/>
  <c r="Y81" i="2"/>
  <c r="Y80" i="2"/>
  <c r="BN75" i="2"/>
  <c r="BP76" i="2"/>
  <c r="BP77" i="2"/>
  <c r="BN77" i="2"/>
  <c r="Z77" i="2"/>
  <c r="BP79" i="2"/>
  <c r="BN79" i="2"/>
  <c r="Z79" i="2"/>
  <c r="Y85" i="2"/>
  <c r="Y86" i="2"/>
  <c r="E511" i="2"/>
  <c r="Z91" i="2"/>
  <c r="Z96" i="2"/>
  <c r="Z107" i="2"/>
  <c r="BN117" i="2"/>
  <c r="Z118" i="2"/>
  <c r="BN118" i="2"/>
  <c r="BN124" i="2"/>
  <c r="Z125" i="2"/>
  <c r="Z130" i="2"/>
  <c r="Z135" i="2"/>
  <c r="Z137" i="2" s="1"/>
  <c r="BN136" i="2"/>
  <c r="BP136" i="2"/>
  <c r="Y147" i="2"/>
  <c r="Z151" i="2"/>
  <c r="BN151" i="2"/>
  <c r="I511" i="2"/>
  <c r="BP163" i="2"/>
  <c r="BN164" i="2"/>
  <c r="Z166" i="2"/>
  <c r="BN166" i="2"/>
  <c r="BP168" i="2"/>
  <c r="BN169" i="2"/>
  <c r="Z174" i="2"/>
  <c r="Z176" i="2"/>
  <c r="BN176" i="2"/>
  <c r="Y181" i="2"/>
  <c r="Y182" i="2"/>
  <c r="Z186" i="2"/>
  <c r="Z187" i="2" s="1"/>
  <c r="BN186" i="2"/>
  <c r="Y187" i="2"/>
  <c r="BP191" i="2"/>
  <c r="BN196" i="2"/>
  <c r="BP196" i="2"/>
  <c r="BP202" i="2"/>
  <c r="Z202" i="2"/>
  <c r="Z211" i="2"/>
  <c r="BP211" i="2"/>
  <c r="BN214" i="2"/>
  <c r="BP214" i="2"/>
  <c r="Y235" i="2"/>
  <c r="Y236" i="2"/>
  <c r="BP245" i="2"/>
  <c r="Z245" i="2"/>
  <c r="BP306" i="2"/>
  <c r="BP307" i="2"/>
  <c r="BN307" i="2"/>
  <c r="Z307" i="2"/>
  <c r="BN315" i="2"/>
  <c r="BP315" i="2"/>
  <c r="BN316" i="2"/>
  <c r="Z316" i="2"/>
  <c r="Z317" i="2" s="1"/>
  <c r="BN336" i="2"/>
  <c r="BP336" i="2"/>
  <c r="Y349" i="2"/>
  <c r="BP342" i="2"/>
  <c r="Y363" i="2"/>
  <c r="Y364" i="2"/>
  <c r="BP389" i="2"/>
  <c r="Z389" i="2"/>
  <c r="BN395" i="2"/>
  <c r="BP395" i="2"/>
  <c r="Y398" i="2"/>
  <c r="BN401" i="2"/>
  <c r="Y404" i="2"/>
  <c r="Y403" i="2"/>
  <c r="BP402" i="2"/>
  <c r="BN402" i="2"/>
  <c r="Z402" i="2"/>
  <c r="BN419" i="2"/>
  <c r="BP419" i="2"/>
  <c r="Y420" i="2"/>
  <c r="BP434" i="2"/>
  <c r="BN434" i="2"/>
  <c r="Z434" i="2"/>
  <c r="BP440" i="2"/>
  <c r="BN440" i="2"/>
  <c r="Z440" i="2"/>
  <c r="BN452" i="2"/>
  <c r="BP452" i="2"/>
  <c r="BN456" i="2"/>
  <c r="BN476" i="2"/>
  <c r="BP476" i="2"/>
  <c r="Y480" i="2"/>
  <c r="BP483" i="2"/>
  <c r="Z483" i="2"/>
  <c r="BP91" i="2"/>
  <c r="Y92" i="2"/>
  <c r="BP96" i="2"/>
  <c r="BN97" i="2"/>
  <c r="Y100" i="2"/>
  <c r="BP107" i="2"/>
  <c r="BN113" i="2"/>
  <c r="BP113" i="2"/>
  <c r="BP125" i="2"/>
  <c r="Y126" i="2"/>
  <c r="Y127" i="2"/>
  <c r="BN162" i="2"/>
  <c r="Y193" i="2"/>
  <c r="BP199" i="2"/>
  <c r="BN199" i="2"/>
  <c r="Z199" i="2"/>
  <c r="BN226" i="2"/>
  <c r="BP251" i="2"/>
  <c r="BN251" i="2"/>
  <c r="Z251" i="2"/>
  <c r="Z259" i="2"/>
  <c r="Y263" i="2"/>
  <c r="BN259" i="2"/>
  <c r="BP259" i="2"/>
  <c r="BP262" i="2"/>
  <c r="BN262" i="2"/>
  <c r="Z262" i="2"/>
  <c r="O511" i="2"/>
  <c r="BN269" i="2"/>
  <c r="Y284" i="2"/>
  <c r="Q511" i="2"/>
  <c r="BN283" i="2"/>
  <c r="BP297" i="2"/>
  <c r="BN297" i="2"/>
  <c r="Z297" i="2"/>
  <c r="BN320" i="2"/>
  <c r="BP320" i="2"/>
  <c r="BN328" i="2"/>
  <c r="BP328" i="2"/>
  <c r="Z345" i="2"/>
  <c r="BP345" i="2"/>
  <c r="Y355" i="2"/>
  <c r="Y354" i="2"/>
  <c r="BP353" i="2"/>
  <c r="BN353" i="2"/>
  <c r="Z353" i="2"/>
  <c r="Z373" i="2"/>
  <c r="Z374" i="2" s="1"/>
  <c r="Y374" i="2"/>
  <c r="BP373" i="2"/>
  <c r="Y375" i="2"/>
  <c r="BP377" i="2"/>
  <c r="Y380" i="2"/>
  <c r="Y379" i="2"/>
  <c r="BN377" i="2"/>
  <c r="BP393" i="2"/>
  <c r="Z393" i="2"/>
  <c r="BN412" i="2"/>
  <c r="BN432" i="2"/>
  <c r="BP432" i="2"/>
  <c r="BN433" i="2"/>
  <c r="Z433" i="2"/>
  <c r="BN437" i="2"/>
  <c r="BP437" i="2"/>
  <c r="BN462" i="2"/>
  <c r="BN469" i="2"/>
  <c r="BN197" i="2"/>
  <c r="BP206" i="2"/>
  <c r="BN212" i="2"/>
  <c r="BP227" i="2"/>
  <c r="BN242" i="2"/>
  <c r="BP242" i="2"/>
  <c r="BP252" i="2"/>
  <c r="BP289" i="2"/>
  <c r="Y293" i="2"/>
  <c r="BP299" i="2"/>
  <c r="BP309" i="2"/>
  <c r="BN323" i="2"/>
  <c r="BP323" i="2"/>
  <c r="BN348" i="2"/>
  <c r="BP348" i="2"/>
  <c r="Y359" i="2"/>
  <c r="BP378" i="2"/>
  <c r="BN390" i="2"/>
  <c r="BP390" i="2"/>
  <c r="Y416" i="2"/>
  <c r="BP413" i="2"/>
  <c r="Y426" i="2"/>
  <c r="BP447" i="2"/>
  <c r="BP457" i="2"/>
  <c r="BN487" i="2"/>
  <c r="Y494" i="2"/>
  <c r="Y109" i="2"/>
  <c r="BP119" i="2"/>
  <c r="Z119" i="2"/>
  <c r="BN439" i="2"/>
  <c r="Z439" i="2"/>
  <c r="BP439" i="2"/>
  <c r="Y449" i="2"/>
  <c r="BP448" i="2"/>
  <c r="Y133" i="2"/>
  <c r="Z131" i="2"/>
  <c r="Z132" i="2" s="1"/>
  <c r="Y231" i="2"/>
  <c r="Z68" i="2"/>
  <c r="Y72" i="2"/>
  <c r="Z57" i="2"/>
  <c r="Y115" i="2"/>
  <c r="BP111" i="2"/>
  <c r="BN198" i="2"/>
  <c r="Z198" i="2"/>
  <c r="BP213" i="2"/>
  <c r="BN213" i="2"/>
  <c r="Z225" i="2"/>
  <c r="Z228" i="2"/>
  <c r="Z268" i="2"/>
  <c r="Z298" i="2"/>
  <c r="BP335" i="2"/>
  <c r="BN335" i="2"/>
  <c r="Z511" i="2"/>
  <c r="BP430" i="2"/>
  <c r="Y443" i="2"/>
  <c r="BN68" i="2"/>
  <c r="Z111" i="2"/>
  <c r="BN131" i="2"/>
  <c r="BP170" i="2"/>
  <c r="BN170" i="2"/>
  <c r="Y204" i="2"/>
  <c r="Z213" i="2"/>
  <c r="Y232" i="2"/>
  <c r="BN245" i="2"/>
  <c r="Z301" i="2"/>
  <c r="Z335" i="2"/>
  <c r="Z430" i="2"/>
  <c r="BN448" i="2"/>
  <c r="BP482" i="2"/>
  <c r="BN482" i="2"/>
  <c r="Y484" i="2"/>
  <c r="Z22" i="2"/>
  <c r="Z23" i="2" s="1"/>
  <c r="BN27" i="2"/>
  <c r="BN57" i="2"/>
  <c r="BP63" i="2"/>
  <c r="BN63" i="2"/>
  <c r="Z106" i="2"/>
  <c r="Z170" i="2"/>
  <c r="Y216" i="2"/>
  <c r="BP207" i="2"/>
  <c r="BP210" i="2"/>
  <c r="Z210" i="2"/>
  <c r="BN225" i="2"/>
  <c r="BN228" i="2"/>
  <c r="BP254" i="2"/>
  <c r="BN268" i="2"/>
  <c r="BN298" i="2"/>
  <c r="Z346" i="2"/>
  <c r="Z369" i="2"/>
  <c r="Z482" i="2"/>
  <c r="Z484" i="2" s="1"/>
  <c r="BN111" i="2"/>
  <c r="Z120" i="2"/>
  <c r="BN120" i="2"/>
  <c r="BP131" i="2"/>
  <c r="BP167" i="2"/>
  <c r="Z167" i="2"/>
  <c r="BP198" i="2"/>
  <c r="Z207" i="2"/>
  <c r="BN290" i="2"/>
  <c r="Y324" i="2"/>
  <c r="BN321" i="2"/>
  <c r="Y325" i="2"/>
  <c r="Y408" i="2"/>
  <c r="BP407" i="2"/>
  <c r="W511" i="2"/>
  <c r="BN407" i="2"/>
  <c r="Z407" i="2"/>
  <c r="Z408" i="2" s="1"/>
  <c r="Y409" i="2"/>
  <c r="BN430" i="2"/>
  <c r="Y444" i="2"/>
  <c r="Y458" i="2"/>
  <c r="BP463" i="2"/>
  <c r="BN463" i="2"/>
  <c r="Z463" i="2"/>
  <c r="BP68" i="2"/>
  <c r="Y36" i="2"/>
  <c r="Y101" i="2"/>
  <c r="BN106" i="2"/>
  <c r="H511" i="2"/>
  <c r="Z164" i="2"/>
  <c r="BN185" i="2"/>
  <c r="J511" i="2"/>
  <c r="BP190" i="2"/>
  <c r="Z190" i="2"/>
  <c r="Z192" i="2" s="1"/>
  <c r="BN210" i="2"/>
  <c r="BP268" i="2"/>
  <c r="BP301" i="2"/>
  <c r="Z321" i="2"/>
  <c r="BN346" i="2"/>
  <c r="BN352" i="2"/>
  <c r="Z352" i="2"/>
  <c r="Z354" i="2" s="1"/>
  <c r="BN369" i="2"/>
  <c r="Z401" i="2"/>
  <c r="Z403" i="2" s="1"/>
  <c r="Z455" i="2"/>
  <c r="Z477" i="2"/>
  <c r="AB511" i="2"/>
  <c r="Y500" i="2"/>
  <c r="Y499" i="2"/>
  <c r="BP498" i="2"/>
  <c r="BN498" i="2"/>
  <c r="Z498" i="2"/>
  <c r="Z499" i="2" s="1"/>
  <c r="Y71" i="2"/>
  <c r="BP290" i="2"/>
  <c r="Z296" i="2"/>
  <c r="Y450" i="2"/>
  <c r="F511" i="2"/>
  <c r="BN104" i="2"/>
  <c r="BN140" i="2"/>
  <c r="Z140" i="2"/>
  <c r="Z142" i="2" s="1"/>
  <c r="Y246" i="2"/>
  <c r="BN243" i="2"/>
  <c r="Y247" i="2"/>
  <c r="R511" i="2"/>
  <c r="Y371" i="2"/>
  <c r="U511" i="2"/>
  <c r="Y370" i="2"/>
  <c r="BN367" i="2"/>
  <c r="BN431" i="2"/>
  <c r="Z431" i="2"/>
  <c r="BP431" i="2"/>
  <c r="BN455" i="2"/>
  <c r="Y459" i="2"/>
  <c r="BN477" i="2"/>
  <c r="Y132" i="2"/>
  <c r="BP112" i="2"/>
  <c r="BN112" i="2"/>
  <c r="X505" i="2"/>
  <c r="Y93" i="2"/>
  <c r="BP97" i="2"/>
  <c r="Z104" i="2"/>
  <c r="Z108" i="2" s="1"/>
  <c r="Z112" i="2"/>
  <c r="BP117" i="2"/>
  <c r="Y172" i="2"/>
  <c r="BN202" i="2"/>
  <c r="Z243" i="2"/>
  <c r="Z288" i="2"/>
  <c r="BN310" i="2"/>
  <c r="BP321" i="2"/>
  <c r="BP347" i="2"/>
  <c r="BN347" i="2"/>
  <c r="BP352" i="2"/>
  <c r="Z358" i="2"/>
  <c r="Z367" i="2"/>
  <c r="BP396" i="2"/>
  <c r="BN396" i="2"/>
  <c r="BP401" i="2"/>
  <c r="Y24" i="2"/>
  <c r="B511" i="2"/>
  <c r="BN229" i="2"/>
  <c r="Z229" i="2"/>
  <c r="Y121" i="2"/>
  <c r="BP185" i="2"/>
  <c r="BN208" i="2"/>
  <c r="Z208" i="2"/>
  <c r="BP229" i="2"/>
  <c r="Z291" i="2"/>
  <c r="BP296" i="2"/>
  <c r="Z347" i="2"/>
  <c r="BN393" i="2"/>
  <c r="Z396" i="2"/>
  <c r="Y465" i="2"/>
  <c r="Z472" i="2"/>
  <c r="BP28" i="2"/>
  <c r="BN28" i="2"/>
  <c r="Y23" i="2"/>
  <c r="Z95" i="2"/>
  <c r="BP135" i="2"/>
  <c r="BN135" i="2"/>
  <c r="Y138" i="2"/>
  <c r="BP140" i="2"/>
  <c r="Z152" i="2"/>
  <c r="BN165" i="2"/>
  <c r="Z165" i="2"/>
  <c r="Y177" i="2"/>
  <c r="Z255" i="2"/>
  <c r="BN288" i="2"/>
  <c r="BP310" i="2"/>
  <c r="BP344" i="2"/>
  <c r="Z344" i="2"/>
  <c r="BN358" i="2"/>
  <c r="BP441" i="2"/>
  <c r="BN441" i="2"/>
  <c r="Z441" i="2"/>
  <c r="AA511" i="2"/>
  <c r="Y203" i="2"/>
  <c r="BP243" i="2"/>
  <c r="Y303" i="2"/>
  <c r="BN472" i="2"/>
  <c r="BP492" i="2"/>
  <c r="BN492" i="2"/>
  <c r="Z492" i="2"/>
  <c r="BP22" i="2"/>
  <c r="BP53" i="2"/>
  <c r="BN53" i="2"/>
  <c r="Z90" i="2"/>
  <c r="Z92" i="2" s="1"/>
  <c r="BN95" i="2"/>
  <c r="Y122" i="2"/>
  <c r="G511" i="2"/>
  <c r="BN152" i="2"/>
  <c r="Y178" i="2"/>
  <c r="Y215" i="2"/>
  <c r="Y240" i="2"/>
  <c r="Y239" i="2"/>
  <c r="BN238" i="2"/>
  <c r="BN260" i="2"/>
  <c r="M511" i="2"/>
  <c r="Y264" i="2"/>
  <c r="BP288" i="2"/>
  <c r="BP291" i="2"/>
  <c r="Z308" i="2"/>
  <c r="Z311" i="2" s="1"/>
  <c r="Y311" i="2"/>
  <c r="Y337" i="2"/>
  <c r="BN344" i="2"/>
  <c r="BP358" i="2"/>
  <c r="V511" i="2"/>
  <c r="BP388" i="2"/>
  <c r="Z391" i="2"/>
  <c r="Z435" i="2"/>
  <c r="BP35" i="2"/>
  <c r="Z35" i="2"/>
  <c r="Z36" i="2" s="1"/>
  <c r="Y37" i="2"/>
  <c r="BP165" i="2"/>
  <c r="BN174" i="2"/>
  <c r="BP200" i="2"/>
  <c r="Z200" i="2"/>
  <c r="Z238" i="2"/>
  <c r="Z239" i="2" s="1"/>
  <c r="BN253" i="2"/>
  <c r="Z260" i="2"/>
  <c r="BP316" i="2"/>
  <c r="Y338" i="2"/>
  <c r="BP334" i="2"/>
  <c r="S511" i="2"/>
  <c r="Z388" i="2"/>
  <c r="BN411" i="2"/>
  <c r="BN414" i="2"/>
  <c r="BP438" i="2"/>
  <c r="BN438" i="2"/>
  <c r="BP453" i="2"/>
  <c r="BN453" i="2"/>
  <c r="Y485" i="2"/>
  <c r="Y59" i="2"/>
  <c r="D511" i="2"/>
  <c r="Y58" i="2"/>
  <c r="BP52" i="2"/>
  <c r="BN52" i="2"/>
  <c r="Z26" i="2"/>
  <c r="BN26" i="2"/>
  <c r="Y32" i="2"/>
  <c r="BP41" i="2"/>
  <c r="Z53" i="2"/>
  <c r="Z58" i="2" s="1"/>
  <c r="BP61" i="2"/>
  <c r="BP70" i="2"/>
  <c r="Z70" i="2"/>
  <c r="BP78" i="2"/>
  <c r="Z84" i="2"/>
  <c r="BN90" i="2"/>
  <c r="BP98" i="2"/>
  <c r="Y154" i="2"/>
  <c r="Y153" i="2"/>
  <c r="BN150" i="2"/>
  <c r="Z197" i="2"/>
  <c r="Z212" i="2"/>
  <c r="Y270" i="2"/>
  <c r="Y304" i="2"/>
  <c r="BN308" i="2"/>
  <c r="Z328" i="2"/>
  <c r="Z330" i="2" s="1"/>
  <c r="Z334" i="2"/>
  <c r="BN435" i="2"/>
  <c r="Z453" i="2"/>
  <c r="X501" i="2"/>
  <c r="BN70" i="2"/>
  <c r="BN84" i="2"/>
  <c r="Y108" i="2"/>
  <c r="Z150" i="2"/>
  <c r="Z169" i="2"/>
  <c r="Y192" i="2"/>
  <c r="BN200" i="2"/>
  <c r="BP253" i="2"/>
  <c r="Y276" i="2"/>
  <c r="Y275" i="2"/>
  <c r="P511" i="2"/>
  <c r="BN300" i="2"/>
  <c r="Y360" i="2"/>
  <c r="BN388" i="2"/>
  <c r="BP391" i="2"/>
  <c r="BP411" i="2"/>
  <c r="BP487" i="2"/>
  <c r="Y489" i="2"/>
  <c r="Z27" i="2"/>
  <c r="X502" i="2"/>
  <c r="X504" i="2" s="1"/>
  <c r="Z28" i="2"/>
  <c r="Z61" i="2"/>
  <c r="Z65" i="2" s="1"/>
  <c r="Y66" i="2"/>
  <c r="BN61" i="2"/>
  <c r="BN78" i="2"/>
  <c r="BP104" i="2"/>
  <c r="Y45" i="2"/>
  <c r="BP26" i="2"/>
  <c r="Y33" i="2"/>
  <c r="BN175" i="2"/>
  <c r="Z175" i="2"/>
  <c r="Z177" i="2" s="1"/>
  <c r="BN218" i="2"/>
  <c r="Z218" i="2"/>
  <c r="Z220" i="2" s="1"/>
  <c r="BP238" i="2"/>
  <c r="Y256" i="2"/>
  <c r="Y255" i="2"/>
  <c r="L511" i="2"/>
  <c r="BP260" i="2"/>
  <c r="BN306" i="2"/>
  <c r="Y312" i="2"/>
  <c r="BP314" i="2"/>
  <c r="Y317" i="2"/>
  <c r="BN314" i="2"/>
  <c r="Y318" i="2"/>
  <c r="BN334" i="2"/>
  <c r="BN342" i="2"/>
  <c r="Z342" i="2"/>
  <c r="Y350" i="2"/>
  <c r="T511" i="2"/>
  <c r="Y415" i="2"/>
  <c r="Y464" i="2"/>
  <c r="Y474" i="2"/>
  <c r="Z487" i="2"/>
  <c r="BP83" i="2"/>
  <c r="BP99" i="2"/>
  <c r="BP146" i="2"/>
  <c r="BN158" i="2"/>
  <c r="BN168" i="2"/>
  <c r="Y171" i="2"/>
  <c r="BP180" i="2"/>
  <c r="BN191" i="2"/>
  <c r="BN201" i="2"/>
  <c r="BN211" i="2"/>
  <c r="BP224" i="2"/>
  <c r="BP234" i="2"/>
  <c r="BP244" i="2"/>
  <c r="BP261" i="2"/>
  <c r="BP267" i="2"/>
  <c r="BN278" i="2"/>
  <c r="BP292" i="2"/>
  <c r="BP302" i="2"/>
  <c r="BP322" i="2"/>
  <c r="BN345" i="2"/>
  <c r="BP357" i="2"/>
  <c r="BP362" i="2"/>
  <c r="BN373" i="2"/>
  <c r="BP397" i="2"/>
  <c r="Z419" i="2"/>
  <c r="Z420" i="2" s="1"/>
  <c r="Y425" i="2"/>
  <c r="BN442" i="2"/>
  <c r="BP454" i="2"/>
  <c r="Z462" i="2"/>
  <c r="Z464" i="2" s="1"/>
  <c r="BP493" i="2"/>
  <c r="F10" i="2"/>
  <c r="Y271" i="2"/>
  <c r="Y285" i="2"/>
  <c r="Z469" i="2"/>
  <c r="Z473" i="2" s="1"/>
  <c r="BP471" i="2"/>
  <c r="K511" i="2"/>
  <c r="Y421" i="2"/>
  <c r="Z75" i="2"/>
  <c r="Z80" i="2" s="1"/>
  <c r="Z124" i="2"/>
  <c r="Z126" i="2" s="1"/>
  <c r="Z162" i="2"/>
  <c r="Z195" i="2"/>
  <c r="Z203" i="2" s="1"/>
  <c r="Z226" i="2"/>
  <c r="Z269" i="2"/>
  <c r="Z283" i="2"/>
  <c r="Z284" i="2" s="1"/>
  <c r="Z377" i="2"/>
  <c r="Z379" i="2" s="1"/>
  <c r="Z412" i="2"/>
  <c r="Z415" i="2" s="1"/>
  <c r="Z446" i="2"/>
  <c r="Z449" i="2" s="1"/>
  <c r="Z456" i="2"/>
  <c r="BN470" i="2"/>
  <c r="Y473" i="2"/>
  <c r="BN130" i="2"/>
  <c r="BP470" i="2"/>
  <c r="Z488" i="2"/>
  <c r="F9" i="2"/>
  <c r="Z83" i="2"/>
  <c r="Z99" i="2"/>
  <c r="Z146" i="2"/>
  <c r="Z147" i="2" s="1"/>
  <c r="Z180" i="2"/>
  <c r="Z181" i="2" s="1"/>
  <c r="BP195" i="2"/>
  <c r="Z224" i="2"/>
  <c r="Z231" i="2" s="1"/>
  <c r="Z234" i="2"/>
  <c r="Z235" i="2" s="1"/>
  <c r="Z244" i="2"/>
  <c r="Z261" i="2"/>
  <c r="Z263" i="2" s="1"/>
  <c r="Z267" i="2"/>
  <c r="BP283" i="2"/>
  <c r="Z292" i="2"/>
  <c r="Z302" i="2"/>
  <c r="Z322" i="2"/>
  <c r="Z324" i="2" s="1"/>
  <c r="Z357" i="2"/>
  <c r="Z359" i="2" s="1"/>
  <c r="Z362" i="2"/>
  <c r="Z363" i="2" s="1"/>
  <c r="BN389" i="2"/>
  <c r="Z397" i="2"/>
  <c r="BN424" i="2"/>
  <c r="BP446" i="2"/>
  <c r="Z454" i="2"/>
  <c r="BN483" i="2"/>
  <c r="Z493" i="2"/>
  <c r="Y511" i="2"/>
  <c r="BN488" i="2"/>
  <c r="BN146" i="2"/>
  <c r="Z158" i="2"/>
  <c r="Z159" i="2" s="1"/>
  <c r="BN267" i="2"/>
  <c r="Z476" i="2"/>
  <c r="Z246" i="2" l="1"/>
  <c r="Z215" i="2"/>
  <c r="Z121" i="2"/>
  <c r="Z489" i="2"/>
  <c r="Y502" i="2"/>
  <c r="Z293" i="2"/>
  <c r="Z71" i="2"/>
  <c r="Z153" i="2"/>
  <c r="Z443" i="2"/>
  <c r="Z100" i="2"/>
  <c r="Y505" i="2"/>
  <c r="Y501" i="2"/>
  <c r="Z458" i="2"/>
  <c r="Z398" i="2"/>
  <c r="Z85" i="2"/>
  <c r="Z337" i="2"/>
  <c r="Z370" i="2"/>
  <c r="Z32" i="2"/>
  <c r="Y503" i="2"/>
  <c r="Y504" i="2" s="1"/>
  <c r="Z494" i="2"/>
  <c r="Z349" i="2"/>
  <c r="Z171" i="2"/>
  <c r="Z479" i="2"/>
  <c r="Z270" i="2"/>
  <c r="Z303" i="2"/>
  <c r="Z114" i="2"/>
  <c r="Z506" i="2" l="1"/>
</calcChain>
</file>

<file path=xl/sharedStrings.xml><?xml version="1.0" encoding="utf-8"?>
<sst xmlns="http://schemas.openxmlformats.org/spreadsheetml/2006/main" count="3661" uniqueCount="791">
  <si>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</si>
  <si>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</si>
  <si>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</si>
  <si>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</si>
  <si>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</si>
  <si>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</si>
  <si>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</si>
  <si>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</si>
  <si>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</si>
  <si>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</si>
  <si>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</si>
  <si>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</si>
  <si>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</si>
  <si>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</si>
  <si>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</si>
  <si>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</si>
  <si>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</si>
  <si>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</si>
  <si>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</si>
  <si>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</si>
  <si>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</si>
  <si>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</si>
  <si>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</si>
  <si>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</si>
  <si>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</si>
  <si>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</si>
  <si>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</si>
  <si>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</si>
  <si>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</si>
  <si>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</si>
  <si>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</si>
  <si>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</si>
  <si>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</si>
  <si>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</si>
  <si>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</si>
  <si>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</si>
  <si>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</si>
  <si>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</si>
  <si>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</si>
  <si>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</si>
  <si>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</si>
  <si>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</si>
  <si>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</si>
  <si>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</si>
  <si>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</si>
  <si>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</si>
  <si>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</si>
  <si>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</si>
  <si>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</si>
  <si>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</si>
  <si>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</si>
  <si>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</si>
  <si>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</si>
  <si>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</si>
  <si>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</si>
  <si>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</si>
  <si>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</si>
  <si>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</si>
  <si>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</si>
  <si>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</si>
  <si>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</si>
  <si>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</si>
  <si>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</si>
  <si>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</si>
  <si>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</si>
  <si>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</si>
  <si>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</si>
  <si>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01.09.2025</t>
  </si>
  <si>
    <t>27.08.2025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</si>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</sst>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8" t="s">
        <v>26</v>
      </c>
      <c r="E1" s="558"/>
      <c r="F1" s="558"/>
      <c r="G1" s="14" t="s">
        <v>66</v>
      </c>
      <c r="H1" s="558" t="s">
        <v>46</v>
      </c>
      <c r="I1" s="558"/>
      <c r="J1" s="558"/>
      <c r="K1" s="558"/>
      <c r="L1" s="558"/>
      <c r="M1" s="558"/>
      <c r="N1" s="558"/>
      <c r="O1" s="558"/>
      <c r="P1" s="558"/>
      <c r="Q1" s="558"/>
      <c r="R1" s="559" t="s">
        <v>67</v>
      </c>
      <c r="S1" s="560"/>
      <c r="T1" s="56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1"/>
      <c r="Q3" s="561"/>
      <c r="R3" s="561"/>
      <c r="S3" s="561"/>
      <c r="T3" s="561"/>
      <c r="U3" s="561"/>
      <c r="V3" s="561"/>
      <c r="W3" s="56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2" t="s">
        <v>8</v>
      </c>
      <c r="B5" s="562"/>
      <c r="C5" s="562"/>
      <c r="D5" s="563"/>
      <c r="E5" s="563"/>
      <c r="F5" s="564" t="s">
        <v>14</v>
      </c>
      <c r="G5" s="564"/>
      <c r="H5" s="563"/>
      <c r="I5" s="563"/>
      <c r="J5" s="563"/>
      <c r="K5" s="563"/>
      <c r="L5" s="563"/>
      <c r="M5" s="563"/>
      <c r="N5" s="72"/>
      <c r="P5" s="27" t="s">
        <v>4</v>
      </c>
      <c r="Q5" s="565">
        <v>45905</v>
      </c>
      <c r="R5" s="565"/>
      <c r="T5" s="566" t="s">
        <v>3</v>
      </c>
      <c r="U5" s="567"/>
      <c r="V5" s="568" t="s">
        <v>777</v>
      </c>
      <c r="W5" s="569"/>
      <c r="AB5" s="59"/>
      <c r="AC5" s="59"/>
      <c r="AD5" s="59"/>
      <c r="AE5" s="59"/>
    </row>
    <row r="6" spans="1:32" s="17" customFormat="1" ht="24" customHeight="1" x14ac:dyDescent="0.2">
      <c r="A6" s="562" t="s">
        <v>1</v>
      </c>
      <c r="B6" s="562"/>
      <c r="C6" s="562"/>
      <c r="D6" s="570" t="s">
        <v>75</v>
      </c>
      <c r="E6" s="570"/>
      <c r="F6" s="570"/>
      <c r="G6" s="570"/>
      <c r="H6" s="570"/>
      <c r="I6" s="570"/>
      <c r="J6" s="570"/>
      <c r="K6" s="570"/>
      <c r="L6" s="570"/>
      <c r="M6" s="570"/>
      <c r="N6" s="73"/>
      <c r="P6" s="27" t="s">
        <v>27</v>
      </c>
      <c r="Q6" s="571" t="str">
        <f>IF(Q5=0," ",CHOOSE(WEEKDAY(Q5,2),"Понедельник","Вторник","Среда","Четверг","Пятница","Суббота","Воскресенье"))</f>
        <v>Пятница</v>
      </c>
      <c r="R6" s="571"/>
      <c r="T6" s="572" t="s">
        <v>5</v>
      </c>
      <c r="U6" s="573"/>
      <c r="V6" s="574" t="s">
        <v>69</v>
      </c>
      <c r="W6" s="57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0" t="str">
        <f>IFERROR(VLOOKUP(DeliveryAddress,Table,3,0),1)</f>
        <v>1</v>
      </c>
      <c r="E7" s="581"/>
      <c r="F7" s="581"/>
      <c r="G7" s="581"/>
      <c r="H7" s="581"/>
      <c r="I7" s="581"/>
      <c r="J7" s="581"/>
      <c r="K7" s="581"/>
      <c r="L7" s="581"/>
      <c r="M7" s="582"/>
      <c r="N7" s="74"/>
      <c r="P7" s="29"/>
      <c r="Q7" s="48"/>
      <c r="R7" s="48"/>
      <c r="T7" s="572"/>
      <c r="U7" s="573"/>
      <c r="V7" s="576"/>
      <c r="W7" s="577"/>
      <c r="AB7" s="59"/>
      <c r="AC7" s="59"/>
      <c r="AD7" s="59"/>
      <c r="AE7" s="59"/>
    </row>
    <row r="8" spans="1:32" s="17" customFormat="1" ht="25.5" customHeight="1" x14ac:dyDescent="0.2">
      <c r="A8" s="583" t="s">
        <v>57</v>
      </c>
      <c r="B8" s="583"/>
      <c r="C8" s="583"/>
      <c r="D8" s="584" t="s">
        <v>76</v>
      </c>
      <c r="E8" s="584"/>
      <c r="F8" s="584"/>
      <c r="G8" s="584"/>
      <c r="H8" s="584"/>
      <c r="I8" s="584"/>
      <c r="J8" s="584"/>
      <c r="K8" s="584"/>
      <c r="L8" s="584"/>
      <c r="M8" s="584"/>
      <c r="N8" s="75"/>
      <c r="P8" s="27" t="s">
        <v>11</v>
      </c>
      <c r="Q8" s="585">
        <v>0.375</v>
      </c>
      <c r="R8" s="586"/>
      <c r="T8" s="572"/>
      <c r="U8" s="573"/>
      <c r="V8" s="576"/>
      <c r="W8" s="577"/>
      <c r="AB8" s="59"/>
      <c r="AC8" s="59"/>
      <c r="AD8" s="59"/>
      <c r="AE8" s="59"/>
    </row>
    <row r="9" spans="1:32" s="17" customFormat="1" ht="39.950000000000003" customHeight="1" x14ac:dyDescent="0.2">
      <c r="A9" s="5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588" t="s">
        <v>45</v>
      </c>
      <c r="E9" s="589"/>
      <c r="F9" s="5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70"/>
      <c r="P9" s="31" t="s">
        <v>15</v>
      </c>
      <c r="Q9" s="591"/>
      <c r="R9" s="591"/>
      <c r="T9" s="572"/>
      <c r="U9" s="573"/>
      <c r="V9" s="578"/>
      <c r="W9" s="57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588"/>
      <c r="E10" s="589"/>
      <c r="F10" s="5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592" t="str">
        <f>IFERROR(VLOOKUP($D$10,Proxy,2,FALSE),"")</f>
        <v/>
      </c>
      <c r="I10" s="592"/>
      <c r="J10" s="592"/>
      <c r="K10" s="592"/>
      <c r="L10" s="592"/>
      <c r="M10" s="592"/>
      <c r="N10" s="71"/>
      <c r="P10" s="31" t="s">
        <v>32</v>
      </c>
      <c r="Q10" s="593"/>
      <c r="R10" s="593"/>
      <c r="U10" s="29" t="s">
        <v>12</v>
      </c>
      <c r="V10" s="594" t="s">
        <v>70</v>
      </c>
      <c r="W10" s="59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6"/>
      <c r="R11" s="596"/>
      <c r="U11" s="29" t="s">
        <v>28</v>
      </c>
      <c r="V11" s="597" t="s">
        <v>54</v>
      </c>
      <c r="W11" s="59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8" t="s">
        <v>71</v>
      </c>
      <c r="B12" s="598"/>
      <c r="C12" s="598"/>
      <c r="D12" s="598"/>
      <c r="E12" s="598"/>
      <c r="F12" s="598"/>
      <c r="G12" s="598"/>
      <c r="H12" s="598"/>
      <c r="I12" s="598"/>
      <c r="J12" s="598"/>
      <c r="K12" s="598"/>
      <c r="L12" s="598"/>
      <c r="M12" s="598"/>
      <c r="N12" s="76"/>
      <c r="P12" s="27" t="s">
        <v>30</v>
      </c>
      <c r="Q12" s="585"/>
      <c r="R12" s="585"/>
      <c r="S12" s="28"/>
      <c r="T12"/>
      <c r="U12" s="29" t="s">
        <v>45</v>
      </c>
      <c r="V12" s="599"/>
      <c r="W12" s="599"/>
      <c r="X12"/>
      <c r="AB12" s="59"/>
      <c r="AC12" s="59"/>
      <c r="AD12" s="59"/>
      <c r="AE12" s="59"/>
    </row>
    <row r="13" spans="1:32" s="17" customFormat="1" ht="23.25" customHeight="1" x14ac:dyDescent="0.2">
      <c r="A13" s="598" t="s">
        <v>72</v>
      </c>
      <c r="B13" s="598"/>
      <c r="C13" s="598"/>
      <c r="D13" s="598"/>
      <c r="E13" s="598"/>
      <c r="F13" s="598"/>
      <c r="G13" s="598"/>
      <c r="H13" s="598"/>
      <c r="I13" s="598"/>
      <c r="J13" s="598"/>
      <c r="K13" s="598"/>
      <c r="L13" s="598"/>
      <c r="M13" s="598"/>
      <c r="N13" s="76"/>
      <c r="O13" s="31"/>
      <c r="P13" s="31" t="s">
        <v>31</v>
      </c>
      <c r="Q13" s="597"/>
      <c r="R13" s="59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8" t="s">
        <v>73</v>
      </c>
      <c r="B14" s="598"/>
      <c r="C14" s="598"/>
      <c r="D14" s="598"/>
      <c r="E14" s="598"/>
      <c r="F14" s="598"/>
      <c r="G14" s="598"/>
      <c r="H14" s="598"/>
      <c r="I14" s="598"/>
      <c r="J14" s="598"/>
      <c r="K14" s="598"/>
      <c r="L14" s="598"/>
      <c r="M14" s="59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0" t="s">
        <v>74</v>
      </c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00"/>
      <c r="M15" s="600"/>
      <c r="N15" s="77"/>
      <c r="O15"/>
      <c r="P15" s="601" t="s">
        <v>60</v>
      </c>
      <c r="Q15" s="601"/>
      <c r="R15" s="601"/>
      <c r="S15" s="601"/>
      <c r="T15" s="60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2"/>
      <c r="Q16" s="602"/>
      <c r="R16" s="602"/>
      <c r="S16" s="602"/>
      <c r="T16" s="60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5" t="s">
        <v>58</v>
      </c>
      <c r="B17" s="605" t="s">
        <v>48</v>
      </c>
      <c r="C17" s="607" t="s">
        <v>47</v>
      </c>
      <c r="D17" s="609" t="s">
        <v>49</v>
      </c>
      <c r="E17" s="610"/>
      <c r="F17" s="605" t="s">
        <v>21</v>
      </c>
      <c r="G17" s="605" t="s">
        <v>24</v>
      </c>
      <c r="H17" s="605" t="s">
        <v>22</v>
      </c>
      <c r="I17" s="605" t="s">
        <v>23</v>
      </c>
      <c r="J17" s="605" t="s">
        <v>16</v>
      </c>
      <c r="K17" s="605" t="s">
        <v>65</v>
      </c>
      <c r="L17" s="605" t="s">
        <v>63</v>
      </c>
      <c r="M17" s="605" t="s">
        <v>2</v>
      </c>
      <c r="N17" s="605" t="s">
        <v>62</v>
      </c>
      <c r="O17" s="605" t="s">
        <v>25</v>
      </c>
      <c r="P17" s="609" t="s">
        <v>17</v>
      </c>
      <c r="Q17" s="613"/>
      <c r="R17" s="613"/>
      <c r="S17" s="613"/>
      <c r="T17" s="610"/>
      <c r="U17" s="603" t="s">
        <v>55</v>
      </c>
      <c r="V17" s="604"/>
      <c r="W17" s="605" t="s">
        <v>6</v>
      </c>
      <c r="X17" s="605" t="s">
        <v>41</v>
      </c>
      <c r="Y17" s="615" t="s">
        <v>53</v>
      </c>
      <c r="Z17" s="617" t="s">
        <v>18</v>
      </c>
      <c r="AA17" s="619" t="s">
        <v>59</v>
      </c>
      <c r="AB17" s="619" t="s">
        <v>19</v>
      </c>
      <c r="AC17" s="619" t="s">
        <v>64</v>
      </c>
      <c r="AD17" s="621" t="s">
        <v>56</v>
      </c>
      <c r="AE17" s="622"/>
      <c r="AF17" s="623"/>
      <c r="AG17" s="82"/>
      <c r="BD17" s="81" t="s">
        <v>61</v>
      </c>
    </row>
    <row r="18" spans="1:68" ht="14.25" customHeight="1" x14ac:dyDescent="0.2">
      <c r="A18" s="606"/>
      <c r="B18" s="606"/>
      <c r="C18" s="608"/>
      <c r="D18" s="611"/>
      <c r="E18" s="612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11"/>
      <c r="Q18" s="614"/>
      <c r="R18" s="614"/>
      <c r="S18" s="614"/>
      <c r="T18" s="612"/>
      <c r="U18" s="83" t="s">
        <v>44</v>
      </c>
      <c r="V18" s="83" t="s">
        <v>43</v>
      </c>
      <c r="W18" s="606"/>
      <c r="X18" s="606"/>
      <c r="Y18" s="616"/>
      <c r="Z18" s="618"/>
      <c r="AA18" s="620"/>
      <c r="AB18" s="620"/>
      <c r="AC18" s="620"/>
      <c r="AD18" s="624"/>
      <c r="AE18" s="625"/>
      <c r="AF18" s="626"/>
      <c r="AG18" s="82"/>
      <c r="BD18" s="81"/>
    </row>
    <row r="19" spans="1:68" ht="27.75" customHeight="1" x14ac:dyDescent="0.2">
      <c r="A19" s="627" t="s">
        <v>77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54"/>
      <c r="AB19" s="54"/>
      <c r="AC19" s="54"/>
    </row>
    <row r="20" spans="1:68" ht="16.5" customHeight="1" x14ac:dyDescent="0.25">
      <c r="A20" s="628" t="s">
        <v>77</v>
      </c>
      <c r="B20" s="628"/>
      <c r="C20" s="628"/>
      <c r="D20" s="628"/>
      <c r="E20" s="628"/>
      <c r="F20" s="628"/>
      <c r="G20" s="628"/>
      <c r="H20" s="628"/>
      <c r="I20" s="628"/>
      <c r="J20" s="628"/>
      <c r="K20" s="628"/>
      <c r="L20" s="628"/>
      <c r="M20" s="628"/>
      <c r="N20" s="628"/>
      <c r="O20" s="628"/>
      <c r="P20" s="628"/>
      <c r="Q20" s="628"/>
      <c r="R20" s="628"/>
      <c r="S20" s="628"/>
      <c r="T20" s="628"/>
      <c r="U20" s="628"/>
      <c r="V20" s="628"/>
      <c r="W20" s="628"/>
      <c r="X20" s="628"/>
      <c r="Y20" s="628"/>
      <c r="Z20" s="628"/>
      <c r="AA20" s="65"/>
      <c r="AB20" s="65"/>
      <c r="AC20" s="79"/>
    </row>
    <row r="21" spans="1:68" ht="14.25" customHeight="1" x14ac:dyDescent="0.25">
      <c r="A21" s="629" t="s">
        <v>78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0">
        <v>4680115886643</v>
      </c>
      <c r="E22" s="630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2"/>
      <c r="R22" s="632"/>
      <c r="S22" s="632"/>
      <c r="T22" s="63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7"/>
      <c r="B23" s="637"/>
      <c r="C23" s="637"/>
      <c r="D23" s="637"/>
      <c r="E23" s="637"/>
      <c r="F23" s="637"/>
      <c r="G23" s="637"/>
      <c r="H23" s="637"/>
      <c r="I23" s="637"/>
      <c r="J23" s="637"/>
      <c r="K23" s="637"/>
      <c r="L23" s="637"/>
      <c r="M23" s="637"/>
      <c r="N23" s="637"/>
      <c r="O23" s="638"/>
      <c r="P23" s="634" t="s">
        <v>40</v>
      </c>
      <c r="Q23" s="635"/>
      <c r="R23" s="635"/>
      <c r="S23" s="635"/>
      <c r="T23" s="635"/>
      <c r="U23" s="635"/>
      <c r="V23" s="63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7"/>
      <c r="B24" s="637"/>
      <c r="C24" s="637"/>
      <c r="D24" s="637"/>
      <c r="E24" s="637"/>
      <c r="F24" s="637"/>
      <c r="G24" s="637"/>
      <c r="H24" s="637"/>
      <c r="I24" s="637"/>
      <c r="J24" s="637"/>
      <c r="K24" s="637"/>
      <c r="L24" s="637"/>
      <c r="M24" s="637"/>
      <c r="N24" s="637"/>
      <c r="O24" s="638"/>
      <c r="P24" s="634" t="s">
        <v>40</v>
      </c>
      <c r="Q24" s="635"/>
      <c r="R24" s="635"/>
      <c r="S24" s="635"/>
      <c r="T24" s="635"/>
      <c r="U24" s="635"/>
      <c r="V24" s="63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9" t="s">
        <v>84</v>
      </c>
      <c r="B25" s="629"/>
      <c r="C25" s="629"/>
      <c r="D25" s="629"/>
      <c r="E25" s="629"/>
      <c r="F25" s="629"/>
      <c r="G25" s="629"/>
      <c r="H25" s="629"/>
      <c r="I25" s="629"/>
      <c r="J25" s="629"/>
      <c r="K25" s="629"/>
      <c r="L25" s="629"/>
      <c r="M25" s="629"/>
      <c r="N25" s="629"/>
      <c r="O25" s="629"/>
      <c r="P25" s="629"/>
      <c r="Q25" s="629"/>
      <c r="R25" s="629"/>
      <c r="S25" s="629"/>
      <c r="T25" s="629"/>
      <c r="U25" s="629"/>
      <c r="V25" s="629"/>
      <c r="W25" s="629"/>
      <c r="X25" s="629"/>
      <c r="Y25" s="629"/>
      <c r="Z25" s="629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30">
        <v>4680115885912</v>
      </c>
      <c r="E26" s="630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2"/>
      <c r="R26" s="632"/>
      <c r="S26" s="632"/>
      <c r="T26" s="63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30">
        <v>4607091388237</v>
      </c>
      <c r="E27" s="630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2"/>
      <c r="R27" s="632"/>
      <c r="S27" s="632"/>
      <c r="T27" s="63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30">
        <v>4680115886230</v>
      </c>
      <c r="E28" s="630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2"/>
      <c r="R28" s="632"/>
      <c r="S28" s="632"/>
      <c r="T28" s="63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30">
        <v>4680115886247</v>
      </c>
      <c r="E29" s="630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2"/>
      <c r="R29" s="632"/>
      <c r="S29" s="632"/>
      <c r="T29" s="63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30">
        <v>4680115885905</v>
      </c>
      <c r="E30" s="630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2"/>
      <c r="R30" s="632"/>
      <c r="S30" s="632"/>
      <c r="T30" s="63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30">
        <v>4607091388244</v>
      </c>
      <c r="E31" s="630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2"/>
      <c r="R31" s="632"/>
      <c r="S31" s="632"/>
      <c r="T31" s="63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7"/>
      <c r="B32" s="637"/>
      <c r="C32" s="637"/>
      <c r="D32" s="637"/>
      <c r="E32" s="637"/>
      <c r="F32" s="637"/>
      <c r="G32" s="637"/>
      <c r="H32" s="637"/>
      <c r="I32" s="637"/>
      <c r="J32" s="637"/>
      <c r="K32" s="637"/>
      <c r="L32" s="637"/>
      <c r="M32" s="637"/>
      <c r="N32" s="637"/>
      <c r="O32" s="638"/>
      <c r="P32" s="634" t="s">
        <v>40</v>
      </c>
      <c r="Q32" s="635"/>
      <c r="R32" s="635"/>
      <c r="S32" s="635"/>
      <c r="T32" s="635"/>
      <c r="U32" s="635"/>
      <c r="V32" s="636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7"/>
      <c r="B33" s="637"/>
      <c r="C33" s="637"/>
      <c r="D33" s="637"/>
      <c r="E33" s="637"/>
      <c r="F33" s="637"/>
      <c r="G33" s="637"/>
      <c r="H33" s="637"/>
      <c r="I33" s="637"/>
      <c r="J33" s="637"/>
      <c r="K33" s="637"/>
      <c r="L33" s="637"/>
      <c r="M33" s="637"/>
      <c r="N33" s="637"/>
      <c r="O33" s="638"/>
      <c r="P33" s="634" t="s">
        <v>40</v>
      </c>
      <c r="Q33" s="635"/>
      <c r="R33" s="635"/>
      <c r="S33" s="635"/>
      <c r="T33" s="635"/>
      <c r="U33" s="635"/>
      <c r="V33" s="636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29" t="s">
        <v>106</v>
      </c>
      <c r="B34" s="629"/>
      <c r="C34" s="629"/>
      <c r="D34" s="629"/>
      <c r="E34" s="629"/>
      <c r="F34" s="629"/>
      <c r="G34" s="629"/>
      <c r="H34" s="629"/>
      <c r="I34" s="629"/>
      <c r="J34" s="629"/>
      <c r="K34" s="629"/>
      <c r="L34" s="629"/>
      <c r="M34" s="629"/>
      <c r="N34" s="629"/>
      <c r="O34" s="629"/>
      <c r="P34" s="629"/>
      <c r="Q34" s="629"/>
      <c r="R34" s="629"/>
      <c r="S34" s="629"/>
      <c r="T34" s="629"/>
      <c r="U34" s="629"/>
      <c r="V34" s="629"/>
      <c r="W34" s="629"/>
      <c r="X34" s="629"/>
      <c r="Y34" s="629"/>
      <c r="Z34" s="629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30">
        <v>4607091388503</v>
      </c>
      <c r="E35" s="630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2"/>
      <c r="R35" s="632"/>
      <c r="S35" s="632"/>
      <c r="T35" s="633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7"/>
      <c r="B36" s="637"/>
      <c r="C36" s="637"/>
      <c r="D36" s="637"/>
      <c r="E36" s="637"/>
      <c r="F36" s="637"/>
      <c r="G36" s="637"/>
      <c r="H36" s="637"/>
      <c r="I36" s="637"/>
      <c r="J36" s="637"/>
      <c r="K36" s="637"/>
      <c r="L36" s="637"/>
      <c r="M36" s="637"/>
      <c r="N36" s="637"/>
      <c r="O36" s="638"/>
      <c r="P36" s="634" t="s">
        <v>40</v>
      </c>
      <c r="Q36" s="635"/>
      <c r="R36" s="635"/>
      <c r="S36" s="635"/>
      <c r="T36" s="635"/>
      <c r="U36" s="635"/>
      <c r="V36" s="636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7"/>
      <c r="B37" s="637"/>
      <c r="C37" s="637"/>
      <c r="D37" s="637"/>
      <c r="E37" s="637"/>
      <c r="F37" s="637"/>
      <c r="G37" s="637"/>
      <c r="H37" s="637"/>
      <c r="I37" s="637"/>
      <c r="J37" s="637"/>
      <c r="K37" s="637"/>
      <c r="L37" s="637"/>
      <c r="M37" s="637"/>
      <c r="N37" s="637"/>
      <c r="O37" s="638"/>
      <c r="P37" s="634" t="s">
        <v>40</v>
      </c>
      <c r="Q37" s="635"/>
      <c r="R37" s="635"/>
      <c r="S37" s="635"/>
      <c r="T37" s="635"/>
      <c r="U37" s="635"/>
      <c r="V37" s="636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7" t="s">
        <v>112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54"/>
      <c r="AB38" s="54"/>
      <c r="AC38" s="54"/>
    </row>
    <row r="39" spans="1:68" ht="16.5" customHeight="1" x14ac:dyDescent="0.25">
      <c r="A39" s="628" t="s">
        <v>113</v>
      </c>
      <c r="B39" s="628"/>
      <c r="C39" s="628"/>
      <c r="D39" s="628"/>
      <c r="E39" s="628"/>
      <c r="F39" s="628"/>
      <c r="G39" s="628"/>
      <c r="H39" s="628"/>
      <c r="I39" s="628"/>
      <c r="J39" s="628"/>
      <c r="K39" s="628"/>
      <c r="L39" s="628"/>
      <c r="M39" s="628"/>
      <c r="N39" s="628"/>
      <c r="O39" s="628"/>
      <c r="P39" s="628"/>
      <c r="Q39" s="628"/>
      <c r="R39" s="628"/>
      <c r="S39" s="628"/>
      <c r="T39" s="628"/>
      <c r="U39" s="628"/>
      <c r="V39" s="628"/>
      <c r="W39" s="628"/>
      <c r="X39" s="628"/>
      <c r="Y39" s="628"/>
      <c r="Z39" s="628"/>
      <c r="AA39" s="65"/>
      <c r="AB39" s="65"/>
      <c r="AC39" s="79"/>
    </row>
    <row r="40" spans="1:68" ht="14.25" customHeight="1" x14ac:dyDescent="0.25">
      <c r="A40" s="629" t="s">
        <v>114</v>
      </c>
      <c r="B40" s="629"/>
      <c r="C40" s="629"/>
      <c r="D40" s="629"/>
      <c r="E40" s="629"/>
      <c r="F40" s="629"/>
      <c r="G40" s="629"/>
      <c r="H40" s="629"/>
      <c r="I40" s="629"/>
      <c r="J40" s="629"/>
      <c r="K40" s="629"/>
      <c r="L40" s="629"/>
      <c r="M40" s="629"/>
      <c r="N40" s="629"/>
      <c r="O40" s="629"/>
      <c r="P40" s="629"/>
      <c r="Q40" s="629"/>
      <c r="R40" s="629"/>
      <c r="S40" s="629"/>
      <c r="T40" s="629"/>
      <c r="U40" s="629"/>
      <c r="V40" s="629"/>
      <c r="W40" s="629"/>
      <c r="X40" s="629"/>
      <c r="Y40" s="629"/>
      <c r="Z40" s="629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0">
        <v>4607091385670</v>
      </c>
      <c r="E41" s="630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2"/>
      <c r="R41" s="632"/>
      <c r="S41" s="632"/>
      <c r="T41" s="633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30">
        <v>4607091385687</v>
      </c>
      <c r="E42" s="630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2"/>
      <c r="R42" s="632"/>
      <c r="S42" s="632"/>
      <c r="T42" s="633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30">
        <v>4680115882539</v>
      </c>
      <c r="E43" s="630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6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2"/>
      <c r="R43" s="632"/>
      <c r="S43" s="632"/>
      <c r="T43" s="633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7"/>
      <c r="B44" s="637"/>
      <c r="C44" s="637"/>
      <c r="D44" s="637"/>
      <c r="E44" s="637"/>
      <c r="F44" s="637"/>
      <c r="G44" s="637"/>
      <c r="H44" s="637"/>
      <c r="I44" s="637"/>
      <c r="J44" s="637"/>
      <c r="K44" s="637"/>
      <c r="L44" s="637"/>
      <c r="M44" s="637"/>
      <c r="N44" s="637"/>
      <c r="O44" s="638"/>
      <c r="P44" s="634" t="s">
        <v>40</v>
      </c>
      <c r="Q44" s="635"/>
      <c r="R44" s="635"/>
      <c r="S44" s="635"/>
      <c r="T44" s="635"/>
      <c r="U44" s="635"/>
      <c r="V44" s="636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7"/>
      <c r="B45" s="637"/>
      <c r="C45" s="637"/>
      <c r="D45" s="637"/>
      <c r="E45" s="637"/>
      <c r="F45" s="637"/>
      <c r="G45" s="637"/>
      <c r="H45" s="637"/>
      <c r="I45" s="637"/>
      <c r="J45" s="637"/>
      <c r="K45" s="637"/>
      <c r="L45" s="637"/>
      <c r="M45" s="637"/>
      <c r="N45" s="637"/>
      <c r="O45" s="638"/>
      <c r="P45" s="634" t="s">
        <v>40</v>
      </c>
      <c r="Q45" s="635"/>
      <c r="R45" s="635"/>
      <c r="S45" s="635"/>
      <c r="T45" s="635"/>
      <c r="U45" s="635"/>
      <c r="V45" s="636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29" t="s">
        <v>84</v>
      </c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29"/>
      <c r="P46" s="629"/>
      <c r="Q46" s="629"/>
      <c r="R46" s="629"/>
      <c r="S46" s="629"/>
      <c r="T46" s="629"/>
      <c r="U46" s="629"/>
      <c r="V46" s="629"/>
      <c r="W46" s="629"/>
      <c r="X46" s="629"/>
      <c r="Y46" s="629"/>
      <c r="Z46" s="629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30">
        <v>4680115884915</v>
      </c>
      <c r="E47" s="630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2"/>
      <c r="R47" s="632"/>
      <c r="S47" s="632"/>
      <c r="T47" s="633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7"/>
      <c r="B48" s="637"/>
      <c r="C48" s="637"/>
      <c r="D48" s="637"/>
      <c r="E48" s="637"/>
      <c r="F48" s="637"/>
      <c r="G48" s="637"/>
      <c r="H48" s="637"/>
      <c r="I48" s="637"/>
      <c r="J48" s="637"/>
      <c r="K48" s="637"/>
      <c r="L48" s="637"/>
      <c r="M48" s="637"/>
      <c r="N48" s="637"/>
      <c r="O48" s="638"/>
      <c r="P48" s="634" t="s">
        <v>40</v>
      </c>
      <c r="Q48" s="635"/>
      <c r="R48" s="635"/>
      <c r="S48" s="635"/>
      <c r="T48" s="635"/>
      <c r="U48" s="635"/>
      <c r="V48" s="636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7"/>
      <c r="B49" s="637"/>
      <c r="C49" s="637"/>
      <c r="D49" s="637"/>
      <c r="E49" s="637"/>
      <c r="F49" s="637"/>
      <c r="G49" s="637"/>
      <c r="H49" s="637"/>
      <c r="I49" s="637"/>
      <c r="J49" s="637"/>
      <c r="K49" s="637"/>
      <c r="L49" s="637"/>
      <c r="M49" s="637"/>
      <c r="N49" s="637"/>
      <c r="O49" s="638"/>
      <c r="P49" s="634" t="s">
        <v>40</v>
      </c>
      <c r="Q49" s="635"/>
      <c r="R49" s="635"/>
      <c r="S49" s="635"/>
      <c r="T49" s="635"/>
      <c r="U49" s="635"/>
      <c r="V49" s="636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8" t="s">
        <v>130</v>
      </c>
      <c r="B50" s="628"/>
      <c r="C50" s="628"/>
      <c r="D50" s="628"/>
      <c r="E50" s="628"/>
      <c r="F50" s="628"/>
      <c r="G50" s="628"/>
      <c r="H50" s="628"/>
      <c r="I50" s="628"/>
      <c r="J50" s="628"/>
      <c r="K50" s="628"/>
      <c r="L50" s="628"/>
      <c r="M50" s="628"/>
      <c r="N50" s="628"/>
      <c r="O50" s="628"/>
      <c r="P50" s="628"/>
      <c r="Q50" s="628"/>
      <c r="R50" s="628"/>
      <c r="S50" s="628"/>
      <c r="T50" s="628"/>
      <c r="U50" s="628"/>
      <c r="V50" s="628"/>
      <c r="W50" s="628"/>
      <c r="X50" s="628"/>
      <c r="Y50" s="628"/>
      <c r="Z50" s="628"/>
      <c r="AA50" s="65"/>
      <c r="AB50" s="65"/>
      <c r="AC50" s="79"/>
    </row>
    <row r="51" spans="1:68" ht="14.25" customHeight="1" x14ac:dyDescent="0.25">
      <c r="A51" s="629" t="s">
        <v>114</v>
      </c>
      <c r="B51" s="629"/>
      <c r="C51" s="629"/>
      <c r="D51" s="629"/>
      <c r="E51" s="629"/>
      <c r="F51" s="629"/>
      <c r="G51" s="629"/>
      <c r="H51" s="629"/>
      <c r="I51" s="629"/>
      <c r="J51" s="629"/>
      <c r="K51" s="629"/>
      <c r="L51" s="629"/>
      <c r="M51" s="629"/>
      <c r="N51" s="629"/>
      <c r="O51" s="629"/>
      <c r="P51" s="629"/>
      <c r="Q51" s="629"/>
      <c r="R51" s="629"/>
      <c r="S51" s="629"/>
      <c r="T51" s="629"/>
      <c r="U51" s="629"/>
      <c r="V51" s="629"/>
      <c r="W51" s="629"/>
      <c r="X51" s="629"/>
      <c r="Y51" s="629"/>
      <c r="Z51" s="629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0">
        <v>4680115885882</v>
      </c>
      <c r="E52" s="630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2"/>
      <c r="R52" s="632"/>
      <c r="S52" s="632"/>
      <c r="T52" s="633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0">
        <v>4680115881426</v>
      </c>
      <c r="E53" s="630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2"/>
      <c r="R53" s="632"/>
      <c r="S53" s="632"/>
      <c r="T53" s="633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86.4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30">
        <v>4680115880283</v>
      </c>
      <c r="E54" s="630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2"/>
      <c r="R54" s="632"/>
      <c r="S54" s="632"/>
      <c r="T54" s="633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30">
        <v>4680115881525</v>
      </c>
      <c r="E55" s="630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2"/>
      <c r="R55" s="632"/>
      <c r="S55" s="632"/>
      <c r="T55" s="633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30">
        <v>4680115885899</v>
      </c>
      <c r="E56" s="630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2"/>
      <c r="R56" s="632"/>
      <c r="S56" s="632"/>
      <c r="T56" s="633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30">
        <v>4680115881419</v>
      </c>
      <c r="E57" s="630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2"/>
      <c r="R57" s="632"/>
      <c r="S57" s="632"/>
      <c r="T57" s="633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7"/>
      <c r="B58" s="637"/>
      <c r="C58" s="637"/>
      <c r="D58" s="637"/>
      <c r="E58" s="637"/>
      <c r="F58" s="637"/>
      <c r="G58" s="637"/>
      <c r="H58" s="637"/>
      <c r="I58" s="637"/>
      <c r="J58" s="637"/>
      <c r="K58" s="637"/>
      <c r="L58" s="637"/>
      <c r="M58" s="637"/>
      <c r="N58" s="637"/>
      <c r="O58" s="638"/>
      <c r="P58" s="634" t="s">
        <v>40</v>
      </c>
      <c r="Q58" s="635"/>
      <c r="R58" s="635"/>
      <c r="S58" s="635"/>
      <c r="T58" s="635"/>
      <c r="U58" s="635"/>
      <c r="V58" s="636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7"/>
      <c r="B59" s="637"/>
      <c r="C59" s="637"/>
      <c r="D59" s="637"/>
      <c r="E59" s="637"/>
      <c r="F59" s="637"/>
      <c r="G59" s="637"/>
      <c r="H59" s="637"/>
      <c r="I59" s="637"/>
      <c r="J59" s="637"/>
      <c r="K59" s="637"/>
      <c r="L59" s="637"/>
      <c r="M59" s="637"/>
      <c r="N59" s="637"/>
      <c r="O59" s="638"/>
      <c r="P59" s="634" t="s">
        <v>40</v>
      </c>
      <c r="Q59" s="635"/>
      <c r="R59" s="635"/>
      <c r="S59" s="635"/>
      <c r="T59" s="635"/>
      <c r="U59" s="635"/>
      <c r="V59" s="636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29" t="s">
        <v>150</v>
      </c>
      <c r="B60" s="629"/>
      <c r="C60" s="629"/>
      <c r="D60" s="629"/>
      <c r="E60" s="629"/>
      <c r="F60" s="629"/>
      <c r="G60" s="629"/>
      <c r="H60" s="629"/>
      <c r="I60" s="629"/>
      <c r="J60" s="629"/>
      <c r="K60" s="629"/>
      <c r="L60" s="629"/>
      <c r="M60" s="629"/>
      <c r="N60" s="629"/>
      <c r="O60" s="629"/>
      <c r="P60" s="629"/>
      <c r="Q60" s="629"/>
      <c r="R60" s="629"/>
      <c r="S60" s="629"/>
      <c r="T60" s="629"/>
      <c r="U60" s="629"/>
      <c r="V60" s="629"/>
      <c r="W60" s="629"/>
      <c r="X60" s="629"/>
      <c r="Y60" s="629"/>
      <c r="Z60" s="629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30">
        <v>4680115881440</v>
      </c>
      <c r="E61" s="630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2"/>
      <c r="R61" s="632"/>
      <c r="S61" s="632"/>
      <c r="T61" s="633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30">
        <v>4680115882751</v>
      </c>
      <c r="E62" s="630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5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32"/>
      <c r="R62" s="632"/>
      <c r="S62" s="632"/>
      <c r="T62" s="633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30">
        <v>4680115885950</v>
      </c>
      <c r="E63" s="630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6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32"/>
      <c r="R63" s="632"/>
      <c r="S63" s="632"/>
      <c r="T63" s="633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30">
        <v>4680115881433</v>
      </c>
      <c r="E64" s="630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137</v>
      </c>
      <c r="M64" s="38" t="s">
        <v>118</v>
      </c>
      <c r="N64" s="38"/>
      <c r="O64" s="37">
        <v>50</v>
      </c>
      <c r="P64" s="6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32"/>
      <c r="R64" s="632"/>
      <c r="S64" s="632"/>
      <c r="T64" s="633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37.799999999999997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37"/>
      <c r="B65" s="637"/>
      <c r="C65" s="637"/>
      <c r="D65" s="637"/>
      <c r="E65" s="637"/>
      <c r="F65" s="637"/>
      <c r="G65" s="637"/>
      <c r="H65" s="637"/>
      <c r="I65" s="637"/>
      <c r="J65" s="637"/>
      <c r="K65" s="637"/>
      <c r="L65" s="637"/>
      <c r="M65" s="637"/>
      <c r="N65" s="637"/>
      <c r="O65" s="638"/>
      <c r="P65" s="634" t="s">
        <v>40</v>
      </c>
      <c r="Q65" s="635"/>
      <c r="R65" s="635"/>
      <c r="S65" s="635"/>
      <c r="T65" s="635"/>
      <c r="U65" s="635"/>
      <c r="V65" s="636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37"/>
      <c r="B66" s="637"/>
      <c r="C66" s="637"/>
      <c r="D66" s="637"/>
      <c r="E66" s="637"/>
      <c r="F66" s="637"/>
      <c r="G66" s="637"/>
      <c r="H66" s="637"/>
      <c r="I66" s="637"/>
      <c r="J66" s="637"/>
      <c r="K66" s="637"/>
      <c r="L66" s="637"/>
      <c r="M66" s="637"/>
      <c r="N66" s="637"/>
      <c r="O66" s="638"/>
      <c r="P66" s="634" t="s">
        <v>40</v>
      </c>
      <c r="Q66" s="635"/>
      <c r="R66" s="635"/>
      <c r="S66" s="635"/>
      <c r="T66" s="635"/>
      <c r="U66" s="635"/>
      <c r="V66" s="636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29" t="s">
        <v>78</v>
      </c>
      <c r="B67" s="629"/>
      <c r="C67" s="629"/>
      <c r="D67" s="629"/>
      <c r="E67" s="629"/>
      <c r="F67" s="629"/>
      <c r="G67" s="629"/>
      <c r="H67" s="629"/>
      <c r="I67" s="629"/>
      <c r="J67" s="629"/>
      <c r="K67" s="629"/>
      <c r="L67" s="629"/>
      <c r="M67" s="629"/>
      <c r="N67" s="629"/>
      <c r="O67" s="629"/>
      <c r="P67" s="629"/>
      <c r="Q67" s="629"/>
      <c r="R67" s="629"/>
      <c r="S67" s="629"/>
      <c r="T67" s="629"/>
      <c r="U67" s="629"/>
      <c r="V67" s="629"/>
      <c r="W67" s="629"/>
      <c r="X67" s="629"/>
      <c r="Y67" s="629"/>
      <c r="Z67" s="629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30">
        <v>4680115885073</v>
      </c>
      <c r="E68" s="630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32"/>
      <c r="R68" s="632"/>
      <c r="S68" s="632"/>
      <c r="T68" s="633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30">
        <v>4680115885059</v>
      </c>
      <c r="E69" s="630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32"/>
      <c r="R69" s="632"/>
      <c r="S69" s="632"/>
      <c r="T69" s="633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30">
        <v>4680115885097</v>
      </c>
      <c r="E70" s="630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6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32"/>
      <c r="R70" s="632"/>
      <c r="S70" s="632"/>
      <c r="T70" s="633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37"/>
      <c r="B71" s="637"/>
      <c r="C71" s="637"/>
      <c r="D71" s="637"/>
      <c r="E71" s="637"/>
      <c r="F71" s="637"/>
      <c r="G71" s="637"/>
      <c r="H71" s="637"/>
      <c r="I71" s="637"/>
      <c r="J71" s="637"/>
      <c r="K71" s="637"/>
      <c r="L71" s="637"/>
      <c r="M71" s="637"/>
      <c r="N71" s="637"/>
      <c r="O71" s="638"/>
      <c r="P71" s="634" t="s">
        <v>40</v>
      </c>
      <c r="Q71" s="635"/>
      <c r="R71" s="635"/>
      <c r="S71" s="635"/>
      <c r="T71" s="635"/>
      <c r="U71" s="635"/>
      <c r="V71" s="636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37"/>
      <c r="B72" s="637"/>
      <c r="C72" s="637"/>
      <c r="D72" s="637"/>
      <c r="E72" s="637"/>
      <c r="F72" s="637"/>
      <c r="G72" s="637"/>
      <c r="H72" s="637"/>
      <c r="I72" s="637"/>
      <c r="J72" s="637"/>
      <c r="K72" s="637"/>
      <c r="L72" s="637"/>
      <c r="M72" s="637"/>
      <c r="N72" s="637"/>
      <c r="O72" s="638"/>
      <c r="P72" s="634" t="s">
        <v>40</v>
      </c>
      <c r="Q72" s="635"/>
      <c r="R72" s="635"/>
      <c r="S72" s="635"/>
      <c r="T72" s="635"/>
      <c r="U72" s="635"/>
      <c r="V72" s="636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29" t="s">
        <v>84</v>
      </c>
      <c r="B73" s="629"/>
      <c r="C73" s="629"/>
      <c r="D73" s="629"/>
      <c r="E73" s="629"/>
      <c r="F73" s="629"/>
      <c r="G73" s="629"/>
      <c r="H73" s="629"/>
      <c r="I73" s="629"/>
      <c r="J73" s="629"/>
      <c r="K73" s="629"/>
      <c r="L73" s="629"/>
      <c r="M73" s="629"/>
      <c r="N73" s="629"/>
      <c r="O73" s="629"/>
      <c r="P73" s="629"/>
      <c r="Q73" s="629"/>
      <c r="R73" s="629"/>
      <c r="S73" s="629"/>
      <c r="T73" s="629"/>
      <c r="U73" s="629"/>
      <c r="V73" s="629"/>
      <c r="W73" s="629"/>
      <c r="X73" s="629"/>
      <c r="Y73" s="629"/>
      <c r="Z73" s="629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30">
        <v>4680115881891</v>
      </c>
      <c r="E74" s="630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40</v>
      </c>
      <c r="P74" s="66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32"/>
      <c r="R74" s="632"/>
      <c r="S74" s="632"/>
      <c r="T74" s="633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30">
        <v>4680115885769</v>
      </c>
      <c r="E75" s="630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88</v>
      </c>
      <c r="N75" s="38"/>
      <c r="O75" s="37">
        <v>45</v>
      </c>
      <c r="P75" s="6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32"/>
      <c r="R75" s="632"/>
      <c r="S75" s="632"/>
      <c r="T75" s="633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30">
        <v>4680115884410</v>
      </c>
      <c r="E76" s="630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88</v>
      </c>
      <c r="N76" s="38"/>
      <c r="O76" s="37">
        <v>40</v>
      </c>
      <c r="P76" s="6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32"/>
      <c r="R76" s="632"/>
      <c r="S76" s="632"/>
      <c r="T76" s="633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30">
        <v>4680115884311</v>
      </c>
      <c r="E77" s="630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32"/>
      <c r="R77" s="632"/>
      <c r="S77" s="632"/>
      <c r="T77" s="633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30">
        <v>4680115885929</v>
      </c>
      <c r="E78" s="630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6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32"/>
      <c r="R78" s="632"/>
      <c r="S78" s="632"/>
      <c r="T78" s="633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30">
        <v>4680115884403</v>
      </c>
      <c r="E79" s="630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6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32"/>
      <c r="R79" s="632"/>
      <c r="S79" s="632"/>
      <c r="T79" s="633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37"/>
      <c r="B80" s="637"/>
      <c r="C80" s="637"/>
      <c r="D80" s="637"/>
      <c r="E80" s="637"/>
      <c r="F80" s="637"/>
      <c r="G80" s="637"/>
      <c r="H80" s="637"/>
      <c r="I80" s="637"/>
      <c r="J80" s="637"/>
      <c r="K80" s="637"/>
      <c r="L80" s="637"/>
      <c r="M80" s="637"/>
      <c r="N80" s="637"/>
      <c r="O80" s="638"/>
      <c r="P80" s="634" t="s">
        <v>40</v>
      </c>
      <c r="Q80" s="635"/>
      <c r="R80" s="635"/>
      <c r="S80" s="635"/>
      <c r="T80" s="635"/>
      <c r="U80" s="635"/>
      <c r="V80" s="636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37"/>
      <c r="B81" s="637"/>
      <c r="C81" s="637"/>
      <c r="D81" s="637"/>
      <c r="E81" s="637"/>
      <c r="F81" s="637"/>
      <c r="G81" s="637"/>
      <c r="H81" s="637"/>
      <c r="I81" s="637"/>
      <c r="J81" s="637"/>
      <c r="K81" s="637"/>
      <c r="L81" s="637"/>
      <c r="M81" s="637"/>
      <c r="N81" s="637"/>
      <c r="O81" s="638"/>
      <c r="P81" s="634" t="s">
        <v>40</v>
      </c>
      <c r="Q81" s="635"/>
      <c r="R81" s="635"/>
      <c r="S81" s="635"/>
      <c r="T81" s="635"/>
      <c r="U81" s="635"/>
      <c r="V81" s="636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29" t="s">
        <v>185</v>
      </c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29"/>
      <c r="P82" s="629"/>
      <c r="Q82" s="629"/>
      <c r="R82" s="629"/>
      <c r="S82" s="629"/>
      <c r="T82" s="629"/>
      <c r="U82" s="629"/>
      <c r="V82" s="629"/>
      <c r="W82" s="629"/>
      <c r="X82" s="629"/>
      <c r="Y82" s="629"/>
      <c r="Z82" s="629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30">
        <v>4680115881532</v>
      </c>
      <c r="E83" s="630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6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32"/>
      <c r="R83" s="632"/>
      <c r="S83" s="632"/>
      <c r="T83" s="633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30">
        <v>4680115881464</v>
      </c>
      <c r="E84" s="630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88</v>
      </c>
      <c r="N84" s="38"/>
      <c r="O84" s="37">
        <v>30</v>
      </c>
      <c r="P84" s="67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32"/>
      <c r="R84" s="632"/>
      <c r="S84" s="632"/>
      <c r="T84" s="633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37"/>
      <c r="B85" s="637"/>
      <c r="C85" s="637"/>
      <c r="D85" s="637"/>
      <c r="E85" s="637"/>
      <c r="F85" s="637"/>
      <c r="G85" s="637"/>
      <c r="H85" s="637"/>
      <c r="I85" s="637"/>
      <c r="J85" s="637"/>
      <c r="K85" s="637"/>
      <c r="L85" s="637"/>
      <c r="M85" s="637"/>
      <c r="N85" s="637"/>
      <c r="O85" s="638"/>
      <c r="P85" s="634" t="s">
        <v>40</v>
      </c>
      <c r="Q85" s="635"/>
      <c r="R85" s="635"/>
      <c r="S85" s="635"/>
      <c r="T85" s="635"/>
      <c r="U85" s="635"/>
      <c r="V85" s="636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37"/>
      <c r="B86" s="637"/>
      <c r="C86" s="637"/>
      <c r="D86" s="637"/>
      <c r="E86" s="637"/>
      <c r="F86" s="637"/>
      <c r="G86" s="637"/>
      <c r="H86" s="637"/>
      <c r="I86" s="637"/>
      <c r="J86" s="637"/>
      <c r="K86" s="637"/>
      <c r="L86" s="637"/>
      <c r="M86" s="637"/>
      <c r="N86" s="637"/>
      <c r="O86" s="638"/>
      <c r="P86" s="634" t="s">
        <v>40</v>
      </c>
      <c r="Q86" s="635"/>
      <c r="R86" s="635"/>
      <c r="S86" s="635"/>
      <c r="T86" s="635"/>
      <c r="U86" s="635"/>
      <c r="V86" s="636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28" t="s">
        <v>192</v>
      </c>
      <c r="B87" s="628"/>
      <c r="C87" s="628"/>
      <c r="D87" s="628"/>
      <c r="E87" s="628"/>
      <c r="F87" s="628"/>
      <c r="G87" s="628"/>
      <c r="H87" s="628"/>
      <c r="I87" s="628"/>
      <c r="J87" s="628"/>
      <c r="K87" s="628"/>
      <c r="L87" s="628"/>
      <c r="M87" s="628"/>
      <c r="N87" s="628"/>
      <c r="O87" s="628"/>
      <c r="P87" s="628"/>
      <c r="Q87" s="628"/>
      <c r="R87" s="628"/>
      <c r="S87" s="628"/>
      <c r="T87" s="628"/>
      <c r="U87" s="628"/>
      <c r="V87" s="628"/>
      <c r="W87" s="628"/>
      <c r="X87" s="628"/>
      <c r="Y87" s="628"/>
      <c r="Z87" s="628"/>
      <c r="AA87" s="65"/>
      <c r="AB87" s="65"/>
      <c r="AC87" s="79"/>
    </row>
    <row r="88" spans="1:68" ht="14.25" customHeight="1" x14ac:dyDescent="0.25">
      <c r="A88" s="629" t="s">
        <v>114</v>
      </c>
      <c r="B88" s="629"/>
      <c r="C88" s="629"/>
      <c r="D88" s="629"/>
      <c r="E88" s="629"/>
      <c r="F88" s="629"/>
      <c r="G88" s="629"/>
      <c r="H88" s="629"/>
      <c r="I88" s="629"/>
      <c r="J88" s="629"/>
      <c r="K88" s="629"/>
      <c r="L88" s="629"/>
      <c r="M88" s="629"/>
      <c r="N88" s="629"/>
      <c r="O88" s="629"/>
      <c r="P88" s="629"/>
      <c r="Q88" s="629"/>
      <c r="R88" s="629"/>
      <c r="S88" s="629"/>
      <c r="T88" s="629"/>
      <c r="U88" s="629"/>
      <c r="V88" s="629"/>
      <c r="W88" s="629"/>
      <c r="X88" s="629"/>
      <c r="Y88" s="629"/>
      <c r="Z88" s="629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30">
        <v>4680115881327</v>
      </c>
      <c r="E89" s="630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32"/>
      <c r="R89" s="632"/>
      <c r="S89" s="632"/>
      <c r="T89" s="633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630">
        <v>4680115881518</v>
      </c>
      <c r="E90" s="630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88</v>
      </c>
      <c r="N90" s="38"/>
      <c r="O90" s="37">
        <v>50</v>
      </c>
      <c r="P90" s="67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32"/>
      <c r="R90" s="632"/>
      <c r="S90" s="632"/>
      <c r="T90" s="633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30">
        <v>4680115881303</v>
      </c>
      <c r="E91" s="630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32"/>
      <c r="R91" s="632"/>
      <c r="S91" s="632"/>
      <c r="T91" s="633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37"/>
      <c r="B92" s="637"/>
      <c r="C92" s="637"/>
      <c r="D92" s="637"/>
      <c r="E92" s="637"/>
      <c r="F92" s="637"/>
      <c r="G92" s="637"/>
      <c r="H92" s="637"/>
      <c r="I92" s="637"/>
      <c r="J92" s="637"/>
      <c r="K92" s="637"/>
      <c r="L92" s="637"/>
      <c r="M92" s="637"/>
      <c r="N92" s="637"/>
      <c r="O92" s="638"/>
      <c r="P92" s="634" t="s">
        <v>40</v>
      </c>
      <c r="Q92" s="635"/>
      <c r="R92" s="635"/>
      <c r="S92" s="635"/>
      <c r="T92" s="635"/>
      <c r="U92" s="635"/>
      <c r="V92" s="636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37"/>
      <c r="B93" s="637"/>
      <c r="C93" s="637"/>
      <c r="D93" s="637"/>
      <c r="E93" s="637"/>
      <c r="F93" s="637"/>
      <c r="G93" s="637"/>
      <c r="H93" s="637"/>
      <c r="I93" s="637"/>
      <c r="J93" s="637"/>
      <c r="K93" s="637"/>
      <c r="L93" s="637"/>
      <c r="M93" s="637"/>
      <c r="N93" s="637"/>
      <c r="O93" s="638"/>
      <c r="P93" s="634" t="s">
        <v>40</v>
      </c>
      <c r="Q93" s="635"/>
      <c r="R93" s="635"/>
      <c r="S93" s="635"/>
      <c r="T93" s="635"/>
      <c r="U93" s="635"/>
      <c r="V93" s="636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29" t="s">
        <v>84</v>
      </c>
      <c r="B94" s="629"/>
      <c r="C94" s="629"/>
      <c r="D94" s="629"/>
      <c r="E94" s="629"/>
      <c r="F94" s="629"/>
      <c r="G94" s="629"/>
      <c r="H94" s="629"/>
      <c r="I94" s="629"/>
      <c r="J94" s="629"/>
      <c r="K94" s="629"/>
      <c r="L94" s="629"/>
      <c r="M94" s="629"/>
      <c r="N94" s="629"/>
      <c r="O94" s="629"/>
      <c r="P94" s="629"/>
      <c r="Q94" s="629"/>
      <c r="R94" s="629"/>
      <c r="S94" s="629"/>
      <c r="T94" s="629"/>
      <c r="U94" s="629"/>
      <c r="V94" s="629"/>
      <c r="W94" s="629"/>
      <c r="X94" s="629"/>
      <c r="Y94" s="629"/>
      <c r="Z94" s="629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30">
        <v>4607091386967</v>
      </c>
      <c r="E95" s="630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74" t="s">
        <v>202</v>
      </c>
      <c r="Q95" s="632"/>
      <c r="R95" s="632"/>
      <c r="S95" s="632"/>
      <c r="T95" s="633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630">
        <v>4680115884953</v>
      </c>
      <c r="E96" s="630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32"/>
      <c r="R96" s="632"/>
      <c r="S96" s="632"/>
      <c r="T96" s="633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4301052039</v>
      </c>
      <c r="D97" s="630">
        <v>4607091385731</v>
      </c>
      <c r="E97" s="630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88</v>
      </c>
      <c r="N97" s="38"/>
      <c r="O97" s="37">
        <v>45</v>
      </c>
      <c r="P97" s="67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32"/>
      <c r="R97" s="632"/>
      <c r="S97" s="632"/>
      <c r="T97" s="633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209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207</v>
      </c>
      <c r="B98" s="63" t="s">
        <v>210</v>
      </c>
      <c r="C98" s="36">
        <v>4301051718</v>
      </c>
      <c r="D98" s="630">
        <v>4607091385731</v>
      </c>
      <c r="E98" s="630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105</v>
      </c>
      <c r="N98" s="38"/>
      <c r="O98" s="37">
        <v>45</v>
      </c>
      <c r="P98" s="67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32"/>
      <c r="R98" s="632"/>
      <c r="S98" s="632"/>
      <c r="T98" s="633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630">
        <v>4680115880894</v>
      </c>
      <c r="E99" s="630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6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32"/>
      <c r="R99" s="632"/>
      <c r="S99" s="632"/>
      <c r="T99" s="633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37"/>
      <c r="B100" s="637"/>
      <c r="C100" s="637"/>
      <c r="D100" s="637"/>
      <c r="E100" s="637"/>
      <c r="F100" s="637"/>
      <c r="G100" s="637"/>
      <c r="H100" s="637"/>
      <c r="I100" s="637"/>
      <c r="J100" s="637"/>
      <c r="K100" s="637"/>
      <c r="L100" s="637"/>
      <c r="M100" s="637"/>
      <c r="N100" s="637"/>
      <c r="O100" s="638"/>
      <c r="P100" s="634" t="s">
        <v>40</v>
      </c>
      <c r="Q100" s="635"/>
      <c r="R100" s="635"/>
      <c r="S100" s="635"/>
      <c r="T100" s="635"/>
      <c r="U100" s="635"/>
      <c r="V100" s="636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37"/>
      <c r="B101" s="637"/>
      <c r="C101" s="637"/>
      <c r="D101" s="637"/>
      <c r="E101" s="637"/>
      <c r="F101" s="637"/>
      <c r="G101" s="637"/>
      <c r="H101" s="637"/>
      <c r="I101" s="637"/>
      <c r="J101" s="637"/>
      <c r="K101" s="637"/>
      <c r="L101" s="637"/>
      <c r="M101" s="637"/>
      <c r="N101" s="637"/>
      <c r="O101" s="638"/>
      <c r="P101" s="634" t="s">
        <v>40</v>
      </c>
      <c r="Q101" s="635"/>
      <c r="R101" s="635"/>
      <c r="S101" s="635"/>
      <c r="T101" s="635"/>
      <c r="U101" s="635"/>
      <c r="V101" s="636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28" t="s">
        <v>214</v>
      </c>
      <c r="B102" s="628"/>
      <c r="C102" s="628"/>
      <c r="D102" s="628"/>
      <c r="E102" s="628"/>
      <c r="F102" s="628"/>
      <c r="G102" s="628"/>
      <c r="H102" s="628"/>
      <c r="I102" s="628"/>
      <c r="J102" s="628"/>
      <c r="K102" s="628"/>
      <c r="L102" s="628"/>
      <c r="M102" s="628"/>
      <c r="N102" s="628"/>
      <c r="O102" s="628"/>
      <c r="P102" s="628"/>
      <c r="Q102" s="628"/>
      <c r="R102" s="628"/>
      <c r="S102" s="628"/>
      <c r="T102" s="628"/>
      <c r="U102" s="628"/>
      <c r="V102" s="628"/>
      <c r="W102" s="628"/>
      <c r="X102" s="628"/>
      <c r="Y102" s="628"/>
      <c r="Z102" s="628"/>
      <c r="AA102" s="65"/>
      <c r="AB102" s="65"/>
      <c r="AC102" s="79"/>
    </row>
    <row r="103" spans="1:68" ht="14.25" customHeight="1" x14ac:dyDescent="0.25">
      <c r="A103" s="629" t="s">
        <v>114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6"/>
      <c r="AB103" s="66"/>
      <c r="AC103" s="80"/>
    </row>
    <row r="104" spans="1:68" ht="27" customHeight="1" x14ac:dyDescent="0.25">
      <c r="A104" s="63" t="s">
        <v>215</v>
      </c>
      <c r="B104" s="63" t="s">
        <v>216</v>
      </c>
      <c r="C104" s="36">
        <v>4301011514</v>
      </c>
      <c r="D104" s="630">
        <v>4680115882133</v>
      </c>
      <c r="E104" s="630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7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32"/>
      <c r="R104" s="632"/>
      <c r="S104" s="632"/>
      <c r="T104" s="633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218</v>
      </c>
      <c r="B105" s="63" t="s">
        <v>219</v>
      </c>
      <c r="C105" s="36">
        <v>4301011417</v>
      </c>
      <c r="D105" s="630">
        <v>4680115880269</v>
      </c>
      <c r="E105" s="630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45</v>
      </c>
      <c r="M105" s="38" t="s">
        <v>88</v>
      </c>
      <c r="N105" s="38"/>
      <c r="O105" s="37">
        <v>50</v>
      </c>
      <c r="P105" s="68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32"/>
      <c r="R105" s="632"/>
      <c r="S105" s="632"/>
      <c r="T105" s="633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27" customHeight="1" x14ac:dyDescent="0.25">
      <c r="A106" s="63" t="s">
        <v>220</v>
      </c>
      <c r="B106" s="63" t="s">
        <v>221</v>
      </c>
      <c r="C106" s="36">
        <v>4301011415</v>
      </c>
      <c r="D106" s="630">
        <v>4680115880429</v>
      </c>
      <c r="E106" s="630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88</v>
      </c>
      <c r="N106" s="38"/>
      <c r="O106" s="37">
        <v>50</v>
      </c>
      <c r="P106" s="6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32"/>
      <c r="R106" s="632"/>
      <c r="S106" s="632"/>
      <c r="T106" s="63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222</v>
      </c>
      <c r="B107" s="63" t="s">
        <v>223</v>
      </c>
      <c r="C107" s="36">
        <v>4301011462</v>
      </c>
      <c r="D107" s="630">
        <v>4680115881457</v>
      </c>
      <c r="E107" s="630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88</v>
      </c>
      <c r="N107" s="38"/>
      <c r="O107" s="37">
        <v>50</v>
      </c>
      <c r="P107" s="6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32"/>
      <c r="R107" s="632"/>
      <c r="S107" s="632"/>
      <c r="T107" s="63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37"/>
      <c r="B108" s="637"/>
      <c r="C108" s="637"/>
      <c r="D108" s="637"/>
      <c r="E108" s="637"/>
      <c r="F108" s="637"/>
      <c r="G108" s="637"/>
      <c r="H108" s="637"/>
      <c r="I108" s="637"/>
      <c r="J108" s="637"/>
      <c r="K108" s="637"/>
      <c r="L108" s="637"/>
      <c r="M108" s="637"/>
      <c r="N108" s="637"/>
      <c r="O108" s="638"/>
      <c r="P108" s="634" t="s">
        <v>40</v>
      </c>
      <c r="Q108" s="635"/>
      <c r="R108" s="635"/>
      <c r="S108" s="635"/>
      <c r="T108" s="635"/>
      <c r="U108" s="635"/>
      <c r="V108" s="636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37"/>
      <c r="B109" s="637"/>
      <c r="C109" s="637"/>
      <c r="D109" s="637"/>
      <c r="E109" s="637"/>
      <c r="F109" s="637"/>
      <c r="G109" s="637"/>
      <c r="H109" s="637"/>
      <c r="I109" s="637"/>
      <c r="J109" s="637"/>
      <c r="K109" s="637"/>
      <c r="L109" s="637"/>
      <c r="M109" s="637"/>
      <c r="N109" s="637"/>
      <c r="O109" s="638"/>
      <c r="P109" s="634" t="s">
        <v>40</v>
      </c>
      <c r="Q109" s="635"/>
      <c r="R109" s="635"/>
      <c r="S109" s="635"/>
      <c r="T109" s="635"/>
      <c r="U109" s="635"/>
      <c r="V109" s="636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29" t="s">
        <v>150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630">
        <v>4680115881488</v>
      </c>
      <c r="E111" s="630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8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32"/>
      <c r="R111" s="632"/>
      <c r="S111" s="632"/>
      <c r="T111" s="633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630">
        <v>4680115882775</v>
      </c>
      <c r="E112" s="630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118</v>
      </c>
      <c r="N112" s="38"/>
      <c r="O112" s="37">
        <v>55</v>
      </c>
      <c r="P112" s="6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32"/>
      <c r="R112" s="632"/>
      <c r="S112" s="632"/>
      <c r="T112" s="633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630">
        <v>4680115880658</v>
      </c>
      <c r="E113" s="630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118</v>
      </c>
      <c r="N113" s="38"/>
      <c r="O113" s="37">
        <v>55</v>
      </c>
      <c r="P113" s="6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32"/>
      <c r="R113" s="632"/>
      <c r="S113" s="632"/>
      <c r="T113" s="633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37"/>
      <c r="B114" s="637"/>
      <c r="C114" s="637"/>
      <c r="D114" s="637"/>
      <c r="E114" s="637"/>
      <c r="F114" s="637"/>
      <c r="G114" s="637"/>
      <c r="H114" s="637"/>
      <c r="I114" s="637"/>
      <c r="J114" s="637"/>
      <c r="K114" s="637"/>
      <c r="L114" s="637"/>
      <c r="M114" s="637"/>
      <c r="N114" s="637"/>
      <c r="O114" s="638"/>
      <c r="P114" s="634" t="s">
        <v>40</v>
      </c>
      <c r="Q114" s="635"/>
      <c r="R114" s="635"/>
      <c r="S114" s="635"/>
      <c r="T114" s="635"/>
      <c r="U114" s="635"/>
      <c r="V114" s="636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37"/>
      <c r="B115" s="637"/>
      <c r="C115" s="637"/>
      <c r="D115" s="637"/>
      <c r="E115" s="637"/>
      <c r="F115" s="637"/>
      <c r="G115" s="637"/>
      <c r="H115" s="637"/>
      <c r="I115" s="637"/>
      <c r="J115" s="637"/>
      <c r="K115" s="637"/>
      <c r="L115" s="637"/>
      <c r="M115" s="637"/>
      <c r="N115" s="637"/>
      <c r="O115" s="638"/>
      <c r="P115" s="634" t="s">
        <v>40</v>
      </c>
      <c r="Q115" s="635"/>
      <c r="R115" s="635"/>
      <c r="S115" s="635"/>
      <c r="T115" s="635"/>
      <c r="U115" s="635"/>
      <c r="V115" s="636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29" t="s">
        <v>84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630">
        <v>4607091385168</v>
      </c>
      <c r="E117" s="630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32"/>
      <c r="R117" s="632"/>
      <c r="S117" s="632"/>
      <c r="T117" s="633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630">
        <v>4607091383256</v>
      </c>
      <c r="E118" s="630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105</v>
      </c>
      <c r="N118" s="38"/>
      <c r="O118" s="37">
        <v>45</v>
      </c>
      <c r="P118" s="6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32"/>
      <c r="R118" s="632"/>
      <c r="S118" s="632"/>
      <c r="T118" s="633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630">
        <v>4607091385748</v>
      </c>
      <c r="E119" s="630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105</v>
      </c>
      <c r="N119" s="38"/>
      <c r="O119" s="37">
        <v>45</v>
      </c>
      <c r="P119" s="6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32"/>
      <c r="R119" s="632"/>
      <c r="S119" s="632"/>
      <c r="T119" s="633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630">
        <v>4680115884533</v>
      </c>
      <c r="E120" s="630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6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32"/>
      <c r="R120" s="632"/>
      <c r="S120" s="632"/>
      <c r="T120" s="633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7"/>
      <c r="B121" s="637"/>
      <c r="C121" s="637"/>
      <c r="D121" s="637"/>
      <c r="E121" s="637"/>
      <c r="F121" s="637"/>
      <c r="G121" s="637"/>
      <c r="H121" s="637"/>
      <c r="I121" s="637"/>
      <c r="J121" s="637"/>
      <c r="K121" s="637"/>
      <c r="L121" s="637"/>
      <c r="M121" s="637"/>
      <c r="N121" s="637"/>
      <c r="O121" s="638"/>
      <c r="P121" s="634" t="s">
        <v>40</v>
      </c>
      <c r="Q121" s="635"/>
      <c r="R121" s="635"/>
      <c r="S121" s="635"/>
      <c r="T121" s="635"/>
      <c r="U121" s="635"/>
      <c r="V121" s="636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37"/>
      <c r="B122" s="637"/>
      <c r="C122" s="637"/>
      <c r="D122" s="637"/>
      <c r="E122" s="637"/>
      <c r="F122" s="637"/>
      <c r="G122" s="637"/>
      <c r="H122" s="637"/>
      <c r="I122" s="637"/>
      <c r="J122" s="637"/>
      <c r="K122" s="637"/>
      <c r="L122" s="637"/>
      <c r="M122" s="637"/>
      <c r="N122" s="637"/>
      <c r="O122" s="638"/>
      <c r="P122" s="634" t="s">
        <v>40</v>
      </c>
      <c r="Q122" s="635"/>
      <c r="R122" s="635"/>
      <c r="S122" s="635"/>
      <c r="T122" s="635"/>
      <c r="U122" s="635"/>
      <c r="V122" s="636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29" t="s">
        <v>185</v>
      </c>
      <c r="B123" s="629"/>
      <c r="C123" s="629"/>
      <c r="D123" s="629"/>
      <c r="E123" s="629"/>
      <c r="F123" s="629"/>
      <c r="G123" s="629"/>
      <c r="H123" s="629"/>
      <c r="I123" s="629"/>
      <c r="J123" s="629"/>
      <c r="K123" s="629"/>
      <c r="L123" s="629"/>
      <c r="M123" s="629"/>
      <c r="N123" s="629"/>
      <c r="O123" s="629"/>
      <c r="P123" s="629"/>
      <c r="Q123" s="629"/>
      <c r="R123" s="629"/>
      <c r="S123" s="629"/>
      <c r="T123" s="629"/>
      <c r="U123" s="629"/>
      <c r="V123" s="629"/>
      <c r="W123" s="629"/>
      <c r="X123" s="629"/>
      <c r="Y123" s="629"/>
      <c r="Z123" s="629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630">
        <v>4680115882652</v>
      </c>
      <c r="E124" s="630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6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32"/>
      <c r="R124" s="632"/>
      <c r="S124" s="632"/>
      <c r="T124" s="633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630">
        <v>4680115880238</v>
      </c>
      <c r="E125" s="630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69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32"/>
      <c r="R125" s="632"/>
      <c r="S125" s="632"/>
      <c r="T125" s="633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37"/>
      <c r="B126" s="637"/>
      <c r="C126" s="637"/>
      <c r="D126" s="637"/>
      <c r="E126" s="637"/>
      <c r="F126" s="637"/>
      <c r="G126" s="637"/>
      <c r="H126" s="637"/>
      <c r="I126" s="637"/>
      <c r="J126" s="637"/>
      <c r="K126" s="637"/>
      <c r="L126" s="637"/>
      <c r="M126" s="637"/>
      <c r="N126" s="637"/>
      <c r="O126" s="638"/>
      <c r="P126" s="634" t="s">
        <v>40</v>
      </c>
      <c r="Q126" s="635"/>
      <c r="R126" s="635"/>
      <c r="S126" s="635"/>
      <c r="T126" s="635"/>
      <c r="U126" s="635"/>
      <c r="V126" s="636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37"/>
      <c r="B127" s="637"/>
      <c r="C127" s="637"/>
      <c r="D127" s="637"/>
      <c r="E127" s="637"/>
      <c r="F127" s="637"/>
      <c r="G127" s="637"/>
      <c r="H127" s="637"/>
      <c r="I127" s="637"/>
      <c r="J127" s="637"/>
      <c r="K127" s="637"/>
      <c r="L127" s="637"/>
      <c r="M127" s="637"/>
      <c r="N127" s="637"/>
      <c r="O127" s="638"/>
      <c r="P127" s="634" t="s">
        <v>40</v>
      </c>
      <c r="Q127" s="635"/>
      <c r="R127" s="635"/>
      <c r="S127" s="635"/>
      <c r="T127" s="635"/>
      <c r="U127" s="635"/>
      <c r="V127" s="636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28" t="s">
        <v>247</v>
      </c>
      <c r="B128" s="628"/>
      <c r="C128" s="628"/>
      <c r="D128" s="628"/>
      <c r="E128" s="628"/>
      <c r="F128" s="628"/>
      <c r="G128" s="628"/>
      <c r="H128" s="628"/>
      <c r="I128" s="628"/>
      <c r="J128" s="628"/>
      <c r="K128" s="628"/>
      <c r="L128" s="628"/>
      <c r="M128" s="628"/>
      <c r="N128" s="628"/>
      <c r="O128" s="628"/>
      <c r="P128" s="628"/>
      <c r="Q128" s="628"/>
      <c r="R128" s="628"/>
      <c r="S128" s="628"/>
      <c r="T128" s="628"/>
      <c r="U128" s="628"/>
      <c r="V128" s="628"/>
      <c r="W128" s="628"/>
      <c r="X128" s="628"/>
      <c r="Y128" s="628"/>
      <c r="Z128" s="628"/>
      <c r="AA128" s="65"/>
      <c r="AB128" s="65"/>
      <c r="AC128" s="79"/>
    </row>
    <row r="129" spans="1:68" ht="14.25" customHeight="1" x14ac:dyDescent="0.25">
      <c r="A129" s="629" t="s">
        <v>114</v>
      </c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29"/>
      <c r="P129" s="629"/>
      <c r="Q129" s="629"/>
      <c r="R129" s="629"/>
      <c r="S129" s="629"/>
      <c r="T129" s="629"/>
      <c r="U129" s="629"/>
      <c r="V129" s="629"/>
      <c r="W129" s="629"/>
      <c r="X129" s="629"/>
      <c r="Y129" s="629"/>
      <c r="Z129" s="629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4301011564</v>
      </c>
      <c r="D130" s="630">
        <v>4680115882577</v>
      </c>
      <c r="E130" s="630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111</v>
      </c>
      <c r="N130" s="38"/>
      <c r="O130" s="37">
        <v>90</v>
      </c>
      <c r="P130" s="69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632"/>
      <c r="R130" s="632"/>
      <c r="S130" s="632"/>
      <c r="T130" s="633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248</v>
      </c>
      <c r="B131" s="63" t="s">
        <v>251</v>
      </c>
      <c r="C131" s="36">
        <v>4301011562</v>
      </c>
      <c r="D131" s="630">
        <v>4680115882577</v>
      </c>
      <c r="E131" s="630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111</v>
      </c>
      <c r="N131" s="38"/>
      <c r="O131" s="37">
        <v>90</v>
      </c>
      <c r="P131" s="69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632"/>
      <c r="R131" s="632"/>
      <c r="S131" s="632"/>
      <c r="T131" s="633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7"/>
      <c r="B132" s="637"/>
      <c r="C132" s="637"/>
      <c r="D132" s="637"/>
      <c r="E132" s="637"/>
      <c r="F132" s="637"/>
      <c r="G132" s="637"/>
      <c r="H132" s="637"/>
      <c r="I132" s="637"/>
      <c r="J132" s="637"/>
      <c r="K132" s="637"/>
      <c r="L132" s="637"/>
      <c r="M132" s="637"/>
      <c r="N132" s="637"/>
      <c r="O132" s="638"/>
      <c r="P132" s="634" t="s">
        <v>40</v>
      </c>
      <c r="Q132" s="635"/>
      <c r="R132" s="635"/>
      <c r="S132" s="635"/>
      <c r="T132" s="635"/>
      <c r="U132" s="635"/>
      <c r="V132" s="636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7"/>
      <c r="B133" s="637"/>
      <c r="C133" s="637"/>
      <c r="D133" s="637"/>
      <c r="E133" s="637"/>
      <c r="F133" s="637"/>
      <c r="G133" s="637"/>
      <c r="H133" s="637"/>
      <c r="I133" s="637"/>
      <c r="J133" s="637"/>
      <c r="K133" s="637"/>
      <c r="L133" s="637"/>
      <c r="M133" s="637"/>
      <c r="N133" s="637"/>
      <c r="O133" s="638"/>
      <c r="P133" s="634" t="s">
        <v>40</v>
      </c>
      <c r="Q133" s="635"/>
      <c r="R133" s="635"/>
      <c r="S133" s="635"/>
      <c r="T133" s="635"/>
      <c r="U133" s="635"/>
      <c r="V133" s="636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9" t="s">
        <v>78</v>
      </c>
      <c r="B134" s="629"/>
      <c r="C134" s="629"/>
      <c r="D134" s="629"/>
      <c r="E134" s="629"/>
      <c r="F134" s="629"/>
      <c r="G134" s="629"/>
      <c r="H134" s="629"/>
      <c r="I134" s="629"/>
      <c r="J134" s="629"/>
      <c r="K134" s="629"/>
      <c r="L134" s="629"/>
      <c r="M134" s="629"/>
      <c r="N134" s="629"/>
      <c r="O134" s="629"/>
      <c r="P134" s="629"/>
      <c r="Q134" s="629"/>
      <c r="R134" s="629"/>
      <c r="S134" s="629"/>
      <c r="T134" s="629"/>
      <c r="U134" s="629"/>
      <c r="V134" s="629"/>
      <c r="W134" s="629"/>
      <c r="X134" s="629"/>
      <c r="Y134" s="629"/>
      <c r="Z134" s="629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4301031234</v>
      </c>
      <c r="D135" s="630">
        <v>4680115883444</v>
      </c>
      <c r="E135" s="630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111</v>
      </c>
      <c r="N135" s="38"/>
      <c r="O135" s="37">
        <v>90</v>
      </c>
      <c r="P135" s="6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632"/>
      <c r="R135" s="632"/>
      <c r="S135" s="632"/>
      <c r="T135" s="633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252</v>
      </c>
      <c r="B136" s="63" t="s">
        <v>255</v>
      </c>
      <c r="C136" s="36">
        <v>4301031235</v>
      </c>
      <c r="D136" s="630">
        <v>4680115883444</v>
      </c>
      <c r="E136" s="630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111</v>
      </c>
      <c r="N136" s="38"/>
      <c r="O136" s="37">
        <v>90</v>
      </c>
      <c r="P136" s="69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632"/>
      <c r="R136" s="632"/>
      <c r="S136" s="632"/>
      <c r="T136" s="633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7"/>
      <c r="B137" s="637"/>
      <c r="C137" s="637"/>
      <c r="D137" s="637"/>
      <c r="E137" s="637"/>
      <c r="F137" s="637"/>
      <c r="G137" s="637"/>
      <c r="H137" s="637"/>
      <c r="I137" s="637"/>
      <c r="J137" s="637"/>
      <c r="K137" s="637"/>
      <c r="L137" s="637"/>
      <c r="M137" s="637"/>
      <c r="N137" s="637"/>
      <c r="O137" s="638"/>
      <c r="P137" s="634" t="s">
        <v>40</v>
      </c>
      <c r="Q137" s="635"/>
      <c r="R137" s="635"/>
      <c r="S137" s="635"/>
      <c r="T137" s="635"/>
      <c r="U137" s="635"/>
      <c r="V137" s="636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7"/>
      <c r="B138" s="637"/>
      <c r="C138" s="637"/>
      <c r="D138" s="637"/>
      <c r="E138" s="637"/>
      <c r="F138" s="637"/>
      <c r="G138" s="637"/>
      <c r="H138" s="637"/>
      <c r="I138" s="637"/>
      <c r="J138" s="637"/>
      <c r="K138" s="637"/>
      <c r="L138" s="637"/>
      <c r="M138" s="637"/>
      <c r="N138" s="637"/>
      <c r="O138" s="638"/>
      <c r="P138" s="634" t="s">
        <v>40</v>
      </c>
      <c r="Q138" s="635"/>
      <c r="R138" s="635"/>
      <c r="S138" s="635"/>
      <c r="T138" s="635"/>
      <c r="U138" s="635"/>
      <c r="V138" s="636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29" t="s">
        <v>84</v>
      </c>
      <c r="B139" s="629"/>
      <c r="C139" s="629"/>
      <c r="D139" s="629"/>
      <c r="E139" s="629"/>
      <c r="F139" s="629"/>
      <c r="G139" s="629"/>
      <c r="H139" s="629"/>
      <c r="I139" s="629"/>
      <c r="J139" s="629"/>
      <c r="K139" s="629"/>
      <c r="L139" s="629"/>
      <c r="M139" s="629"/>
      <c r="N139" s="629"/>
      <c r="O139" s="629"/>
      <c r="P139" s="629"/>
      <c r="Q139" s="629"/>
      <c r="R139" s="629"/>
      <c r="S139" s="629"/>
      <c r="T139" s="629"/>
      <c r="U139" s="629"/>
      <c r="V139" s="629"/>
      <c r="W139" s="629"/>
      <c r="X139" s="629"/>
      <c r="Y139" s="629"/>
      <c r="Z139" s="629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630">
        <v>4680115882584</v>
      </c>
      <c r="E140" s="630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111</v>
      </c>
      <c r="N140" s="38"/>
      <c r="O140" s="37">
        <v>60</v>
      </c>
      <c r="P140" s="69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32"/>
      <c r="R140" s="632"/>
      <c r="S140" s="632"/>
      <c r="T140" s="633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630">
        <v>4680115882584</v>
      </c>
      <c r="E141" s="630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111</v>
      </c>
      <c r="N141" s="38"/>
      <c r="O141" s="37">
        <v>60</v>
      </c>
      <c r="P141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32"/>
      <c r="R141" s="632"/>
      <c r="S141" s="632"/>
      <c r="T141" s="633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37"/>
      <c r="B142" s="637"/>
      <c r="C142" s="637"/>
      <c r="D142" s="637"/>
      <c r="E142" s="637"/>
      <c r="F142" s="637"/>
      <c r="G142" s="637"/>
      <c r="H142" s="637"/>
      <c r="I142" s="637"/>
      <c r="J142" s="637"/>
      <c r="K142" s="637"/>
      <c r="L142" s="637"/>
      <c r="M142" s="637"/>
      <c r="N142" s="637"/>
      <c r="O142" s="638"/>
      <c r="P142" s="634" t="s">
        <v>40</v>
      </c>
      <c r="Q142" s="635"/>
      <c r="R142" s="635"/>
      <c r="S142" s="635"/>
      <c r="T142" s="635"/>
      <c r="U142" s="635"/>
      <c r="V142" s="636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37"/>
      <c r="B143" s="637"/>
      <c r="C143" s="637"/>
      <c r="D143" s="637"/>
      <c r="E143" s="637"/>
      <c r="F143" s="637"/>
      <c r="G143" s="637"/>
      <c r="H143" s="637"/>
      <c r="I143" s="637"/>
      <c r="J143" s="637"/>
      <c r="K143" s="637"/>
      <c r="L143" s="637"/>
      <c r="M143" s="637"/>
      <c r="N143" s="637"/>
      <c r="O143" s="638"/>
      <c r="P143" s="634" t="s">
        <v>40</v>
      </c>
      <c r="Q143" s="635"/>
      <c r="R143" s="635"/>
      <c r="S143" s="635"/>
      <c r="T143" s="635"/>
      <c r="U143" s="635"/>
      <c r="V143" s="636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28" t="s">
        <v>112</v>
      </c>
      <c r="B144" s="628"/>
      <c r="C144" s="628"/>
      <c r="D144" s="628"/>
      <c r="E144" s="628"/>
      <c r="F144" s="628"/>
      <c r="G144" s="628"/>
      <c r="H144" s="628"/>
      <c r="I144" s="628"/>
      <c r="J144" s="628"/>
      <c r="K144" s="628"/>
      <c r="L144" s="628"/>
      <c r="M144" s="628"/>
      <c r="N144" s="628"/>
      <c r="O144" s="628"/>
      <c r="P144" s="628"/>
      <c r="Q144" s="628"/>
      <c r="R144" s="628"/>
      <c r="S144" s="628"/>
      <c r="T144" s="628"/>
      <c r="U144" s="628"/>
      <c r="V144" s="628"/>
      <c r="W144" s="628"/>
      <c r="X144" s="628"/>
      <c r="Y144" s="628"/>
      <c r="Z144" s="628"/>
      <c r="AA144" s="65"/>
      <c r="AB144" s="65"/>
      <c r="AC144" s="79"/>
    </row>
    <row r="145" spans="1:68" ht="14.25" customHeight="1" x14ac:dyDescent="0.25">
      <c r="A145" s="629" t="s">
        <v>114</v>
      </c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29"/>
      <c r="P145" s="629"/>
      <c r="Q145" s="629"/>
      <c r="R145" s="629"/>
      <c r="S145" s="629"/>
      <c r="T145" s="629"/>
      <c r="U145" s="629"/>
      <c r="V145" s="629"/>
      <c r="W145" s="629"/>
      <c r="X145" s="629"/>
      <c r="Y145" s="629"/>
      <c r="Z145" s="629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630">
        <v>4607091384604</v>
      </c>
      <c r="E146" s="630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69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32"/>
      <c r="R146" s="632"/>
      <c r="S146" s="632"/>
      <c r="T146" s="633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37"/>
      <c r="B147" s="637"/>
      <c r="C147" s="637"/>
      <c r="D147" s="637"/>
      <c r="E147" s="637"/>
      <c r="F147" s="637"/>
      <c r="G147" s="637"/>
      <c r="H147" s="637"/>
      <c r="I147" s="637"/>
      <c r="J147" s="637"/>
      <c r="K147" s="637"/>
      <c r="L147" s="637"/>
      <c r="M147" s="637"/>
      <c r="N147" s="637"/>
      <c r="O147" s="638"/>
      <c r="P147" s="634" t="s">
        <v>40</v>
      </c>
      <c r="Q147" s="635"/>
      <c r="R147" s="635"/>
      <c r="S147" s="635"/>
      <c r="T147" s="635"/>
      <c r="U147" s="635"/>
      <c r="V147" s="636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37"/>
      <c r="B148" s="637"/>
      <c r="C148" s="637"/>
      <c r="D148" s="637"/>
      <c r="E148" s="637"/>
      <c r="F148" s="637"/>
      <c r="G148" s="637"/>
      <c r="H148" s="637"/>
      <c r="I148" s="637"/>
      <c r="J148" s="637"/>
      <c r="K148" s="637"/>
      <c r="L148" s="637"/>
      <c r="M148" s="637"/>
      <c r="N148" s="637"/>
      <c r="O148" s="638"/>
      <c r="P148" s="634" t="s">
        <v>40</v>
      </c>
      <c r="Q148" s="635"/>
      <c r="R148" s="635"/>
      <c r="S148" s="635"/>
      <c r="T148" s="635"/>
      <c r="U148" s="635"/>
      <c r="V148" s="636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29" t="s">
        <v>78</v>
      </c>
      <c r="B149" s="629"/>
      <c r="C149" s="629"/>
      <c r="D149" s="629"/>
      <c r="E149" s="629"/>
      <c r="F149" s="629"/>
      <c r="G149" s="629"/>
      <c r="H149" s="629"/>
      <c r="I149" s="629"/>
      <c r="J149" s="629"/>
      <c r="K149" s="629"/>
      <c r="L149" s="629"/>
      <c r="M149" s="629"/>
      <c r="N149" s="629"/>
      <c r="O149" s="629"/>
      <c r="P149" s="629"/>
      <c r="Q149" s="629"/>
      <c r="R149" s="629"/>
      <c r="S149" s="629"/>
      <c r="T149" s="629"/>
      <c r="U149" s="629"/>
      <c r="V149" s="629"/>
      <c r="W149" s="629"/>
      <c r="X149" s="629"/>
      <c r="Y149" s="629"/>
      <c r="Z149" s="629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630">
        <v>4607091387667</v>
      </c>
      <c r="E150" s="630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6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32"/>
      <c r="R150" s="632"/>
      <c r="S150" s="632"/>
      <c r="T150" s="633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630">
        <v>4607091387636</v>
      </c>
      <c r="E151" s="630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32"/>
      <c r="R151" s="632"/>
      <c r="S151" s="632"/>
      <c r="T151" s="633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630">
        <v>4607091382426</v>
      </c>
      <c r="E152" s="630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82</v>
      </c>
      <c r="N152" s="38"/>
      <c r="O152" s="37">
        <v>40</v>
      </c>
      <c r="P152" s="70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32"/>
      <c r="R152" s="632"/>
      <c r="S152" s="632"/>
      <c r="T152" s="633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37"/>
      <c r="B153" s="637"/>
      <c r="C153" s="637"/>
      <c r="D153" s="637"/>
      <c r="E153" s="637"/>
      <c r="F153" s="637"/>
      <c r="G153" s="637"/>
      <c r="H153" s="637"/>
      <c r="I153" s="637"/>
      <c r="J153" s="637"/>
      <c r="K153" s="637"/>
      <c r="L153" s="637"/>
      <c r="M153" s="637"/>
      <c r="N153" s="637"/>
      <c r="O153" s="638"/>
      <c r="P153" s="634" t="s">
        <v>40</v>
      </c>
      <c r="Q153" s="635"/>
      <c r="R153" s="635"/>
      <c r="S153" s="635"/>
      <c r="T153" s="635"/>
      <c r="U153" s="635"/>
      <c r="V153" s="636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37"/>
      <c r="B154" s="637"/>
      <c r="C154" s="637"/>
      <c r="D154" s="637"/>
      <c r="E154" s="637"/>
      <c r="F154" s="637"/>
      <c r="G154" s="637"/>
      <c r="H154" s="637"/>
      <c r="I154" s="637"/>
      <c r="J154" s="637"/>
      <c r="K154" s="637"/>
      <c r="L154" s="637"/>
      <c r="M154" s="637"/>
      <c r="N154" s="637"/>
      <c r="O154" s="638"/>
      <c r="P154" s="634" t="s">
        <v>40</v>
      </c>
      <c r="Q154" s="635"/>
      <c r="R154" s="635"/>
      <c r="S154" s="635"/>
      <c r="T154" s="635"/>
      <c r="U154" s="635"/>
      <c r="V154" s="636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27" t="s">
        <v>271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54"/>
      <c r="AB155" s="54"/>
      <c r="AC155" s="54"/>
    </row>
    <row r="156" spans="1:68" ht="16.5" customHeight="1" x14ac:dyDescent="0.25">
      <c r="A156" s="628" t="s">
        <v>272</v>
      </c>
      <c r="B156" s="628"/>
      <c r="C156" s="628"/>
      <c r="D156" s="628"/>
      <c r="E156" s="628"/>
      <c r="F156" s="628"/>
      <c r="G156" s="628"/>
      <c r="H156" s="628"/>
      <c r="I156" s="628"/>
      <c r="J156" s="628"/>
      <c r="K156" s="628"/>
      <c r="L156" s="628"/>
      <c r="M156" s="628"/>
      <c r="N156" s="628"/>
      <c r="O156" s="628"/>
      <c r="P156" s="628"/>
      <c r="Q156" s="628"/>
      <c r="R156" s="628"/>
      <c r="S156" s="628"/>
      <c r="T156" s="628"/>
      <c r="U156" s="628"/>
      <c r="V156" s="628"/>
      <c r="W156" s="628"/>
      <c r="X156" s="628"/>
      <c r="Y156" s="628"/>
      <c r="Z156" s="628"/>
      <c r="AA156" s="65"/>
      <c r="AB156" s="65"/>
      <c r="AC156" s="79"/>
    </row>
    <row r="157" spans="1:68" ht="14.25" customHeight="1" x14ac:dyDescent="0.25">
      <c r="A157" s="629" t="s">
        <v>150</v>
      </c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29"/>
      <c r="P157" s="629"/>
      <c r="Q157" s="629"/>
      <c r="R157" s="629"/>
      <c r="S157" s="629"/>
      <c r="T157" s="629"/>
      <c r="U157" s="629"/>
      <c r="V157" s="629"/>
      <c r="W157" s="629"/>
      <c r="X157" s="629"/>
      <c r="Y157" s="629"/>
      <c r="Z157" s="629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630">
        <v>4680115886223</v>
      </c>
      <c r="E158" s="630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0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32"/>
      <c r="R158" s="632"/>
      <c r="S158" s="632"/>
      <c r="T158" s="633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37"/>
      <c r="B159" s="637"/>
      <c r="C159" s="637"/>
      <c r="D159" s="637"/>
      <c r="E159" s="637"/>
      <c r="F159" s="637"/>
      <c r="G159" s="637"/>
      <c r="H159" s="637"/>
      <c r="I159" s="637"/>
      <c r="J159" s="637"/>
      <c r="K159" s="637"/>
      <c r="L159" s="637"/>
      <c r="M159" s="637"/>
      <c r="N159" s="637"/>
      <c r="O159" s="638"/>
      <c r="P159" s="634" t="s">
        <v>40</v>
      </c>
      <c r="Q159" s="635"/>
      <c r="R159" s="635"/>
      <c r="S159" s="635"/>
      <c r="T159" s="635"/>
      <c r="U159" s="635"/>
      <c r="V159" s="636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37"/>
      <c r="B160" s="637"/>
      <c r="C160" s="637"/>
      <c r="D160" s="637"/>
      <c r="E160" s="637"/>
      <c r="F160" s="637"/>
      <c r="G160" s="637"/>
      <c r="H160" s="637"/>
      <c r="I160" s="637"/>
      <c r="J160" s="637"/>
      <c r="K160" s="637"/>
      <c r="L160" s="637"/>
      <c r="M160" s="637"/>
      <c r="N160" s="637"/>
      <c r="O160" s="638"/>
      <c r="P160" s="634" t="s">
        <v>40</v>
      </c>
      <c r="Q160" s="635"/>
      <c r="R160" s="635"/>
      <c r="S160" s="635"/>
      <c r="T160" s="635"/>
      <c r="U160" s="635"/>
      <c r="V160" s="636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29" t="s">
        <v>78</v>
      </c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29"/>
      <c r="P161" s="629"/>
      <c r="Q161" s="629"/>
      <c r="R161" s="629"/>
      <c r="S161" s="629"/>
      <c r="T161" s="629"/>
      <c r="U161" s="629"/>
      <c r="V161" s="629"/>
      <c r="W161" s="629"/>
      <c r="X161" s="629"/>
      <c r="Y161" s="629"/>
      <c r="Z161" s="629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630">
        <v>4680115880993</v>
      </c>
      <c r="E162" s="630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82</v>
      </c>
      <c r="N162" s="38"/>
      <c r="O162" s="37">
        <v>40</v>
      </c>
      <c r="P162" s="7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32"/>
      <c r="R162" s="632"/>
      <c r="S162" s="632"/>
      <c r="T162" s="633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630">
        <v>4680115881761</v>
      </c>
      <c r="E163" s="630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82</v>
      </c>
      <c r="N163" s="38"/>
      <c r="O163" s="37">
        <v>40</v>
      </c>
      <c r="P163" s="7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32"/>
      <c r="R163" s="632"/>
      <c r="S163" s="632"/>
      <c r="T163" s="633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630">
        <v>4680115881563</v>
      </c>
      <c r="E164" s="630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82</v>
      </c>
      <c r="N164" s="38"/>
      <c r="O164" s="37">
        <v>40</v>
      </c>
      <c r="P164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32"/>
      <c r="R164" s="632"/>
      <c r="S164" s="632"/>
      <c r="T164" s="633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630">
        <v>4680115880986</v>
      </c>
      <c r="E165" s="630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32"/>
      <c r="R165" s="632"/>
      <c r="S165" s="632"/>
      <c r="T165" s="633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630">
        <v>4680115881785</v>
      </c>
      <c r="E166" s="630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32"/>
      <c r="R166" s="632"/>
      <c r="S166" s="632"/>
      <c r="T166" s="633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630">
        <v>4680115886537</v>
      </c>
      <c r="E167" s="630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0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32"/>
      <c r="R167" s="632"/>
      <c r="S167" s="632"/>
      <c r="T167" s="633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630">
        <v>4680115881679</v>
      </c>
      <c r="E168" s="630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32"/>
      <c r="R168" s="632"/>
      <c r="S168" s="632"/>
      <c r="T168" s="633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630">
        <v>4680115880191</v>
      </c>
      <c r="E169" s="630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32"/>
      <c r="R169" s="632"/>
      <c r="S169" s="632"/>
      <c r="T169" s="633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630">
        <v>4680115883963</v>
      </c>
      <c r="E170" s="630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32"/>
      <c r="R170" s="632"/>
      <c r="S170" s="632"/>
      <c r="T170" s="633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37"/>
      <c r="B171" s="637"/>
      <c r="C171" s="637"/>
      <c r="D171" s="637"/>
      <c r="E171" s="637"/>
      <c r="F171" s="637"/>
      <c r="G171" s="637"/>
      <c r="H171" s="637"/>
      <c r="I171" s="637"/>
      <c r="J171" s="637"/>
      <c r="K171" s="637"/>
      <c r="L171" s="637"/>
      <c r="M171" s="637"/>
      <c r="N171" s="637"/>
      <c r="O171" s="638"/>
      <c r="P171" s="634" t="s">
        <v>40</v>
      </c>
      <c r="Q171" s="635"/>
      <c r="R171" s="635"/>
      <c r="S171" s="635"/>
      <c r="T171" s="635"/>
      <c r="U171" s="635"/>
      <c r="V171" s="636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37"/>
      <c r="B172" s="637"/>
      <c r="C172" s="637"/>
      <c r="D172" s="637"/>
      <c r="E172" s="637"/>
      <c r="F172" s="637"/>
      <c r="G172" s="637"/>
      <c r="H172" s="637"/>
      <c r="I172" s="637"/>
      <c r="J172" s="637"/>
      <c r="K172" s="637"/>
      <c r="L172" s="637"/>
      <c r="M172" s="637"/>
      <c r="N172" s="637"/>
      <c r="O172" s="638"/>
      <c r="P172" s="634" t="s">
        <v>40</v>
      </c>
      <c r="Q172" s="635"/>
      <c r="R172" s="635"/>
      <c r="S172" s="635"/>
      <c r="T172" s="635"/>
      <c r="U172" s="635"/>
      <c r="V172" s="636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29" t="s">
        <v>106</v>
      </c>
      <c r="B173" s="629"/>
      <c r="C173" s="629"/>
      <c r="D173" s="629"/>
      <c r="E173" s="629"/>
      <c r="F173" s="629"/>
      <c r="G173" s="629"/>
      <c r="H173" s="629"/>
      <c r="I173" s="629"/>
      <c r="J173" s="629"/>
      <c r="K173" s="629"/>
      <c r="L173" s="629"/>
      <c r="M173" s="629"/>
      <c r="N173" s="629"/>
      <c r="O173" s="629"/>
      <c r="P173" s="629"/>
      <c r="Q173" s="629"/>
      <c r="R173" s="629"/>
      <c r="S173" s="629"/>
      <c r="T173" s="629"/>
      <c r="U173" s="629"/>
      <c r="V173" s="629"/>
      <c r="W173" s="629"/>
      <c r="X173" s="629"/>
      <c r="Y173" s="629"/>
      <c r="Z173" s="629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630">
        <v>4680115886780</v>
      </c>
      <c r="E174" s="630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32"/>
      <c r="R174" s="632"/>
      <c r="S174" s="632"/>
      <c r="T174" s="633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630">
        <v>4680115886742</v>
      </c>
      <c r="E175" s="630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32"/>
      <c r="R175" s="632"/>
      <c r="S175" s="632"/>
      <c r="T175" s="633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630">
        <v>4680115886766</v>
      </c>
      <c r="E176" s="630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1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32"/>
      <c r="R176" s="632"/>
      <c r="S176" s="632"/>
      <c r="T176" s="633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7"/>
      <c r="B177" s="637"/>
      <c r="C177" s="637"/>
      <c r="D177" s="637"/>
      <c r="E177" s="637"/>
      <c r="F177" s="637"/>
      <c r="G177" s="637"/>
      <c r="H177" s="637"/>
      <c r="I177" s="637"/>
      <c r="J177" s="637"/>
      <c r="K177" s="637"/>
      <c r="L177" s="637"/>
      <c r="M177" s="637"/>
      <c r="N177" s="637"/>
      <c r="O177" s="638"/>
      <c r="P177" s="634" t="s">
        <v>40</v>
      </c>
      <c r="Q177" s="635"/>
      <c r="R177" s="635"/>
      <c r="S177" s="635"/>
      <c r="T177" s="635"/>
      <c r="U177" s="635"/>
      <c r="V177" s="636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37"/>
      <c r="B178" s="637"/>
      <c r="C178" s="637"/>
      <c r="D178" s="637"/>
      <c r="E178" s="637"/>
      <c r="F178" s="637"/>
      <c r="G178" s="637"/>
      <c r="H178" s="637"/>
      <c r="I178" s="637"/>
      <c r="J178" s="637"/>
      <c r="K178" s="637"/>
      <c r="L178" s="637"/>
      <c r="M178" s="637"/>
      <c r="N178" s="637"/>
      <c r="O178" s="638"/>
      <c r="P178" s="634" t="s">
        <v>40</v>
      </c>
      <c r="Q178" s="635"/>
      <c r="R178" s="635"/>
      <c r="S178" s="635"/>
      <c r="T178" s="635"/>
      <c r="U178" s="635"/>
      <c r="V178" s="636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29" t="s">
        <v>309</v>
      </c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29"/>
      <c r="P179" s="629"/>
      <c r="Q179" s="629"/>
      <c r="R179" s="629"/>
      <c r="S179" s="629"/>
      <c r="T179" s="629"/>
      <c r="U179" s="629"/>
      <c r="V179" s="629"/>
      <c r="W179" s="629"/>
      <c r="X179" s="629"/>
      <c r="Y179" s="629"/>
      <c r="Z179" s="629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630">
        <v>4680115886797</v>
      </c>
      <c r="E180" s="630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32"/>
      <c r="R180" s="632"/>
      <c r="S180" s="632"/>
      <c r="T180" s="633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37"/>
      <c r="B181" s="637"/>
      <c r="C181" s="637"/>
      <c r="D181" s="637"/>
      <c r="E181" s="637"/>
      <c r="F181" s="637"/>
      <c r="G181" s="637"/>
      <c r="H181" s="637"/>
      <c r="I181" s="637"/>
      <c r="J181" s="637"/>
      <c r="K181" s="637"/>
      <c r="L181" s="637"/>
      <c r="M181" s="637"/>
      <c r="N181" s="637"/>
      <c r="O181" s="638"/>
      <c r="P181" s="634" t="s">
        <v>40</v>
      </c>
      <c r="Q181" s="635"/>
      <c r="R181" s="635"/>
      <c r="S181" s="635"/>
      <c r="T181" s="635"/>
      <c r="U181" s="635"/>
      <c r="V181" s="636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37"/>
      <c r="B182" s="637"/>
      <c r="C182" s="637"/>
      <c r="D182" s="637"/>
      <c r="E182" s="637"/>
      <c r="F182" s="637"/>
      <c r="G182" s="637"/>
      <c r="H182" s="637"/>
      <c r="I182" s="637"/>
      <c r="J182" s="637"/>
      <c r="K182" s="637"/>
      <c r="L182" s="637"/>
      <c r="M182" s="637"/>
      <c r="N182" s="637"/>
      <c r="O182" s="638"/>
      <c r="P182" s="634" t="s">
        <v>40</v>
      </c>
      <c r="Q182" s="635"/>
      <c r="R182" s="635"/>
      <c r="S182" s="635"/>
      <c r="T182" s="635"/>
      <c r="U182" s="635"/>
      <c r="V182" s="636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28" t="s">
        <v>312</v>
      </c>
      <c r="B183" s="628"/>
      <c r="C183" s="628"/>
      <c r="D183" s="628"/>
      <c r="E183" s="628"/>
      <c r="F183" s="628"/>
      <c r="G183" s="628"/>
      <c r="H183" s="628"/>
      <c r="I183" s="628"/>
      <c r="J183" s="628"/>
      <c r="K183" s="628"/>
      <c r="L183" s="628"/>
      <c r="M183" s="628"/>
      <c r="N183" s="628"/>
      <c r="O183" s="628"/>
      <c r="P183" s="628"/>
      <c r="Q183" s="628"/>
      <c r="R183" s="628"/>
      <c r="S183" s="628"/>
      <c r="T183" s="628"/>
      <c r="U183" s="628"/>
      <c r="V183" s="628"/>
      <c r="W183" s="628"/>
      <c r="X183" s="628"/>
      <c r="Y183" s="628"/>
      <c r="Z183" s="628"/>
      <c r="AA183" s="65"/>
      <c r="AB183" s="65"/>
      <c r="AC183" s="79"/>
    </row>
    <row r="184" spans="1:68" ht="14.25" customHeight="1" x14ac:dyDescent="0.25">
      <c r="A184" s="629" t="s">
        <v>114</v>
      </c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29"/>
      <c r="P184" s="629"/>
      <c r="Q184" s="629"/>
      <c r="R184" s="629"/>
      <c r="S184" s="629"/>
      <c r="T184" s="629"/>
      <c r="U184" s="629"/>
      <c r="V184" s="629"/>
      <c r="W184" s="629"/>
      <c r="X184" s="629"/>
      <c r="Y184" s="629"/>
      <c r="Z184" s="629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630">
        <v>4680115881402</v>
      </c>
      <c r="E185" s="630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1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32"/>
      <c r="R185" s="632"/>
      <c r="S185" s="632"/>
      <c r="T185" s="633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630">
        <v>4680115881396</v>
      </c>
      <c r="E186" s="630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118</v>
      </c>
      <c r="N186" s="38"/>
      <c r="O186" s="37">
        <v>55</v>
      </c>
      <c r="P186" s="7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32"/>
      <c r="R186" s="632"/>
      <c r="S186" s="632"/>
      <c r="T186" s="633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37"/>
      <c r="B187" s="637"/>
      <c r="C187" s="637"/>
      <c r="D187" s="637"/>
      <c r="E187" s="637"/>
      <c r="F187" s="637"/>
      <c r="G187" s="637"/>
      <c r="H187" s="637"/>
      <c r="I187" s="637"/>
      <c r="J187" s="637"/>
      <c r="K187" s="637"/>
      <c r="L187" s="637"/>
      <c r="M187" s="637"/>
      <c r="N187" s="637"/>
      <c r="O187" s="638"/>
      <c r="P187" s="634" t="s">
        <v>40</v>
      </c>
      <c r="Q187" s="635"/>
      <c r="R187" s="635"/>
      <c r="S187" s="635"/>
      <c r="T187" s="635"/>
      <c r="U187" s="635"/>
      <c r="V187" s="636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37"/>
      <c r="B188" s="637"/>
      <c r="C188" s="637"/>
      <c r="D188" s="637"/>
      <c r="E188" s="637"/>
      <c r="F188" s="637"/>
      <c r="G188" s="637"/>
      <c r="H188" s="637"/>
      <c r="I188" s="637"/>
      <c r="J188" s="637"/>
      <c r="K188" s="637"/>
      <c r="L188" s="637"/>
      <c r="M188" s="637"/>
      <c r="N188" s="637"/>
      <c r="O188" s="638"/>
      <c r="P188" s="634" t="s">
        <v>40</v>
      </c>
      <c r="Q188" s="635"/>
      <c r="R188" s="635"/>
      <c r="S188" s="635"/>
      <c r="T188" s="635"/>
      <c r="U188" s="635"/>
      <c r="V188" s="636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29" t="s">
        <v>150</v>
      </c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29"/>
      <c r="P189" s="629"/>
      <c r="Q189" s="629"/>
      <c r="R189" s="629"/>
      <c r="S189" s="629"/>
      <c r="T189" s="629"/>
      <c r="U189" s="629"/>
      <c r="V189" s="629"/>
      <c r="W189" s="629"/>
      <c r="X189" s="629"/>
      <c r="Y189" s="629"/>
      <c r="Z189" s="629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630">
        <v>4680115882935</v>
      </c>
      <c r="E190" s="630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88</v>
      </c>
      <c r="N190" s="38"/>
      <c r="O190" s="37">
        <v>50</v>
      </c>
      <c r="P190" s="71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32"/>
      <c r="R190" s="632"/>
      <c r="S190" s="632"/>
      <c r="T190" s="633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630">
        <v>4680115880764</v>
      </c>
      <c r="E191" s="630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118</v>
      </c>
      <c r="N191" s="38"/>
      <c r="O191" s="37">
        <v>50</v>
      </c>
      <c r="P191" s="7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32"/>
      <c r="R191" s="632"/>
      <c r="S191" s="632"/>
      <c r="T191" s="633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37"/>
      <c r="B192" s="637"/>
      <c r="C192" s="637"/>
      <c r="D192" s="637"/>
      <c r="E192" s="637"/>
      <c r="F192" s="637"/>
      <c r="G192" s="637"/>
      <c r="H192" s="637"/>
      <c r="I192" s="637"/>
      <c r="J192" s="637"/>
      <c r="K192" s="637"/>
      <c r="L192" s="637"/>
      <c r="M192" s="637"/>
      <c r="N192" s="637"/>
      <c r="O192" s="638"/>
      <c r="P192" s="634" t="s">
        <v>40</v>
      </c>
      <c r="Q192" s="635"/>
      <c r="R192" s="635"/>
      <c r="S192" s="635"/>
      <c r="T192" s="635"/>
      <c r="U192" s="635"/>
      <c r="V192" s="636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37"/>
      <c r="B193" s="637"/>
      <c r="C193" s="637"/>
      <c r="D193" s="637"/>
      <c r="E193" s="637"/>
      <c r="F193" s="637"/>
      <c r="G193" s="637"/>
      <c r="H193" s="637"/>
      <c r="I193" s="637"/>
      <c r="J193" s="637"/>
      <c r="K193" s="637"/>
      <c r="L193" s="637"/>
      <c r="M193" s="637"/>
      <c r="N193" s="637"/>
      <c r="O193" s="638"/>
      <c r="P193" s="634" t="s">
        <v>40</v>
      </c>
      <c r="Q193" s="635"/>
      <c r="R193" s="635"/>
      <c r="S193" s="635"/>
      <c r="T193" s="635"/>
      <c r="U193" s="635"/>
      <c r="V193" s="636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29" t="s">
        <v>78</v>
      </c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29"/>
      <c r="P194" s="629"/>
      <c r="Q194" s="629"/>
      <c r="R194" s="629"/>
      <c r="S194" s="629"/>
      <c r="T194" s="629"/>
      <c r="U194" s="629"/>
      <c r="V194" s="629"/>
      <c r="W194" s="629"/>
      <c r="X194" s="629"/>
      <c r="Y194" s="629"/>
      <c r="Z194" s="629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30">
        <v>4680115882683</v>
      </c>
      <c r="E195" s="630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32"/>
      <c r="R195" s="632"/>
      <c r="S195" s="632"/>
      <c r="T195" s="633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630">
        <v>4680115882690</v>
      </c>
      <c r="E196" s="630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82</v>
      </c>
      <c r="N196" s="38"/>
      <c r="O196" s="37">
        <v>40</v>
      </c>
      <c r="P196" s="7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32"/>
      <c r="R196" s="632"/>
      <c r="S196" s="632"/>
      <c r="T196" s="633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30">
        <v>4680115882669</v>
      </c>
      <c r="E197" s="630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82</v>
      </c>
      <c r="N197" s="38"/>
      <c r="O197" s="37">
        <v>40</v>
      </c>
      <c r="P197" s="7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32"/>
      <c r="R197" s="632"/>
      <c r="S197" s="632"/>
      <c r="T197" s="633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30">
        <v>4680115882676</v>
      </c>
      <c r="E198" s="630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82</v>
      </c>
      <c r="N198" s="38"/>
      <c r="O198" s="37">
        <v>40</v>
      </c>
      <c r="P198" s="7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32"/>
      <c r="R198" s="632"/>
      <c r="S198" s="632"/>
      <c r="T198" s="633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630">
        <v>4680115884014</v>
      </c>
      <c r="E199" s="630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32"/>
      <c r="R199" s="632"/>
      <c r="S199" s="632"/>
      <c r="T199" s="633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630">
        <v>4680115884007</v>
      </c>
      <c r="E200" s="630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32"/>
      <c r="R200" s="632"/>
      <c r="S200" s="632"/>
      <c r="T200" s="63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630">
        <v>4680115884038</v>
      </c>
      <c r="E201" s="630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32"/>
      <c r="R201" s="632"/>
      <c r="S201" s="632"/>
      <c r="T201" s="633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630">
        <v>4680115884021</v>
      </c>
      <c r="E202" s="630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32"/>
      <c r="R202" s="632"/>
      <c r="S202" s="632"/>
      <c r="T202" s="633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37"/>
      <c r="B203" s="637"/>
      <c r="C203" s="637"/>
      <c r="D203" s="637"/>
      <c r="E203" s="637"/>
      <c r="F203" s="637"/>
      <c r="G203" s="637"/>
      <c r="H203" s="637"/>
      <c r="I203" s="637"/>
      <c r="J203" s="637"/>
      <c r="K203" s="637"/>
      <c r="L203" s="637"/>
      <c r="M203" s="637"/>
      <c r="N203" s="637"/>
      <c r="O203" s="638"/>
      <c r="P203" s="634" t="s">
        <v>40</v>
      </c>
      <c r="Q203" s="635"/>
      <c r="R203" s="635"/>
      <c r="S203" s="635"/>
      <c r="T203" s="635"/>
      <c r="U203" s="635"/>
      <c r="V203" s="636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37"/>
      <c r="B204" s="637"/>
      <c r="C204" s="637"/>
      <c r="D204" s="637"/>
      <c r="E204" s="637"/>
      <c r="F204" s="637"/>
      <c r="G204" s="637"/>
      <c r="H204" s="637"/>
      <c r="I204" s="637"/>
      <c r="J204" s="637"/>
      <c r="K204" s="637"/>
      <c r="L204" s="637"/>
      <c r="M204" s="637"/>
      <c r="N204" s="637"/>
      <c r="O204" s="638"/>
      <c r="P204" s="634" t="s">
        <v>40</v>
      </c>
      <c r="Q204" s="635"/>
      <c r="R204" s="635"/>
      <c r="S204" s="635"/>
      <c r="T204" s="635"/>
      <c r="U204" s="635"/>
      <c r="V204" s="636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29" t="s">
        <v>84</v>
      </c>
      <c r="B205" s="629"/>
      <c r="C205" s="629"/>
      <c r="D205" s="629"/>
      <c r="E205" s="629"/>
      <c r="F205" s="629"/>
      <c r="G205" s="629"/>
      <c r="H205" s="629"/>
      <c r="I205" s="629"/>
      <c r="J205" s="629"/>
      <c r="K205" s="629"/>
      <c r="L205" s="629"/>
      <c r="M205" s="629"/>
      <c r="N205" s="629"/>
      <c r="O205" s="629"/>
      <c r="P205" s="629"/>
      <c r="Q205" s="629"/>
      <c r="R205" s="629"/>
      <c r="S205" s="629"/>
      <c r="T205" s="629"/>
      <c r="U205" s="629"/>
      <c r="V205" s="629"/>
      <c r="W205" s="629"/>
      <c r="X205" s="629"/>
      <c r="Y205" s="629"/>
      <c r="Z205" s="629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630">
        <v>4680115881594</v>
      </c>
      <c r="E206" s="630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88</v>
      </c>
      <c r="N206" s="38"/>
      <c r="O206" s="37">
        <v>40</v>
      </c>
      <c r="P206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32"/>
      <c r="R206" s="632"/>
      <c r="S206" s="632"/>
      <c r="T206" s="633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630">
        <v>4680115881617</v>
      </c>
      <c r="E207" s="630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88</v>
      </c>
      <c r="N207" s="38"/>
      <c r="O207" s="37">
        <v>40</v>
      </c>
      <c r="P207" s="7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32"/>
      <c r="R207" s="632"/>
      <c r="S207" s="632"/>
      <c r="T207" s="633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630">
        <v>4680115880573</v>
      </c>
      <c r="E208" s="630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88</v>
      </c>
      <c r="N208" s="38"/>
      <c r="O208" s="37">
        <v>45</v>
      </c>
      <c r="P208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32"/>
      <c r="R208" s="632"/>
      <c r="S208" s="632"/>
      <c r="T208" s="633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630">
        <v>4680115882195</v>
      </c>
      <c r="E209" s="630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32"/>
      <c r="R209" s="632"/>
      <c r="S209" s="632"/>
      <c r="T209" s="633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630">
        <v>4680115882607</v>
      </c>
      <c r="E210" s="630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45</v>
      </c>
      <c r="P210" s="7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32"/>
      <c r="R210" s="632"/>
      <c r="S210" s="632"/>
      <c r="T210" s="633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630">
        <v>4680115880092</v>
      </c>
      <c r="E211" s="630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32"/>
      <c r="R211" s="632"/>
      <c r="S211" s="632"/>
      <c r="T211" s="633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630">
        <v>4680115880221</v>
      </c>
      <c r="E212" s="630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32"/>
      <c r="R212" s="632"/>
      <c r="S212" s="632"/>
      <c r="T212" s="633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630">
        <v>4680115880504</v>
      </c>
      <c r="E213" s="630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105</v>
      </c>
      <c r="N213" s="38"/>
      <c r="O213" s="37">
        <v>40</v>
      </c>
      <c r="P213" s="7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32"/>
      <c r="R213" s="632"/>
      <c r="S213" s="632"/>
      <c r="T213" s="633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630">
        <v>4680115882164</v>
      </c>
      <c r="E214" s="630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32"/>
      <c r="R214" s="632"/>
      <c r="S214" s="632"/>
      <c r="T214" s="633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348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37"/>
      <c r="B215" s="637"/>
      <c r="C215" s="637"/>
      <c r="D215" s="637"/>
      <c r="E215" s="637"/>
      <c r="F215" s="637"/>
      <c r="G215" s="637"/>
      <c r="H215" s="637"/>
      <c r="I215" s="637"/>
      <c r="J215" s="637"/>
      <c r="K215" s="637"/>
      <c r="L215" s="637"/>
      <c r="M215" s="637"/>
      <c r="N215" s="637"/>
      <c r="O215" s="638"/>
      <c r="P215" s="634" t="s">
        <v>40</v>
      </c>
      <c r="Q215" s="635"/>
      <c r="R215" s="635"/>
      <c r="S215" s="635"/>
      <c r="T215" s="635"/>
      <c r="U215" s="635"/>
      <c r="V215" s="636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37"/>
      <c r="B216" s="637"/>
      <c r="C216" s="637"/>
      <c r="D216" s="637"/>
      <c r="E216" s="637"/>
      <c r="F216" s="637"/>
      <c r="G216" s="637"/>
      <c r="H216" s="637"/>
      <c r="I216" s="637"/>
      <c r="J216" s="637"/>
      <c r="K216" s="637"/>
      <c r="L216" s="637"/>
      <c r="M216" s="637"/>
      <c r="N216" s="637"/>
      <c r="O216" s="638"/>
      <c r="P216" s="634" t="s">
        <v>40</v>
      </c>
      <c r="Q216" s="635"/>
      <c r="R216" s="635"/>
      <c r="S216" s="635"/>
      <c r="T216" s="635"/>
      <c r="U216" s="635"/>
      <c r="V216" s="636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29" t="s">
        <v>185</v>
      </c>
      <c r="B217" s="629"/>
      <c r="C217" s="629"/>
      <c r="D217" s="629"/>
      <c r="E217" s="629"/>
      <c r="F217" s="629"/>
      <c r="G217" s="629"/>
      <c r="H217" s="629"/>
      <c r="I217" s="629"/>
      <c r="J217" s="629"/>
      <c r="K217" s="629"/>
      <c r="L217" s="629"/>
      <c r="M217" s="629"/>
      <c r="N217" s="629"/>
      <c r="O217" s="629"/>
      <c r="P217" s="629"/>
      <c r="Q217" s="629"/>
      <c r="R217" s="629"/>
      <c r="S217" s="629"/>
      <c r="T217" s="629"/>
      <c r="U217" s="629"/>
      <c r="V217" s="629"/>
      <c r="W217" s="629"/>
      <c r="X217" s="629"/>
      <c r="Y217" s="629"/>
      <c r="Z217" s="629"/>
      <c r="AA217" s="66"/>
      <c r="AB217" s="66"/>
      <c r="AC217" s="80"/>
    </row>
    <row r="218" spans="1:68" ht="27" customHeight="1" x14ac:dyDescent="0.25">
      <c r="A218" s="63" t="s">
        <v>366</v>
      </c>
      <c r="B218" s="63" t="s">
        <v>367</v>
      </c>
      <c r="C218" s="36">
        <v>4301060463</v>
      </c>
      <c r="D218" s="630">
        <v>4680115880818</v>
      </c>
      <c r="E218" s="630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105</v>
      </c>
      <c r="N218" s="38"/>
      <c r="O218" s="37">
        <v>40</v>
      </c>
      <c r="P218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32"/>
      <c r="R218" s="632"/>
      <c r="S218" s="632"/>
      <c r="T218" s="633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368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369</v>
      </c>
      <c r="B219" s="63" t="s">
        <v>370</v>
      </c>
      <c r="C219" s="36">
        <v>4301060389</v>
      </c>
      <c r="D219" s="630">
        <v>4680115880801</v>
      </c>
      <c r="E219" s="630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3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32"/>
      <c r="R219" s="632"/>
      <c r="S219" s="632"/>
      <c r="T219" s="633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37"/>
      <c r="B220" s="637"/>
      <c r="C220" s="637"/>
      <c r="D220" s="637"/>
      <c r="E220" s="637"/>
      <c r="F220" s="637"/>
      <c r="G220" s="637"/>
      <c r="H220" s="637"/>
      <c r="I220" s="637"/>
      <c r="J220" s="637"/>
      <c r="K220" s="637"/>
      <c r="L220" s="637"/>
      <c r="M220" s="637"/>
      <c r="N220" s="637"/>
      <c r="O220" s="638"/>
      <c r="P220" s="634" t="s">
        <v>40</v>
      </c>
      <c r="Q220" s="635"/>
      <c r="R220" s="635"/>
      <c r="S220" s="635"/>
      <c r="T220" s="635"/>
      <c r="U220" s="635"/>
      <c r="V220" s="636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37"/>
      <c r="B221" s="637"/>
      <c r="C221" s="637"/>
      <c r="D221" s="637"/>
      <c r="E221" s="637"/>
      <c r="F221" s="637"/>
      <c r="G221" s="637"/>
      <c r="H221" s="637"/>
      <c r="I221" s="637"/>
      <c r="J221" s="637"/>
      <c r="K221" s="637"/>
      <c r="L221" s="637"/>
      <c r="M221" s="637"/>
      <c r="N221" s="637"/>
      <c r="O221" s="638"/>
      <c r="P221" s="634" t="s">
        <v>40</v>
      </c>
      <c r="Q221" s="635"/>
      <c r="R221" s="635"/>
      <c r="S221" s="635"/>
      <c r="T221" s="635"/>
      <c r="U221" s="635"/>
      <c r="V221" s="636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28" t="s">
        <v>372</v>
      </c>
      <c r="B222" s="628"/>
      <c r="C222" s="628"/>
      <c r="D222" s="628"/>
      <c r="E222" s="628"/>
      <c r="F222" s="628"/>
      <c r="G222" s="628"/>
      <c r="H222" s="628"/>
      <c r="I222" s="628"/>
      <c r="J222" s="628"/>
      <c r="K222" s="628"/>
      <c r="L222" s="628"/>
      <c r="M222" s="628"/>
      <c r="N222" s="628"/>
      <c r="O222" s="628"/>
      <c r="P222" s="628"/>
      <c r="Q222" s="628"/>
      <c r="R222" s="628"/>
      <c r="S222" s="628"/>
      <c r="T222" s="628"/>
      <c r="U222" s="628"/>
      <c r="V222" s="628"/>
      <c r="W222" s="628"/>
      <c r="X222" s="628"/>
      <c r="Y222" s="628"/>
      <c r="Z222" s="628"/>
      <c r="AA222" s="65"/>
      <c r="AB222" s="65"/>
      <c r="AC222" s="79"/>
    </row>
    <row r="223" spans="1:68" ht="14.25" customHeight="1" x14ac:dyDescent="0.25">
      <c r="A223" s="629" t="s">
        <v>114</v>
      </c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29"/>
      <c r="P223" s="629"/>
      <c r="Q223" s="629"/>
      <c r="R223" s="629"/>
      <c r="S223" s="629"/>
      <c r="T223" s="629"/>
      <c r="U223" s="629"/>
      <c r="V223" s="629"/>
      <c r="W223" s="629"/>
      <c r="X223" s="629"/>
      <c r="Y223" s="629"/>
      <c r="Z223" s="629"/>
      <c r="AA223" s="66"/>
      <c r="AB223" s="66"/>
      <c r="AC223" s="80"/>
    </row>
    <row r="224" spans="1:68" ht="27" customHeight="1" x14ac:dyDescent="0.25">
      <c r="A224" s="63" t="s">
        <v>373</v>
      </c>
      <c r="B224" s="63" t="s">
        <v>374</v>
      </c>
      <c r="C224" s="36">
        <v>4301011826</v>
      </c>
      <c r="D224" s="630">
        <v>4680115884137</v>
      </c>
      <c r="E224" s="630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3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32"/>
      <c r="R224" s="632"/>
      <c r="S224" s="632"/>
      <c r="T224" s="633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375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376</v>
      </c>
      <c r="B225" s="63" t="s">
        <v>377</v>
      </c>
      <c r="C225" s="36">
        <v>4301011724</v>
      </c>
      <c r="D225" s="630">
        <v>4680115884236</v>
      </c>
      <c r="E225" s="630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32"/>
      <c r="R225" s="632"/>
      <c r="S225" s="632"/>
      <c r="T225" s="633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4301011721</v>
      </c>
      <c r="D226" s="630">
        <v>4680115884175</v>
      </c>
      <c r="E226" s="630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32"/>
      <c r="R226" s="632"/>
      <c r="S226" s="632"/>
      <c r="T226" s="633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4301011824</v>
      </c>
      <c r="D227" s="630">
        <v>4680115884144</v>
      </c>
      <c r="E227" s="630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32"/>
      <c r="R227" s="632"/>
      <c r="S227" s="632"/>
      <c r="T227" s="633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375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4301012149</v>
      </c>
      <c r="D228" s="630">
        <v>4680115886551</v>
      </c>
      <c r="E228" s="630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32"/>
      <c r="R228" s="632"/>
      <c r="S228" s="632"/>
      <c r="T228" s="633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386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387</v>
      </c>
      <c r="B229" s="63" t="s">
        <v>388</v>
      </c>
      <c r="C229" s="36">
        <v>4301011726</v>
      </c>
      <c r="D229" s="630">
        <v>4680115884182</v>
      </c>
      <c r="E229" s="630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32"/>
      <c r="R229" s="632"/>
      <c r="S229" s="632"/>
      <c r="T229" s="63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378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389</v>
      </c>
      <c r="B230" s="63" t="s">
        <v>390</v>
      </c>
      <c r="C230" s="36">
        <v>4301011722</v>
      </c>
      <c r="D230" s="630">
        <v>4680115884205</v>
      </c>
      <c r="E230" s="630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32"/>
      <c r="R230" s="632"/>
      <c r="S230" s="632"/>
      <c r="T230" s="63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391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37"/>
      <c r="B231" s="637"/>
      <c r="C231" s="637"/>
      <c r="D231" s="637"/>
      <c r="E231" s="637"/>
      <c r="F231" s="637"/>
      <c r="G231" s="637"/>
      <c r="H231" s="637"/>
      <c r="I231" s="637"/>
      <c r="J231" s="637"/>
      <c r="K231" s="637"/>
      <c r="L231" s="637"/>
      <c r="M231" s="637"/>
      <c r="N231" s="637"/>
      <c r="O231" s="638"/>
      <c r="P231" s="634" t="s">
        <v>40</v>
      </c>
      <c r="Q231" s="635"/>
      <c r="R231" s="635"/>
      <c r="S231" s="635"/>
      <c r="T231" s="635"/>
      <c r="U231" s="635"/>
      <c r="V231" s="636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37"/>
      <c r="B232" s="637"/>
      <c r="C232" s="637"/>
      <c r="D232" s="637"/>
      <c r="E232" s="637"/>
      <c r="F232" s="637"/>
      <c r="G232" s="637"/>
      <c r="H232" s="637"/>
      <c r="I232" s="637"/>
      <c r="J232" s="637"/>
      <c r="K232" s="637"/>
      <c r="L232" s="637"/>
      <c r="M232" s="637"/>
      <c r="N232" s="637"/>
      <c r="O232" s="638"/>
      <c r="P232" s="634" t="s">
        <v>40</v>
      </c>
      <c r="Q232" s="635"/>
      <c r="R232" s="635"/>
      <c r="S232" s="635"/>
      <c r="T232" s="635"/>
      <c r="U232" s="635"/>
      <c r="V232" s="636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29" t="s">
        <v>150</v>
      </c>
      <c r="B233" s="629"/>
      <c r="C233" s="629"/>
      <c r="D233" s="629"/>
      <c r="E233" s="629"/>
      <c r="F233" s="629"/>
      <c r="G233" s="629"/>
      <c r="H233" s="629"/>
      <c r="I233" s="629"/>
      <c r="J233" s="629"/>
      <c r="K233" s="629"/>
      <c r="L233" s="629"/>
      <c r="M233" s="629"/>
      <c r="N233" s="629"/>
      <c r="O233" s="629"/>
      <c r="P233" s="629"/>
      <c r="Q233" s="629"/>
      <c r="R233" s="629"/>
      <c r="S233" s="629"/>
      <c r="T233" s="629"/>
      <c r="U233" s="629"/>
      <c r="V233" s="629"/>
      <c r="W233" s="629"/>
      <c r="X233" s="629"/>
      <c r="Y233" s="629"/>
      <c r="Z233" s="629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630">
        <v>4680115885981</v>
      </c>
      <c r="E234" s="630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4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2"/>
      <c r="R234" s="632"/>
      <c r="S234" s="632"/>
      <c r="T234" s="633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37"/>
      <c r="B235" s="637"/>
      <c r="C235" s="637"/>
      <c r="D235" s="637"/>
      <c r="E235" s="637"/>
      <c r="F235" s="637"/>
      <c r="G235" s="637"/>
      <c r="H235" s="637"/>
      <c r="I235" s="637"/>
      <c r="J235" s="637"/>
      <c r="K235" s="637"/>
      <c r="L235" s="637"/>
      <c r="M235" s="637"/>
      <c r="N235" s="637"/>
      <c r="O235" s="638"/>
      <c r="P235" s="634" t="s">
        <v>40</v>
      </c>
      <c r="Q235" s="635"/>
      <c r="R235" s="635"/>
      <c r="S235" s="635"/>
      <c r="T235" s="635"/>
      <c r="U235" s="635"/>
      <c r="V235" s="636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37"/>
      <c r="B236" s="637"/>
      <c r="C236" s="637"/>
      <c r="D236" s="637"/>
      <c r="E236" s="637"/>
      <c r="F236" s="637"/>
      <c r="G236" s="637"/>
      <c r="H236" s="637"/>
      <c r="I236" s="637"/>
      <c r="J236" s="637"/>
      <c r="K236" s="637"/>
      <c r="L236" s="637"/>
      <c r="M236" s="637"/>
      <c r="N236" s="637"/>
      <c r="O236" s="638"/>
      <c r="P236" s="634" t="s">
        <v>40</v>
      </c>
      <c r="Q236" s="635"/>
      <c r="R236" s="635"/>
      <c r="S236" s="635"/>
      <c r="T236" s="635"/>
      <c r="U236" s="635"/>
      <c r="V236" s="636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29" t="s">
        <v>395</v>
      </c>
      <c r="B237" s="629"/>
      <c r="C237" s="629"/>
      <c r="D237" s="629"/>
      <c r="E237" s="629"/>
      <c r="F237" s="629"/>
      <c r="G237" s="629"/>
      <c r="H237" s="629"/>
      <c r="I237" s="629"/>
      <c r="J237" s="629"/>
      <c r="K237" s="629"/>
      <c r="L237" s="629"/>
      <c r="M237" s="629"/>
      <c r="N237" s="629"/>
      <c r="O237" s="629"/>
      <c r="P237" s="629"/>
      <c r="Q237" s="629"/>
      <c r="R237" s="629"/>
      <c r="S237" s="629"/>
      <c r="T237" s="629"/>
      <c r="U237" s="629"/>
      <c r="V237" s="629"/>
      <c r="W237" s="629"/>
      <c r="X237" s="629"/>
      <c r="Y237" s="629"/>
      <c r="Z237" s="629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630">
        <v>4680115886803</v>
      </c>
      <c r="E238" s="630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47" t="s">
        <v>398</v>
      </c>
      <c r="Q238" s="632"/>
      <c r="R238" s="632"/>
      <c r="S238" s="632"/>
      <c r="T238" s="633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37"/>
      <c r="B239" s="637"/>
      <c r="C239" s="637"/>
      <c r="D239" s="637"/>
      <c r="E239" s="637"/>
      <c r="F239" s="637"/>
      <c r="G239" s="637"/>
      <c r="H239" s="637"/>
      <c r="I239" s="637"/>
      <c r="J239" s="637"/>
      <c r="K239" s="637"/>
      <c r="L239" s="637"/>
      <c r="M239" s="637"/>
      <c r="N239" s="637"/>
      <c r="O239" s="638"/>
      <c r="P239" s="634" t="s">
        <v>40</v>
      </c>
      <c r="Q239" s="635"/>
      <c r="R239" s="635"/>
      <c r="S239" s="635"/>
      <c r="T239" s="635"/>
      <c r="U239" s="635"/>
      <c r="V239" s="636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37"/>
      <c r="B240" s="637"/>
      <c r="C240" s="637"/>
      <c r="D240" s="637"/>
      <c r="E240" s="637"/>
      <c r="F240" s="637"/>
      <c r="G240" s="637"/>
      <c r="H240" s="637"/>
      <c r="I240" s="637"/>
      <c r="J240" s="637"/>
      <c r="K240" s="637"/>
      <c r="L240" s="637"/>
      <c r="M240" s="637"/>
      <c r="N240" s="637"/>
      <c r="O240" s="638"/>
      <c r="P240" s="634" t="s">
        <v>40</v>
      </c>
      <c r="Q240" s="635"/>
      <c r="R240" s="635"/>
      <c r="S240" s="635"/>
      <c r="T240" s="635"/>
      <c r="U240" s="635"/>
      <c r="V240" s="636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29" t="s">
        <v>400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630">
        <v>4680115886704</v>
      </c>
      <c r="E242" s="630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4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2"/>
      <c r="R242" s="632"/>
      <c r="S242" s="632"/>
      <c r="T242" s="633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630">
        <v>4680115886681</v>
      </c>
      <c r="E243" s="630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49" t="s">
        <v>406</v>
      </c>
      <c r="Q243" s="632"/>
      <c r="R243" s="632"/>
      <c r="S243" s="632"/>
      <c r="T243" s="633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4301041007</v>
      </c>
      <c r="D244" s="630">
        <v>4680115886735</v>
      </c>
      <c r="E244" s="630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5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2"/>
      <c r="R244" s="632"/>
      <c r="S244" s="632"/>
      <c r="T244" s="633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4301041005</v>
      </c>
      <c r="D245" s="630">
        <v>4680115886711</v>
      </c>
      <c r="E245" s="630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2"/>
      <c r="R245" s="632"/>
      <c r="S245" s="632"/>
      <c r="T245" s="633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7"/>
      <c r="B246" s="637"/>
      <c r="C246" s="637"/>
      <c r="D246" s="637"/>
      <c r="E246" s="637"/>
      <c r="F246" s="637"/>
      <c r="G246" s="637"/>
      <c r="H246" s="637"/>
      <c r="I246" s="637"/>
      <c r="J246" s="637"/>
      <c r="K246" s="637"/>
      <c r="L246" s="637"/>
      <c r="M246" s="637"/>
      <c r="N246" s="637"/>
      <c r="O246" s="638"/>
      <c r="P246" s="634" t="s">
        <v>40</v>
      </c>
      <c r="Q246" s="635"/>
      <c r="R246" s="635"/>
      <c r="S246" s="635"/>
      <c r="T246" s="635"/>
      <c r="U246" s="635"/>
      <c r="V246" s="636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7"/>
      <c r="B247" s="637"/>
      <c r="C247" s="637"/>
      <c r="D247" s="637"/>
      <c r="E247" s="637"/>
      <c r="F247" s="637"/>
      <c r="G247" s="637"/>
      <c r="H247" s="637"/>
      <c r="I247" s="637"/>
      <c r="J247" s="637"/>
      <c r="K247" s="637"/>
      <c r="L247" s="637"/>
      <c r="M247" s="637"/>
      <c r="N247" s="637"/>
      <c r="O247" s="638"/>
      <c r="P247" s="634" t="s">
        <v>40</v>
      </c>
      <c r="Q247" s="635"/>
      <c r="R247" s="635"/>
      <c r="S247" s="635"/>
      <c r="T247" s="635"/>
      <c r="U247" s="635"/>
      <c r="V247" s="636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 x14ac:dyDescent="0.25">
      <c r="A248" s="628" t="s">
        <v>411</v>
      </c>
      <c r="B248" s="628"/>
      <c r="C248" s="628"/>
      <c r="D248" s="628"/>
      <c r="E248" s="628"/>
      <c r="F248" s="628"/>
      <c r="G248" s="628"/>
      <c r="H248" s="628"/>
      <c r="I248" s="628"/>
      <c r="J248" s="628"/>
      <c r="K248" s="628"/>
      <c r="L248" s="628"/>
      <c r="M248" s="628"/>
      <c r="N248" s="628"/>
      <c r="O248" s="628"/>
      <c r="P248" s="628"/>
      <c r="Q248" s="628"/>
      <c r="R248" s="628"/>
      <c r="S248" s="628"/>
      <c r="T248" s="628"/>
      <c r="U248" s="628"/>
      <c r="V248" s="628"/>
      <c r="W248" s="628"/>
      <c r="X248" s="628"/>
      <c r="Y248" s="628"/>
      <c r="Z248" s="628"/>
      <c r="AA248" s="65"/>
      <c r="AB248" s="65"/>
      <c r="AC248" s="79"/>
    </row>
    <row r="249" spans="1:68" ht="14.25" customHeight="1" x14ac:dyDescent="0.25">
      <c r="A249" s="629" t="s">
        <v>114</v>
      </c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29"/>
      <c r="P249" s="629"/>
      <c r="Q249" s="629"/>
      <c r="R249" s="629"/>
      <c r="S249" s="629"/>
      <c r="T249" s="629"/>
      <c r="U249" s="629"/>
      <c r="V249" s="629"/>
      <c r="W249" s="629"/>
      <c r="X249" s="629"/>
      <c r="Y249" s="629"/>
      <c r="Z249" s="629"/>
      <c r="AA249" s="66"/>
      <c r="AB249" s="66"/>
      <c r="AC249" s="80"/>
    </row>
    <row r="250" spans="1:68" ht="27" customHeight="1" x14ac:dyDescent="0.25">
      <c r="A250" s="63" t="s">
        <v>412</v>
      </c>
      <c r="B250" s="63" t="s">
        <v>413</v>
      </c>
      <c r="C250" s="36">
        <v>4301011855</v>
      </c>
      <c r="D250" s="630">
        <v>4680115885837</v>
      </c>
      <c r="E250" s="630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2"/>
      <c r="R250" s="632"/>
      <c r="S250" s="632"/>
      <c r="T250" s="633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415</v>
      </c>
      <c r="B251" s="63" t="s">
        <v>416</v>
      </c>
      <c r="C251" s="36">
        <v>4301011853</v>
      </c>
      <c r="D251" s="630">
        <v>4680115885851</v>
      </c>
      <c r="E251" s="630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2"/>
      <c r="R251" s="632"/>
      <c r="S251" s="632"/>
      <c r="T251" s="633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630">
        <v>4680115885806</v>
      </c>
      <c r="E252" s="630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2"/>
      <c r="R252" s="632"/>
      <c r="S252" s="632"/>
      <c r="T252" s="633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421</v>
      </c>
      <c r="B253" s="63" t="s">
        <v>422</v>
      </c>
      <c r="C253" s="36">
        <v>4301011852</v>
      </c>
      <c r="D253" s="630">
        <v>4680115885844</v>
      </c>
      <c r="E253" s="630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2"/>
      <c r="R253" s="632"/>
      <c r="S253" s="632"/>
      <c r="T253" s="633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424</v>
      </c>
      <c r="B254" s="63" t="s">
        <v>425</v>
      </c>
      <c r="C254" s="36">
        <v>4301011851</v>
      </c>
      <c r="D254" s="630">
        <v>4680115885820</v>
      </c>
      <c r="E254" s="630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2"/>
      <c r="R254" s="632"/>
      <c r="S254" s="632"/>
      <c r="T254" s="633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7"/>
      <c r="B255" s="637"/>
      <c r="C255" s="637"/>
      <c r="D255" s="637"/>
      <c r="E255" s="637"/>
      <c r="F255" s="637"/>
      <c r="G255" s="637"/>
      <c r="H255" s="637"/>
      <c r="I255" s="637"/>
      <c r="J255" s="637"/>
      <c r="K255" s="637"/>
      <c r="L255" s="637"/>
      <c r="M255" s="637"/>
      <c r="N255" s="637"/>
      <c r="O255" s="638"/>
      <c r="P255" s="634" t="s">
        <v>40</v>
      </c>
      <c r="Q255" s="635"/>
      <c r="R255" s="635"/>
      <c r="S255" s="635"/>
      <c r="T255" s="635"/>
      <c r="U255" s="635"/>
      <c r="V255" s="636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7"/>
      <c r="B256" s="637"/>
      <c r="C256" s="637"/>
      <c r="D256" s="637"/>
      <c r="E256" s="637"/>
      <c r="F256" s="637"/>
      <c r="G256" s="637"/>
      <c r="H256" s="637"/>
      <c r="I256" s="637"/>
      <c r="J256" s="637"/>
      <c r="K256" s="637"/>
      <c r="L256" s="637"/>
      <c r="M256" s="637"/>
      <c r="N256" s="637"/>
      <c r="O256" s="638"/>
      <c r="P256" s="634" t="s">
        <v>40</v>
      </c>
      <c r="Q256" s="635"/>
      <c r="R256" s="635"/>
      <c r="S256" s="635"/>
      <c r="T256" s="635"/>
      <c r="U256" s="635"/>
      <c r="V256" s="636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8" t="s">
        <v>427</v>
      </c>
      <c r="B257" s="628"/>
      <c r="C257" s="628"/>
      <c r="D257" s="628"/>
      <c r="E257" s="628"/>
      <c r="F257" s="628"/>
      <c r="G257" s="628"/>
      <c r="H257" s="628"/>
      <c r="I257" s="628"/>
      <c r="J257" s="628"/>
      <c r="K257" s="628"/>
      <c r="L257" s="628"/>
      <c r="M257" s="628"/>
      <c r="N257" s="628"/>
      <c r="O257" s="628"/>
      <c r="P257" s="628"/>
      <c r="Q257" s="628"/>
      <c r="R257" s="628"/>
      <c r="S257" s="628"/>
      <c r="T257" s="628"/>
      <c r="U257" s="628"/>
      <c r="V257" s="628"/>
      <c r="W257" s="628"/>
      <c r="X257" s="628"/>
      <c r="Y257" s="628"/>
      <c r="Z257" s="628"/>
      <c r="AA257" s="65"/>
      <c r="AB257" s="65"/>
      <c r="AC257" s="79"/>
    </row>
    <row r="258" spans="1:68" ht="14.25" customHeight="1" x14ac:dyDescent="0.25">
      <c r="A258" s="629" t="s">
        <v>114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6"/>
      <c r="AB258" s="66"/>
      <c r="AC258" s="80"/>
    </row>
    <row r="259" spans="1:68" ht="27" customHeight="1" x14ac:dyDescent="0.25">
      <c r="A259" s="63" t="s">
        <v>428</v>
      </c>
      <c r="B259" s="63" t="s">
        <v>429</v>
      </c>
      <c r="C259" s="36">
        <v>4301011223</v>
      </c>
      <c r="D259" s="630">
        <v>4607091383423</v>
      </c>
      <c r="E259" s="630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2"/>
      <c r="R259" s="632"/>
      <c r="S259" s="632"/>
      <c r="T259" s="633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4301012199</v>
      </c>
      <c r="D260" s="630">
        <v>4680115886957</v>
      </c>
      <c r="E260" s="630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58" t="s">
        <v>432</v>
      </c>
      <c r="Q260" s="632"/>
      <c r="R260" s="632"/>
      <c r="S260" s="632"/>
      <c r="T260" s="633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434</v>
      </c>
      <c r="B261" s="63" t="s">
        <v>435</v>
      </c>
      <c r="C261" s="36">
        <v>4301012098</v>
      </c>
      <c r="D261" s="630">
        <v>4680115885660</v>
      </c>
      <c r="E261" s="630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2"/>
      <c r="R261" s="632"/>
      <c r="S261" s="632"/>
      <c r="T261" s="633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437</v>
      </c>
      <c r="B262" s="63" t="s">
        <v>438</v>
      </c>
      <c r="C262" s="36">
        <v>4301012176</v>
      </c>
      <c r="D262" s="630">
        <v>4680115886773</v>
      </c>
      <c r="E262" s="630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60" t="s">
        <v>439</v>
      </c>
      <c r="Q262" s="632"/>
      <c r="R262" s="632"/>
      <c r="S262" s="632"/>
      <c r="T262" s="633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7"/>
      <c r="B263" s="637"/>
      <c r="C263" s="637"/>
      <c r="D263" s="637"/>
      <c r="E263" s="637"/>
      <c r="F263" s="637"/>
      <c r="G263" s="637"/>
      <c r="H263" s="637"/>
      <c r="I263" s="637"/>
      <c r="J263" s="637"/>
      <c r="K263" s="637"/>
      <c r="L263" s="637"/>
      <c r="M263" s="637"/>
      <c r="N263" s="637"/>
      <c r="O263" s="638"/>
      <c r="P263" s="634" t="s">
        <v>40</v>
      </c>
      <c r="Q263" s="635"/>
      <c r="R263" s="635"/>
      <c r="S263" s="635"/>
      <c r="T263" s="635"/>
      <c r="U263" s="635"/>
      <c r="V263" s="636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7"/>
      <c r="B264" s="637"/>
      <c r="C264" s="637"/>
      <c r="D264" s="637"/>
      <c r="E264" s="637"/>
      <c r="F264" s="637"/>
      <c r="G264" s="637"/>
      <c r="H264" s="637"/>
      <c r="I264" s="637"/>
      <c r="J264" s="637"/>
      <c r="K264" s="637"/>
      <c r="L264" s="637"/>
      <c r="M264" s="637"/>
      <c r="N264" s="637"/>
      <c r="O264" s="638"/>
      <c r="P264" s="634" t="s">
        <v>40</v>
      </c>
      <c r="Q264" s="635"/>
      <c r="R264" s="635"/>
      <c r="S264" s="635"/>
      <c r="T264" s="635"/>
      <c r="U264" s="635"/>
      <c r="V264" s="636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8" t="s">
        <v>441</v>
      </c>
      <c r="B265" s="628"/>
      <c r="C265" s="628"/>
      <c r="D265" s="628"/>
      <c r="E265" s="628"/>
      <c r="F265" s="628"/>
      <c r="G265" s="628"/>
      <c r="H265" s="628"/>
      <c r="I265" s="628"/>
      <c r="J265" s="628"/>
      <c r="K265" s="628"/>
      <c r="L265" s="628"/>
      <c r="M265" s="628"/>
      <c r="N265" s="628"/>
      <c r="O265" s="628"/>
      <c r="P265" s="628"/>
      <c r="Q265" s="628"/>
      <c r="R265" s="628"/>
      <c r="S265" s="628"/>
      <c r="T265" s="628"/>
      <c r="U265" s="628"/>
      <c r="V265" s="628"/>
      <c r="W265" s="628"/>
      <c r="X265" s="628"/>
      <c r="Y265" s="628"/>
      <c r="Z265" s="628"/>
      <c r="AA265" s="65"/>
      <c r="AB265" s="65"/>
      <c r="AC265" s="79"/>
    </row>
    <row r="266" spans="1:68" ht="14.25" customHeight="1" x14ac:dyDescent="0.25">
      <c r="A266" s="629" t="s">
        <v>84</v>
      </c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29"/>
      <c r="P266" s="629"/>
      <c r="Q266" s="629"/>
      <c r="R266" s="629"/>
      <c r="S266" s="629"/>
      <c r="T266" s="629"/>
      <c r="U266" s="629"/>
      <c r="V266" s="629"/>
      <c r="W266" s="629"/>
      <c r="X266" s="629"/>
      <c r="Y266" s="629"/>
      <c r="Z266" s="629"/>
      <c r="AA266" s="66"/>
      <c r="AB266" s="66"/>
      <c r="AC266" s="80"/>
    </row>
    <row r="267" spans="1:68" ht="27" customHeight="1" x14ac:dyDescent="0.25">
      <c r="A267" s="63" t="s">
        <v>442</v>
      </c>
      <c r="B267" s="63" t="s">
        <v>443</v>
      </c>
      <c r="C267" s="36">
        <v>4301051893</v>
      </c>
      <c r="D267" s="630">
        <v>4680115886186</v>
      </c>
      <c r="E267" s="630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2"/>
      <c r="R267" s="632"/>
      <c r="S267" s="632"/>
      <c r="T267" s="633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445</v>
      </c>
      <c r="B268" s="63" t="s">
        <v>446</v>
      </c>
      <c r="C268" s="36">
        <v>4301051795</v>
      </c>
      <c r="D268" s="630">
        <v>4680115881228</v>
      </c>
      <c r="E268" s="630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2"/>
      <c r="R268" s="632"/>
      <c r="S268" s="632"/>
      <c r="T268" s="633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448</v>
      </c>
      <c r="B269" s="63" t="s">
        <v>449</v>
      </c>
      <c r="C269" s="36">
        <v>4301051388</v>
      </c>
      <c r="D269" s="630">
        <v>4680115881211</v>
      </c>
      <c r="E269" s="630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137</v>
      </c>
      <c r="M269" s="38" t="s">
        <v>88</v>
      </c>
      <c r="N269" s="38"/>
      <c r="O269" s="37">
        <v>45</v>
      </c>
      <c r="P269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2"/>
      <c r="R269" s="632"/>
      <c r="S269" s="632"/>
      <c r="T269" s="633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138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7"/>
      <c r="B270" s="637"/>
      <c r="C270" s="637"/>
      <c r="D270" s="637"/>
      <c r="E270" s="637"/>
      <c r="F270" s="637"/>
      <c r="G270" s="637"/>
      <c r="H270" s="637"/>
      <c r="I270" s="637"/>
      <c r="J270" s="637"/>
      <c r="K270" s="637"/>
      <c r="L270" s="637"/>
      <c r="M270" s="637"/>
      <c r="N270" s="637"/>
      <c r="O270" s="638"/>
      <c r="P270" s="634" t="s">
        <v>40</v>
      </c>
      <c r="Q270" s="635"/>
      <c r="R270" s="635"/>
      <c r="S270" s="635"/>
      <c r="T270" s="635"/>
      <c r="U270" s="635"/>
      <c r="V270" s="636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7"/>
      <c r="B271" s="637"/>
      <c r="C271" s="637"/>
      <c r="D271" s="637"/>
      <c r="E271" s="637"/>
      <c r="F271" s="637"/>
      <c r="G271" s="637"/>
      <c r="H271" s="637"/>
      <c r="I271" s="637"/>
      <c r="J271" s="637"/>
      <c r="K271" s="637"/>
      <c r="L271" s="637"/>
      <c r="M271" s="637"/>
      <c r="N271" s="637"/>
      <c r="O271" s="638"/>
      <c r="P271" s="634" t="s">
        <v>40</v>
      </c>
      <c r="Q271" s="635"/>
      <c r="R271" s="635"/>
      <c r="S271" s="635"/>
      <c r="T271" s="635"/>
      <c r="U271" s="635"/>
      <c r="V271" s="636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8" t="s">
        <v>451</v>
      </c>
      <c r="B272" s="628"/>
      <c r="C272" s="628"/>
      <c r="D272" s="628"/>
      <c r="E272" s="628"/>
      <c r="F272" s="628"/>
      <c r="G272" s="628"/>
      <c r="H272" s="628"/>
      <c r="I272" s="628"/>
      <c r="J272" s="628"/>
      <c r="K272" s="628"/>
      <c r="L272" s="628"/>
      <c r="M272" s="628"/>
      <c r="N272" s="628"/>
      <c r="O272" s="628"/>
      <c r="P272" s="628"/>
      <c r="Q272" s="628"/>
      <c r="R272" s="628"/>
      <c r="S272" s="628"/>
      <c r="T272" s="628"/>
      <c r="U272" s="628"/>
      <c r="V272" s="628"/>
      <c r="W272" s="628"/>
      <c r="X272" s="628"/>
      <c r="Y272" s="628"/>
      <c r="Z272" s="628"/>
      <c r="AA272" s="65"/>
      <c r="AB272" s="65"/>
      <c r="AC272" s="79"/>
    </row>
    <row r="273" spans="1:68" ht="14.25" customHeight="1" x14ac:dyDescent="0.25">
      <c r="A273" s="629" t="s">
        <v>78</v>
      </c>
      <c r="B273" s="629"/>
      <c r="C273" s="629"/>
      <c r="D273" s="629"/>
      <c r="E273" s="629"/>
      <c r="F273" s="629"/>
      <c r="G273" s="629"/>
      <c r="H273" s="629"/>
      <c r="I273" s="629"/>
      <c r="J273" s="629"/>
      <c r="K273" s="629"/>
      <c r="L273" s="629"/>
      <c r="M273" s="629"/>
      <c r="N273" s="629"/>
      <c r="O273" s="629"/>
      <c r="P273" s="629"/>
      <c r="Q273" s="629"/>
      <c r="R273" s="629"/>
      <c r="S273" s="629"/>
      <c r="T273" s="629"/>
      <c r="U273" s="629"/>
      <c r="V273" s="629"/>
      <c r="W273" s="629"/>
      <c r="X273" s="629"/>
      <c r="Y273" s="629"/>
      <c r="Z273" s="629"/>
      <c r="AA273" s="66"/>
      <c r="AB273" s="66"/>
      <c r="AC273" s="80"/>
    </row>
    <row r="274" spans="1:68" ht="27" customHeight="1" x14ac:dyDescent="0.25">
      <c r="A274" s="63" t="s">
        <v>452</v>
      </c>
      <c r="B274" s="63" t="s">
        <v>453</v>
      </c>
      <c r="C274" s="36">
        <v>4301031307</v>
      </c>
      <c r="D274" s="630">
        <v>4680115880344</v>
      </c>
      <c r="E274" s="630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2"/>
      <c r="R274" s="632"/>
      <c r="S274" s="632"/>
      <c r="T274" s="633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7"/>
      <c r="B275" s="637"/>
      <c r="C275" s="637"/>
      <c r="D275" s="637"/>
      <c r="E275" s="637"/>
      <c r="F275" s="637"/>
      <c r="G275" s="637"/>
      <c r="H275" s="637"/>
      <c r="I275" s="637"/>
      <c r="J275" s="637"/>
      <c r="K275" s="637"/>
      <c r="L275" s="637"/>
      <c r="M275" s="637"/>
      <c r="N275" s="637"/>
      <c r="O275" s="638"/>
      <c r="P275" s="634" t="s">
        <v>40</v>
      </c>
      <c r="Q275" s="635"/>
      <c r="R275" s="635"/>
      <c r="S275" s="635"/>
      <c r="T275" s="635"/>
      <c r="U275" s="635"/>
      <c r="V275" s="636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7"/>
      <c r="B276" s="637"/>
      <c r="C276" s="637"/>
      <c r="D276" s="637"/>
      <c r="E276" s="637"/>
      <c r="F276" s="637"/>
      <c r="G276" s="637"/>
      <c r="H276" s="637"/>
      <c r="I276" s="637"/>
      <c r="J276" s="637"/>
      <c r="K276" s="637"/>
      <c r="L276" s="637"/>
      <c r="M276" s="637"/>
      <c r="N276" s="637"/>
      <c r="O276" s="638"/>
      <c r="P276" s="634" t="s">
        <v>40</v>
      </c>
      <c r="Q276" s="635"/>
      <c r="R276" s="635"/>
      <c r="S276" s="635"/>
      <c r="T276" s="635"/>
      <c r="U276" s="635"/>
      <c r="V276" s="636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9" t="s">
        <v>84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6"/>
      <c r="AB277" s="66"/>
      <c r="AC277" s="80"/>
    </row>
    <row r="278" spans="1:68" ht="27" customHeight="1" x14ac:dyDescent="0.25">
      <c r="A278" s="63" t="s">
        <v>455</v>
      </c>
      <c r="B278" s="63" t="s">
        <v>456</v>
      </c>
      <c r="C278" s="36">
        <v>4301051782</v>
      </c>
      <c r="D278" s="630">
        <v>4680115884618</v>
      </c>
      <c r="E278" s="630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2"/>
      <c r="R278" s="632"/>
      <c r="S278" s="632"/>
      <c r="T278" s="633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7"/>
      <c r="B279" s="637"/>
      <c r="C279" s="637"/>
      <c r="D279" s="637"/>
      <c r="E279" s="637"/>
      <c r="F279" s="637"/>
      <c r="G279" s="637"/>
      <c r="H279" s="637"/>
      <c r="I279" s="637"/>
      <c r="J279" s="637"/>
      <c r="K279" s="637"/>
      <c r="L279" s="637"/>
      <c r="M279" s="637"/>
      <c r="N279" s="637"/>
      <c r="O279" s="638"/>
      <c r="P279" s="634" t="s">
        <v>40</v>
      </c>
      <c r="Q279" s="635"/>
      <c r="R279" s="635"/>
      <c r="S279" s="635"/>
      <c r="T279" s="635"/>
      <c r="U279" s="635"/>
      <c r="V279" s="636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7"/>
      <c r="B280" s="637"/>
      <c r="C280" s="637"/>
      <c r="D280" s="637"/>
      <c r="E280" s="637"/>
      <c r="F280" s="637"/>
      <c r="G280" s="637"/>
      <c r="H280" s="637"/>
      <c r="I280" s="637"/>
      <c r="J280" s="637"/>
      <c r="K280" s="637"/>
      <c r="L280" s="637"/>
      <c r="M280" s="637"/>
      <c r="N280" s="637"/>
      <c r="O280" s="638"/>
      <c r="P280" s="634" t="s">
        <v>40</v>
      </c>
      <c r="Q280" s="635"/>
      <c r="R280" s="635"/>
      <c r="S280" s="635"/>
      <c r="T280" s="635"/>
      <c r="U280" s="635"/>
      <c r="V280" s="636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8" t="s">
        <v>458</v>
      </c>
      <c r="B281" s="628"/>
      <c r="C281" s="628"/>
      <c r="D281" s="628"/>
      <c r="E281" s="628"/>
      <c r="F281" s="628"/>
      <c r="G281" s="628"/>
      <c r="H281" s="628"/>
      <c r="I281" s="628"/>
      <c r="J281" s="628"/>
      <c r="K281" s="628"/>
      <c r="L281" s="628"/>
      <c r="M281" s="628"/>
      <c r="N281" s="628"/>
      <c r="O281" s="628"/>
      <c r="P281" s="628"/>
      <c r="Q281" s="628"/>
      <c r="R281" s="628"/>
      <c r="S281" s="628"/>
      <c r="T281" s="628"/>
      <c r="U281" s="628"/>
      <c r="V281" s="628"/>
      <c r="W281" s="628"/>
      <c r="X281" s="628"/>
      <c r="Y281" s="628"/>
      <c r="Z281" s="628"/>
      <c r="AA281" s="65"/>
      <c r="AB281" s="65"/>
      <c r="AC281" s="79"/>
    </row>
    <row r="282" spans="1:68" ht="14.25" customHeight="1" x14ac:dyDescent="0.25">
      <c r="A282" s="629" t="s">
        <v>114</v>
      </c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29"/>
      <c r="P282" s="629"/>
      <c r="Q282" s="629"/>
      <c r="R282" s="629"/>
      <c r="S282" s="629"/>
      <c r="T282" s="629"/>
      <c r="U282" s="629"/>
      <c r="V282" s="629"/>
      <c r="W282" s="629"/>
      <c r="X282" s="629"/>
      <c r="Y282" s="629"/>
      <c r="Z282" s="629"/>
      <c r="AA282" s="66"/>
      <c r="AB282" s="66"/>
      <c r="AC282" s="80"/>
    </row>
    <row r="283" spans="1:68" ht="27" customHeight="1" x14ac:dyDescent="0.25">
      <c r="A283" s="63" t="s">
        <v>459</v>
      </c>
      <c r="B283" s="63" t="s">
        <v>460</v>
      </c>
      <c r="C283" s="36">
        <v>4301011662</v>
      </c>
      <c r="D283" s="630">
        <v>4680115883703</v>
      </c>
      <c r="E283" s="630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2"/>
      <c r="R283" s="632"/>
      <c r="S283" s="632"/>
      <c r="T283" s="633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7"/>
      <c r="B284" s="637"/>
      <c r="C284" s="637"/>
      <c r="D284" s="637"/>
      <c r="E284" s="637"/>
      <c r="F284" s="637"/>
      <c r="G284" s="637"/>
      <c r="H284" s="637"/>
      <c r="I284" s="637"/>
      <c r="J284" s="637"/>
      <c r="K284" s="637"/>
      <c r="L284" s="637"/>
      <c r="M284" s="637"/>
      <c r="N284" s="637"/>
      <c r="O284" s="638"/>
      <c r="P284" s="634" t="s">
        <v>40</v>
      </c>
      <c r="Q284" s="635"/>
      <c r="R284" s="635"/>
      <c r="S284" s="635"/>
      <c r="T284" s="635"/>
      <c r="U284" s="635"/>
      <c r="V284" s="636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7"/>
      <c r="B285" s="637"/>
      <c r="C285" s="637"/>
      <c r="D285" s="637"/>
      <c r="E285" s="637"/>
      <c r="F285" s="637"/>
      <c r="G285" s="637"/>
      <c r="H285" s="637"/>
      <c r="I285" s="637"/>
      <c r="J285" s="637"/>
      <c r="K285" s="637"/>
      <c r="L285" s="637"/>
      <c r="M285" s="637"/>
      <c r="N285" s="637"/>
      <c r="O285" s="638"/>
      <c r="P285" s="634" t="s">
        <v>40</v>
      </c>
      <c r="Q285" s="635"/>
      <c r="R285" s="635"/>
      <c r="S285" s="635"/>
      <c r="T285" s="635"/>
      <c r="U285" s="635"/>
      <c r="V285" s="636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8" t="s">
        <v>463</v>
      </c>
      <c r="B286" s="628"/>
      <c r="C286" s="628"/>
      <c r="D286" s="628"/>
      <c r="E286" s="628"/>
      <c r="F286" s="628"/>
      <c r="G286" s="628"/>
      <c r="H286" s="628"/>
      <c r="I286" s="628"/>
      <c r="J286" s="628"/>
      <c r="K286" s="628"/>
      <c r="L286" s="628"/>
      <c r="M286" s="628"/>
      <c r="N286" s="628"/>
      <c r="O286" s="628"/>
      <c r="P286" s="628"/>
      <c r="Q286" s="628"/>
      <c r="R286" s="628"/>
      <c r="S286" s="628"/>
      <c r="T286" s="628"/>
      <c r="U286" s="628"/>
      <c r="V286" s="628"/>
      <c r="W286" s="628"/>
      <c r="X286" s="628"/>
      <c r="Y286" s="628"/>
      <c r="Z286" s="628"/>
      <c r="AA286" s="65"/>
      <c r="AB286" s="65"/>
      <c r="AC286" s="79"/>
    </row>
    <row r="287" spans="1:68" ht="14.25" customHeight="1" x14ac:dyDescent="0.25">
      <c r="A287" s="629" t="s">
        <v>114</v>
      </c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29"/>
      <c r="P287" s="629"/>
      <c r="Q287" s="629"/>
      <c r="R287" s="629"/>
      <c r="S287" s="629"/>
      <c r="T287" s="629"/>
      <c r="U287" s="629"/>
      <c r="V287" s="629"/>
      <c r="W287" s="629"/>
      <c r="X287" s="629"/>
      <c r="Y287" s="629"/>
      <c r="Z287" s="629"/>
      <c r="AA287" s="66"/>
      <c r="AB287" s="66"/>
      <c r="AC287" s="80"/>
    </row>
    <row r="288" spans="1:68" ht="27" customHeight="1" x14ac:dyDescent="0.25">
      <c r="A288" s="63" t="s">
        <v>464</v>
      </c>
      <c r="B288" s="63" t="s">
        <v>465</v>
      </c>
      <c r="C288" s="36">
        <v>4301012024</v>
      </c>
      <c r="D288" s="630">
        <v>4680115885615</v>
      </c>
      <c r="E288" s="630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88</v>
      </c>
      <c r="N288" s="38"/>
      <c r="O288" s="37">
        <v>55</v>
      </c>
      <c r="P288" s="76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32"/>
      <c r="R288" s="632"/>
      <c r="S288" s="632"/>
      <c r="T288" s="633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37.5" customHeight="1" x14ac:dyDescent="0.25">
      <c r="A289" s="63" t="s">
        <v>467</v>
      </c>
      <c r="B289" s="63" t="s">
        <v>468</v>
      </c>
      <c r="C289" s="36">
        <v>4301011858</v>
      </c>
      <c r="D289" s="630">
        <v>4680115885646</v>
      </c>
      <c r="E289" s="630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32"/>
      <c r="R289" s="632"/>
      <c r="S289" s="632"/>
      <c r="T289" s="633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470</v>
      </c>
      <c r="B290" s="63" t="s">
        <v>471</v>
      </c>
      <c r="C290" s="36">
        <v>4301012016</v>
      </c>
      <c r="D290" s="630">
        <v>4680115885554</v>
      </c>
      <c r="E290" s="630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88</v>
      </c>
      <c r="N290" s="38"/>
      <c r="O290" s="37">
        <v>55</v>
      </c>
      <c r="P290" s="7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32"/>
      <c r="R290" s="632"/>
      <c r="S290" s="632"/>
      <c r="T290" s="633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473</v>
      </c>
      <c r="B291" s="63" t="s">
        <v>474</v>
      </c>
      <c r="C291" s="36">
        <v>4301011857</v>
      </c>
      <c r="D291" s="630">
        <v>4680115885622</v>
      </c>
      <c r="E291" s="630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32"/>
      <c r="R291" s="632"/>
      <c r="S291" s="632"/>
      <c r="T291" s="633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466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475</v>
      </c>
      <c r="B292" s="63" t="s">
        <v>476</v>
      </c>
      <c r="C292" s="36">
        <v>4301011859</v>
      </c>
      <c r="D292" s="630">
        <v>4680115885608</v>
      </c>
      <c r="E292" s="630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32"/>
      <c r="R292" s="632"/>
      <c r="S292" s="632"/>
      <c r="T292" s="633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477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637"/>
      <c r="B293" s="637"/>
      <c r="C293" s="637"/>
      <c r="D293" s="637"/>
      <c r="E293" s="637"/>
      <c r="F293" s="637"/>
      <c r="G293" s="637"/>
      <c r="H293" s="637"/>
      <c r="I293" s="637"/>
      <c r="J293" s="637"/>
      <c r="K293" s="637"/>
      <c r="L293" s="637"/>
      <c r="M293" s="637"/>
      <c r="N293" s="637"/>
      <c r="O293" s="638"/>
      <c r="P293" s="634" t="s">
        <v>40</v>
      </c>
      <c r="Q293" s="635"/>
      <c r="R293" s="635"/>
      <c r="S293" s="635"/>
      <c r="T293" s="635"/>
      <c r="U293" s="635"/>
      <c r="V293" s="636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37"/>
      <c r="B294" s="637"/>
      <c r="C294" s="637"/>
      <c r="D294" s="637"/>
      <c r="E294" s="637"/>
      <c r="F294" s="637"/>
      <c r="G294" s="637"/>
      <c r="H294" s="637"/>
      <c r="I294" s="637"/>
      <c r="J294" s="637"/>
      <c r="K294" s="637"/>
      <c r="L294" s="637"/>
      <c r="M294" s="637"/>
      <c r="N294" s="637"/>
      <c r="O294" s="638"/>
      <c r="P294" s="634" t="s">
        <v>40</v>
      </c>
      <c r="Q294" s="635"/>
      <c r="R294" s="635"/>
      <c r="S294" s="635"/>
      <c r="T294" s="635"/>
      <c r="U294" s="635"/>
      <c r="V294" s="636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4.25" customHeight="1" x14ac:dyDescent="0.25">
      <c r="A295" s="629" t="s">
        <v>78</v>
      </c>
      <c r="B295" s="629"/>
      <c r="C295" s="629"/>
      <c r="D295" s="629"/>
      <c r="E295" s="629"/>
      <c r="F295" s="629"/>
      <c r="G295" s="629"/>
      <c r="H295" s="629"/>
      <c r="I295" s="629"/>
      <c r="J295" s="629"/>
      <c r="K295" s="629"/>
      <c r="L295" s="629"/>
      <c r="M295" s="629"/>
      <c r="N295" s="629"/>
      <c r="O295" s="629"/>
      <c r="P295" s="629"/>
      <c r="Q295" s="629"/>
      <c r="R295" s="629"/>
      <c r="S295" s="629"/>
      <c r="T295" s="629"/>
      <c r="U295" s="629"/>
      <c r="V295" s="629"/>
      <c r="W295" s="629"/>
      <c r="X295" s="629"/>
      <c r="Y295" s="629"/>
      <c r="Z295" s="629"/>
      <c r="AA295" s="66"/>
      <c r="AB295" s="66"/>
      <c r="AC295" s="80"/>
    </row>
    <row r="296" spans="1:68" ht="27" customHeight="1" x14ac:dyDescent="0.25">
      <c r="A296" s="63" t="s">
        <v>478</v>
      </c>
      <c r="B296" s="63" t="s">
        <v>479</v>
      </c>
      <c r="C296" s="36">
        <v>4301030878</v>
      </c>
      <c r="D296" s="630">
        <v>4607091387193</v>
      </c>
      <c r="E296" s="630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82</v>
      </c>
      <c r="N296" s="38"/>
      <c r="O296" s="37">
        <v>35</v>
      </c>
      <c r="P296" s="7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32"/>
      <c r="R296" s="632"/>
      <c r="S296" s="632"/>
      <c r="T296" s="633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37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480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8">IFERROR(X296*I296/H296,"0")</f>
        <v>0</v>
      </c>
      <c r="BN296" s="78">
        <f t="shared" ref="BN296:BN302" si="39">IFERROR(Y296*I296/H296,"0")</f>
        <v>0</v>
      </c>
      <c r="BO296" s="78">
        <f t="shared" ref="BO296:BO302" si="40">IFERROR(1/J296*(X296/H296),"0")</f>
        <v>0</v>
      </c>
      <c r="BP296" s="78">
        <f t="shared" ref="BP296:BP302" si="41">IFERROR(1/J296*(Y296/H296),"0")</f>
        <v>0</v>
      </c>
    </row>
    <row r="297" spans="1:68" ht="27" customHeight="1" x14ac:dyDescent="0.25">
      <c r="A297" s="63" t="s">
        <v>481</v>
      </c>
      <c r="B297" s="63" t="s">
        <v>482</v>
      </c>
      <c r="C297" s="36">
        <v>4301031153</v>
      </c>
      <c r="D297" s="630">
        <v>4607091387230</v>
      </c>
      <c r="E297" s="630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40</v>
      </c>
      <c r="P297" s="7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32"/>
      <c r="R297" s="632"/>
      <c r="S297" s="632"/>
      <c r="T297" s="633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3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si="38"/>
        <v>0</v>
      </c>
      <c r="BN297" s="78">
        <f t="shared" si="39"/>
        <v>0</v>
      </c>
      <c r="BO297" s="78">
        <f t="shared" si="40"/>
        <v>0</v>
      </c>
      <c r="BP297" s="78">
        <f t="shared" si="41"/>
        <v>0</v>
      </c>
    </row>
    <row r="298" spans="1:68" ht="27" customHeight="1" x14ac:dyDescent="0.25">
      <c r="A298" s="63" t="s">
        <v>484</v>
      </c>
      <c r="B298" s="63" t="s">
        <v>485</v>
      </c>
      <c r="C298" s="36">
        <v>4301031154</v>
      </c>
      <c r="D298" s="630">
        <v>4607091387292</v>
      </c>
      <c r="E298" s="630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45</v>
      </c>
      <c r="P298" s="7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32"/>
      <c r="R298" s="632"/>
      <c r="S298" s="632"/>
      <c r="T298" s="633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7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38"/>
        <v>0</v>
      </c>
      <c r="BN298" s="78">
        <f t="shared" si="39"/>
        <v>0</v>
      </c>
      <c r="BO298" s="78">
        <f t="shared" si="40"/>
        <v>0</v>
      </c>
      <c r="BP298" s="78">
        <f t="shared" si="41"/>
        <v>0</v>
      </c>
    </row>
    <row r="299" spans="1:68" ht="27" customHeight="1" x14ac:dyDescent="0.25">
      <c r="A299" s="63" t="s">
        <v>487</v>
      </c>
      <c r="B299" s="63" t="s">
        <v>488</v>
      </c>
      <c r="C299" s="36">
        <v>4301031152</v>
      </c>
      <c r="D299" s="630">
        <v>4607091387285</v>
      </c>
      <c r="E299" s="630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83</v>
      </c>
      <c r="L299" s="37" t="s">
        <v>45</v>
      </c>
      <c r="M299" s="38" t="s">
        <v>82</v>
      </c>
      <c r="N299" s="38"/>
      <c r="O299" s="37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32"/>
      <c r="R299" s="632"/>
      <c r="S299" s="632"/>
      <c r="T299" s="633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483</v>
      </c>
      <c r="AG299" s="78"/>
      <c r="AJ299" s="84" t="s">
        <v>45</v>
      </c>
      <c r="AK299" s="84">
        <v>0</v>
      </c>
      <c r="BB299" s="361" t="s">
        <v>66</v>
      </c>
      <c r="BM299" s="78">
        <f t="shared" si="38"/>
        <v>0</v>
      </c>
      <c r="BN299" s="78">
        <f t="shared" si="39"/>
        <v>0</v>
      </c>
      <c r="BO299" s="78">
        <f t="shared" si="40"/>
        <v>0</v>
      </c>
      <c r="BP299" s="78">
        <f t="shared" si="41"/>
        <v>0</v>
      </c>
    </row>
    <row r="300" spans="1:68" ht="27" customHeight="1" x14ac:dyDescent="0.25">
      <c r="A300" s="63" t="s">
        <v>489</v>
      </c>
      <c r="B300" s="63" t="s">
        <v>490</v>
      </c>
      <c r="C300" s="36">
        <v>4301031305</v>
      </c>
      <c r="D300" s="630">
        <v>4607091389845</v>
      </c>
      <c r="E300" s="630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32"/>
      <c r="R300" s="632"/>
      <c r="S300" s="632"/>
      <c r="T300" s="633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491</v>
      </c>
      <c r="AG300" s="78"/>
      <c r="AJ300" s="84" t="s">
        <v>45</v>
      </c>
      <c r="AK300" s="84">
        <v>0</v>
      </c>
      <c r="BB300" s="363" t="s">
        <v>66</v>
      </c>
      <c r="BM300" s="78">
        <f t="shared" si="38"/>
        <v>0</v>
      </c>
      <c r="BN300" s="78">
        <f t="shared" si="39"/>
        <v>0</v>
      </c>
      <c r="BO300" s="78">
        <f t="shared" si="40"/>
        <v>0</v>
      </c>
      <c r="BP300" s="78">
        <f t="shared" si="41"/>
        <v>0</v>
      </c>
    </row>
    <row r="301" spans="1:68" ht="27" customHeight="1" x14ac:dyDescent="0.25">
      <c r="A301" s="63" t="s">
        <v>492</v>
      </c>
      <c r="B301" s="63" t="s">
        <v>493</v>
      </c>
      <c r="C301" s="36">
        <v>4301031306</v>
      </c>
      <c r="D301" s="630">
        <v>4680115882881</v>
      </c>
      <c r="E301" s="630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32"/>
      <c r="R301" s="632"/>
      <c r="S301" s="632"/>
      <c r="T301" s="633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7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491</v>
      </c>
      <c r="AG301" s="78"/>
      <c r="AJ301" s="84" t="s">
        <v>45</v>
      </c>
      <c r="AK301" s="84">
        <v>0</v>
      </c>
      <c r="BB301" s="365" t="s">
        <v>66</v>
      </c>
      <c r="BM301" s="78">
        <f t="shared" si="38"/>
        <v>0</v>
      </c>
      <c r="BN301" s="78">
        <f t="shared" si="39"/>
        <v>0</v>
      </c>
      <c r="BO301" s="78">
        <f t="shared" si="40"/>
        <v>0</v>
      </c>
      <c r="BP301" s="78">
        <f t="shared" si="41"/>
        <v>0</v>
      </c>
    </row>
    <row r="302" spans="1:68" ht="27" customHeight="1" x14ac:dyDescent="0.25">
      <c r="A302" s="63" t="s">
        <v>494</v>
      </c>
      <c r="B302" s="63" t="s">
        <v>495</v>
      </c>
      <c r="C302" s="36">
        <v>4301031066</v>
      </c>
      <c r="D302" s="630">
        <v>4607091383836</v>
      </c>
      <c r="E302" s="630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89</v>
      </c>
      <c r="L302" s="37" t="s">
        <v>45</v>
      </c>
      <c r="M302" s="38" t="s">
        <v>82</v>
      </c>
      <c r="N302" s="38"/>
      <c r="O302" s="37">
        <v>40</v>
      </c>
      <c r="P302" s="7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32"/>
      <c r="R302" s="632"/>
      <c r="S302" s="632"/>
      <c r="T302" s="633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7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496</v>
      </c>
      <c r="AG302" s="78"/>
      <c r="AJ302" s="84" t="s">
        <v>45</v>
      </c>
      <c r="AK302" s="84">
        <v>0</v>
      </c>
      <c r="BB302" s="367" t="s">
        <v>66</v>
      </c>
      <c r="BM302" s="78">
        <f t="shared" si="38"/>
        <v>0</v>
      </c>
      <c r="BN302" s="78">
        <f t="shared" si="39"/>
        <v>0</v>
      </c>
      <c r="BO302" s="78">
        <f t="shared" si="40"/>
        <v>0</v>
      </c>
      <c r="BP302" s="78">
        <f t="shared" si="41"/>
        <v>0</v>
      </c>
    </row>
    <row r="303" spans="1:68" x14ac:dyDescent="0.2">
      <c r="A303" s="637"/>
      <c r="B303" s="637"/>
      <c r="C303" s="637"/>
      <c r="D303" s="637"/>
      <c r="E303" s="637"/>
      <c r="F303" s="637"/>
      <c r="G303" s="637"/>
      <c r="H303" s="637"/>
      <c r="I303" s="637"/>
      <c r="J303" s="637"/>
      <c r="K303" s="637"/>
      <c r="L303" s="637"/>
      <c r="M303" s="637"/>
      <c r="N303" s="637"/>
      <c r="O303" s="638"/>
      <c r="P303" s="634" t="s">
        <v>40</v>
      </c>
      <c r="Q303" s="635"/>
      <c r="R303" s="635"/>
      <c r="S303" s="635"/>
      <c r="T303" s="635"/>
      <c r="U303" s="635"/>
      <c r="V303" s="636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37"/>
      <c r="B304" s="637"/>
      <c r="C304" s="637"/>
      <c r="D304" s="637"/>
      <c r="E304" s="637"/>
      <c r="F304" s="637"/>
      <c r="G304" s="637"/>
      <c r="H304" s="637"/>
      <c r="I304" s="637"/>
      <c r="J304" s="637"/>
      <c r="K304" s="637"/>
      <c r="L304" s="637"/>
      <c r="M304" s="637"/>
      <c r="N304" s="637"/>
      <c r="O304" s="638"/>
      <c r="P304" s="634" t="s">
        <v>40</v>
      </c>
      <c r="Q304" s="635"/>
      <c r="R304" s="635"/>
      <c r="S304" s="635"/>
      <c r="T304" s="635"/>
      <c r="U304" s="635"/>
      <c r="V304" s="636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29" t="s">
        <v>84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6"/>
      <c r="AB305" s="66"/>
      <c r="AC305" s="80"/>
    </row>
    <row r="306" spans="1:68" ht="27" customHeight="1" x14ac:dyDescent="0.25">
      <c r="A306" s="63" t="s">
        <v>497</v>
      </c>
      <c r="B306" s="63" t="s">
        <v>498</v>
      </c>
      <c r="C306" s="36">
        <v>4301051100</v>
      </c>
      <c r="D306" s="630">
        <v>4607091387766</v>
      </c>
      <c r="E306" s="630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119</v>
      </c>
      <c r="L306" s="37" t="s">
        <v>45</v>
      </c>
      <c r="M306" s="38" t="s">
        <v>88</v>
      </c>
      <c r="N306" s="38"/>
      <c r="O306" s="37">
        <v>40</v>
      </c>
      <c r="P306" s="7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32"/>
      <c r="R306" s="632"/>
      <c r="S306" s="632"/>
      <c r="T306" s="633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499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500</v>
      </c>
      <c r="B307" s="63" t="s">
        <v>501</v>
      </c>
      <c r="C307" s="36">
        <v>4301051818</v>
      </c>
      <c r="D307" s="630">
        <v>4607091387957</v>
      </c>
      <c r="E307" s="630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32"/>
      <c r="R307" s="632"/>
      <c r="S307" s="632"/>
      <c r="T307" s="633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503</v>
      </c>
      <c r="B308" s="63" t="s">
        <v>504</v>
      </c>
      <c r="C308" s="36">
        <v>4301051819</v>
      </c>
      <c r="D308" s="630">
        <v>4607091387964</v>
      </c>
      <c r="E308" s="630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32"/>
      <c r="R308" s="632"/>
      <c r="S308" s="632"/>
      <c r="T308" s="633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506</v>
      </c>
      <c r="B309" s="63" t="s">
        <v>507</v>
      </c>
      <c r="C309" s="36">
        <v>4301051734</v>
      </c>
      <c r="D309" s="630">
        <v>4680115884588</v>
      </c>
      <c r="E309" s="630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89</v>
      </c>
      <c r="L309" s="37" t="s">
        <v>45</v>
      </c>
      <c r="M309" s="38" t="s">
        <v>88</v>
      </c>
      <c r="N309" s="38"/>
      <c r="O309" s="37">
        <v>40</v>
      </c>
      <c r="P309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32"/>
      <c r="R309" s="632"/>
      <c r="S309" s="632"/>
      <c r="T309" s="633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509</v>
      </c>
      <c r="B310" s="63" t="s">
        <v>510</v>
      </c>
      <c r="C310" s="36">
        <v>4301051578</v>
      </c>
      <c r="D310" s="630">
        <v>4607091387513</v>
      </c>
      <c r="E310" s="630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89</v>
      </c>
      <c r="L310" s="37" t="s">
        <v>45</v>
      </c>
      <c r="M310" s="38" t="s">
        <v>105</v>
      </c>
      <c r="N310" s="38"/>
      <c r="O310" s="37">
        <v>40</v>
      </c>
      <c r="P310" s="7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32"/>
      <c r="R310" s="632"/>
      <c r="S310" s="632"/>
      <c r="T310" s="633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37"/>
      <c r="B311" s="637"/>
      <c r="C311" s="637"/>
      <c r="D311" s="637"/>
      <c r="E311" s="637"/>
      <c r="F311" s="637"/>
      <c r="G311" s="637"/>
      <c r="H311" s="637"/>
      <c r="I311" s="637"/>
      <c r="J311" s="637"/>
      <c r="K311" s="637"/>
      <c r="L311" s="637"/>
      <c r="M311" s="637"/>
      <c r="N311" s="637"/>
      <c r="O311" s="638"/>
      <c r="P311" s="634" t="s">
        <v>40</v>
      </c>
      <c r="Q311" s="635"/>
      <c r="R311" s="635"/>
      <c r="S311" s="635"/>
      <c r="T311" s="635"/>
      <c r="U311" s="635"/>
      <c r="V311" s="636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37"/>
      <c r="B312" s="637"/>
      <c r="C312" s="637"/>
      <c r="D312" s="637"/>
      <c r="E312" s="637"/>
      <c r="F312" s="637"/>
      <c r="G312" s="637"/>
      <c r="H312" s="637"/>
      <c r="I312" s="637"/>
      <c r="J312" s="637"/>
      <c r="K312" s="637"/>
      <c r="L312" s="637"/>
      <c r="M312" s="637"/>
      <c r="N312" s="637"/>
      <c r="O312" s="638"/>
      <c r="P312" s="634" t="s">
        <v>40</v>
      </c>
      <c r="Q312" s="635"/>
      <c r="R312" s="635"/>
      <c r="S312" s="635"/>
      <c r="T312" s="635"/>
      <c r="U312" s="635"/>
      <c r="V312" s="636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29" t="s">
        <v>185</v>
      </c>
      <c r="B313" s="629"/>
      <c r="C313" s="629"/>
      <c r="D313" s="629"/>
      <c r="E313" s="629"/>
      <c r="F313" s="629"/>
      <c r="G313" s="629"/>
      <c r="H313" s="629"/>
      <c r="I313" s="629"/>
      <c r="J313" s="629"/>
      <c r="K313" s="629"/>
      <c r="L313" s="629"/>
      <c r="M313" s="629"/>
      <c r="N313" s="629"/>
      <c r="O313" s="629"/>
      <c r="P313" s="629"/>
      <c r="Q313" s="629"/>
      <c r="R313" s="629"/>
      <c r="S313" s="629"/>
      <c r="T313" s="629"/>
      <c r="U313" s="629"/>
      <c r="V313" s="629"/>
      <c r="W313" s="629"/>
      <c r="X313" s="629"/>
      <c r="Y313" s="629"/>
      <c r="Z313" s="629"/>
      <c r="AA313" s="66"/>
      <c r="AB313" s="66"/>
      <c r="AC313" s="80"/>
    </row>
    <row r="314" spans="1:68" ht="27" customHeight="1" x14ac:dyDescent="0.25">
      <c r="A314" s="63" t="s">
        <v>512</v>
      </c>
      <c r="B314" s="63" t="s">
        <v>513</v>
      </c>
      <c r="C314" s="36">
        <v>4301060387</v>
      </c>
      <c r="D314" s="630">
        <v>4607091380880</v>
      </c>
      <c r="E314" s="630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119</v>
      </c>
      <c r="L314" s="37" t="s">
        <v>45</v>
      </c>
      <c r="M314" s="38" t="s">
        <v>88</v>
      </c>
      <c r="N314" s="38"/>
      <c r="O314" s="37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32"/>
      <c r="R314" s="632"/>
      <c r="S314" s="632"/>
      <c r="T314" s="633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514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515</v>
      </c>
      <c r="B315" s="63" t="s">
        <v>516</v>
      </c>
      <c r="C315" s="36">
        <v>4301060406</v>
      </c>
      <c r="D315" s="630">
        <v>4607091384482</v>
      </c>
      <c r="E315" s="630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32"/>
      <c r="R315" s="632"/>
      <c r="S315" s="632"/>
      <c r="T315" s="633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518</v>
      </c>
      <c r="B316" s="63" t="s">
        <v>519</v>
      </c>
      <c r="C316" s="36">
        <v>4301060484</v>
      </c>
      <c r="D316" s="630">
        <v>4607091380897</v>
      </c>
      <c r="E316" s="630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105</v>
      </c>
      <c r="N316" s="38"/>
      <c r="O316" s="37">
        <v>30</v>
      </c>
      <c r="P316" s="78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32"/>
      <c r="R316" s="632"/>
      <c r="S316" s="632"/>
      <c r="T316" s="633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37"/>
      <c r="B317" s="637"/>
      <c r="C317" s="637"/>
      <c r="D317" s="637"/>
      <c r="E317" s="637"/>
      <c r="F317" s="637"/>
      <c r="G317" s="637"/>
      <c r="H317" s="637"/>
      <c r="I317" s="637"/>
      <c r="J317" s="637"/>
      <c r="K317" s="637"/>
      <c r="L317" s="637"/>
      <c r="M317" s="637"/>
      <c r="N317" s="637"/>
      <c r="O317" s="638"/>
      <c r="P317" s="634" t="s">
        <v>40</v>
      </c>
      <c r="Q317" s="635"/>
      <c r="R317" s="635"/>
      <c r="S317" s="635"/>
      <c r="T317" s="635"/>
      <c r="U317" s="635"/>
      <c r="V317" s="636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37"/>
      <c r="B318" s="637"/>
      <c r="C318" s="637"/>
      <c r="D318" s="637"/>
      <c r="E318" s="637"/>
      <c r="F318" s="637"/>
      <c r="G318" s="637"/>
      <c r="H318" s="637"/>
      <c r="I318" s="637"/>
      <c r="J318" s="637"/>
      <c r="K318" s="637"/>
      <c r="L318" s="637"/>
      <c r="M318" s="637"/>
      <c r="N318" s="637"/>
      <c r="O318" s="638"/>
      <c r="P318" s="634" t="s">
        <v>40</v>
      </c>
      <c r="Q318" s="635"/>
      <c r="R318" s="635"/>
      <c r="S318" s="635"/>
      <c r="T318" s="635"/>
      <c r="U318" s="635"/>
      <c r="V318" s="636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29" t="s">
        <v>106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6"/>
      <c r="AB319" s="66"/>
      <c r="AC319" s="80"/>
    </row>
    <row r="320" spans="1:68" ht="27" customHeight="1" x14ac:dyDescent="0.25">
      <c r="A320" s="63" t="s">
        <v>521</v>
      </c>
      <c r="B320" s="63" t="s">
        <v>522</v>
      </c>
      <c r="C320" s="36">
        <v>4301030235</v>
      </c>
      <c r="D320" s="630">
        <v>4607091388381</v>
      </c>
      <c r="E320" s="630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787" t="s">
        <v>523</v>
      </c>
      <c r="Q320" s="632"/>
      <c r="R320" s="632"/>
      <c r="S320" s="632"/>
      <c r="T320" s="633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524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525</v>
      </c>
      <c r="B321" s="63" t="s">
        <v>526</v>
      </c>
      <c r="C321" s="36">
        <v>4301030232</v>
      </c>
      <c r="D321" s="630">
        <v>4607091388374</v>
      </c>
      <c r="E321" s="630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88" t="s">
        <v>527</v>
      </c>
      <c r="Q321" s="632"/>
      <c r="R321" s="632"/>
      <c r="S321" s="632"/>
      <c r="T321" s="633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524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528</v>
      </c>
      <c r="B322" s="63" t="s">
        <v>529</v>
      </c>
      <c r="C322" s="36">
        <v>4301032015</v>
      </c>
      <c r="D322" s="630">
        <v>4607091383102</v>
      </c>
      <c r="E322" s="630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89</v>
      </c>
      <c r="L322" s="37" t="s">
        <v>45</v>
      </c>
      <c r="M322" s="38" t="s">
        <v>111</v>
      </c>
      <c r="N322" s="38"/>
      <c r="O322" s="37">
        <v>180</v>
      </c>
      <c r="P322" s="78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32"/>
      <c r="R322" s="632"/>
      <c r="S322" s="632"/>
      <c r="T322" s="633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530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531</v>
      </c>
      <c r="B323" s="63" t="s">
        <v>532</v>
      </c>
      <c r="C323" s="36">
        <v>4301030233</v>
      </c>
      <c r="D323" s="630">
        <v>4607091388404</v>
      </c>
      <c r="E323" s="630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9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32"/>
      <c r="R323" s="632"/>
      <c r="S323" s="632"/>
      <c r="T323" s="633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524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37"/>
      <c r="B324" s="637"/>
      <c r="C324" s="637"/>
      <c r="D324" s="637"/>
      <c r="E324" s="637"/>
      <c r="F324" s="637"/>
      <c r="G324" s="637"/>
      <c r="H324" s="637"/>
      <c r="I324" s="637"/>
      <c r="J324" s="637"/>
      <c r="K324" s="637"/>
      <c r="L324" s="637"/>
      <c r="M324" s="637"/>
      <c r="N324" s="637"/>
      <c r="O324" s="638"/>
      <c r="P324" s="634" t="s">
        <v>40</v>
      </c>
      <c r="Q324" s="635"/>
      <c r="R324" s="635"/>
      <c r="S324" s="635"/>
      <c r="T324" s="635"/>
      <c r="U324" s="635"/>
      <c r="V324" s="636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37"/>
      <c r="B325" s="637"/>
      <c r="C325" s="637"/>
      <c r="D325" s="637"/>
      <c r="E325" s="637"/>
      <c r="F325" s="637"/>
      <c r="G325" s="637"/>
      <c r="H325" s="637"/>
      <c r="I325" s="637"/>
      <c r="J325" s="637"/>
      <c r="K325" s="637"/>
      <c r="L325" s="637"/>
      <c r="M325" s="637"/>
      <c r="N325" s="637"/>
      <c r="O325" s="638"/>
      <c r="P325" s="634" t="s">
        <v>40</v>
      </c>
      <c r="Q325" s="635"/>
      <c r="R325" s="635"/>
      <c r="S325" s="635"/>
      <c r="T325" s="635"/>
      <c r="U325" s="635"/>
      <c r="V325" s="636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29" t="s">
        <v>533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6"/>
      <c r="AB326" s="66"/>
      <c r="AC326" s="80"/>
    </row>
    <row r="327" spans="1:68" ht="16.5" customHeight="1" x14ac:dyDescent="0.25">
      <c r="A327" s="63" t="s">
        <v>534</v>
      </c>
      <c r="B327" s="63" t="s">
        <v>535</v>
      </c>
      <c r="C327" s="36">
        <v>4301180007</v>
      </c>
      <c r="D327" s="630">
        <v>4680115881808</v>
      </c>
      <c r="E327" s="630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89</v>
      </c>
      <c r="L327" s="37" t="s">
        <v>45</v>
      </c>
      <c r="M327" s="38" t="s">
        <v>537</v>
      </c>
      <c r="N327" s="38"/>
      <c r="O327" s="37">
        <v>730</v>
      </c>
      <c r="P327" s="7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32"/>
      <c r="R327" s="632"/>
      <c r="S327" s="632"/>
      <c r="T327" s="633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536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538</v>
      </c>
      <c r="B328" s="63" t="s">
        <v>539</v>
      </c>
      <c r="C328" s="36">
        <v>4301180006</v>
      </c>
      <c r="D328" s="630">
        <v>4680115881822</v>
      </c>
      <c r="E328" s="630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537</v>
      </c>
      <c r="N328" s="38"/>
      <c r="O328" s="37">
        <v>730</v>
      </c>
      <c r="P328" s="7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32"/>
      <c r="R328" s="632"/>
      <c r="S328" s="632"/>
      <c r="T328" s="633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536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540</v>
      </c>
      <c r="B329" s="63" t="s">
        <v>541</v>
      </c>
      <c r="C329" s="36">
        <v>4301180001</v>
      </c>
      <c r="D329" s="630">
        <v>4680115880016</v>
      </c>
      <c r="E329" s="630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537</v>
      </c>
      <c r="N329" s="38"/>
      <c r="O329" s="37">
        <v>730</v>
      </c>
      <c r="P329" s="7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32"/>
      <c r="R329" s="632"/>
      <c r="S329" s="632"/>
      <c r="T329" s="633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536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37"/>
      <c r="B330" s="637"/>
      <c r="C330" s="637"/>
      <c r="D330" s="637"/>
      <c r="E330" s="637"/>
      <c r="F330" s="637"/>
      <c r="G330" s="637"/>
      <c r="H330" s="637"/>
      <c r="I330" s="637"/>
      <c r="J330" s="637"/>
      <c r="K330" s="637"/>
      <c r="L330" s="637"/>
      <c r="M330" s="637"/>
      <c r="N330" s="637"/>
      <c r="O330" s="638"/>
      <c r="P330" s="634" t="s">
        <v>40</v>
      </c>
      <c r="Q330" s="635"/>
      <c r="R330" s="635"/>
      <c r="S330" s="635"/>
      <c r="T330" s="635"/>
      <c r="U330" s="635"/>
      <c r="V330" s="636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37"/>
      <c r="B331" s="637"/>
      <c r="C331" s="637"/>
      <c r="D331" s="637"/>
      <c r="E331" s="637"/>
      <c r="F331" s="637"/>
      <c r="G331" s="637"/>
      <c r="H331" s="637"/>
      <c r="I331" s="637"/>
      <c r="J331" s="637"/>
      <c r="K331" s="637"/>
      <c r="L331" s="637"/>
      <c r="M331" s="637"/>
      <c r="N331" s="637"/>
      <c r="O331" s="638"/>
      <c r="P331" s="634" t="s">
        <v>40</v>
      </c>
      <c r="Q331" s="635"/>
      <c r="R331" s="635"/>
      <c r="S331" s="635"/>
      <c r="T331" s="635"/>
      <c r="U331" s="635"/>
      <c r="V331" s="636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28" t="s">
        <v>542</v>
      </c>
      <c r="B332" s="628"/>
      <c r="C332" s="628"/>
      <c r="D332" s="628"/>
      <c r="E332" s="628"/>
      <c r="F332" s="628"/>
      <c r="G332" s="628"/>
      <c r="H332" s="628"/>
      <c r="I332" s="628"/>
      <c r="J332" s="628"/>
      <c r="K332" s="628"/>
      <c r="L332" s="628"/>
      <c r="M332" s="628"/>
      <c r="N332" s="628"/>
      <c r="O332" s="628"/>
      <c r="P332" s="628"/>
      <c r="Q332" s="628"/>
      <c r="R332" s="628"/>
      <c r="S332" s="628"/>
      <c r="T332" s="628"/>
      <c r="U332" s="628"/>
      <c r="V332" s="628"/>
      <c r="W332" s="628"/>
      <c r="X332" s="628"/>
      <c r="Y332" s="628"/>
      <c r="Z332" s="628"/>
      <c r="AA332" s="65"/>
      <c r="AB332" s="65"/>
      <c r="AC332" s="79"/>
    </row>
    <row r="333" spans="1:68" ht="14.25" customHeight="1" x14ac:dyDescent="0.25">
      <c r="A333" s="629" t="s">
        <v>84</v>
      </c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29"/>
      <c r="P333" s="629"/>
      <c r="Q333" s="629"/>
      <c r="R333" s="629"/>
      <c r="S333" s="629"/>
      <c r="T333" s="629"/>
      <c r="U333" s="629"/>
      <c r="V333" s="629"/>
      <c r="W333" s="629"/>
      <c r="X333" s="629"/>
      <c r="Y333" s="629"/>
      <c r="Z333" s="629"/>
      <c r="AA333" s="66"/>
      <c r="AB333" s="66"/>
      <c r="AC333" s="80"/>
    </row>
    <row r="334" spans="1:68" ht="27" customHeight="1" x14ac:dyDescent="0.25">
      <c r="A334" s="63" t="s">
        <v>543</v>
      </c>
      <c r="B334" s="63" t="s">
        <v>544</v>
      </c>
      <c r="C334" s="36">
        <v>4301051489</v>
      </c>
      <c r="D334" s="630">
        <v>4607091387919</v>
      </c>
      <c r="E334" s="630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119</v>
      </c>
      <c r="L334" s="37" t="s">
        <v>45</v>
      </c>
      <c r="M334" s="38" t="s">
        <v>105</v>
      </c>
      <c r="N334" s="38"/>
      <c r="O334" s="37">
        <v>45</v>
      </c>
      <c r="P334" s="7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32"/>
      <c r="R334" s="632"/>
      <c r="S334" s="632"/>
      <c r="T334" s="633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398" t="s">
        <v>545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546</v>
      </c>
      <c r="B335" s="63" t="s">
        <v>547</v>
      </c>
      <c r="C335" s="36">
        <v>4301051461</v>
      </c>
      <c r="D335" s="630">
        <v>4680115883604</v>
      </c>
      <c r="E335" s="630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89</v>
      </c>
      <c r="L335" s="37" t="s">
        <v>45</v>
      </c>
      <c r="M335" s="38" t="s">
        <v>88</v>
      </c>
      <c r="N335" s="38"/>
      <c r="O335" s="37">
        <v>45</v>
      </c>
      <c r="P335" s="7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32"/>
      <c r="R335" s="632"/>
      <c r="S335" s="632"/>
      <c r="T335" s="633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549</v>
      </c>
      <c r="B336" s="63" t="s">
        <v>550</v>
      </c>
      <c r="C336" s="36">
        <v>4301051864</v>
      </c>
      <c r="D336" s="630">
        <v>4680115883567</v>
      </c>
      <c r="E336" s="630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89</v>
      </c>
      <c r="L336" s="37" t="s">
        <v>45</v>
      </c>
      <c r="M336" s="38" t="s">
        <v>105</v>
      </c>
      <c r="N336" s="38"/>
      <c r="O336" s="37">
        <v>40</v>
      </c>
      <c r="P336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32"/>
      <c r="R336" s="632"/>
      <c r="S336" s="632"/>
      <c r="T336" s="633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37"/>
      <c r="B337" s="637"/>
      <c r="C337" s="637"/>
      <c r="D337" s="637"/>
      <c r="E337" s="637"/>
      <c r="F337" s="637"/>
      <c r="G337" s="637"/>
      <c r="H337" s="637"/>
      <c r="I337" s="637"/>
      <c r="J337" s="637"/>
      <c r="K337" s="637"/>
      <c r="L337" s="637"/>
      <c r="M337" s="637"/>
      <c r="N337" s="637"/>
      <c r="O337" s="638"/>
      <c r="P337" s="634" t="s">
        <v>40</v>
      </c>
      <c r="Q337" s="635"/>
      <c r="R337" s="635"/>
      <c r="S337" s="635"/>
      <c r="T337" s="635"/>
      <c r="U337" s="635"/>
      <c r="V337" s="636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37"/>
      <c r="B338" s="637"/>
      <c r="C338" s="637"/>
      <c r="D338" s="637"/>
      <c r="E338" s="637"/>
      <c r="F338" s="637"/>
      <c r="G338" s="637"/>
      <c r="H338" s="637"/>
      <c r="I338" s="637"/>
      <c r="J338" s="637"/>
      <c r="K338" s="637"/>
      <c r="L338" s="637"/>
      <c r="M338" s="637"/>
      <c r="N338" s="637"/>
      <c r="O338" s="638"/>
      <c r="P338" s="634" t="s">
        <v>40</v>
      </c>
      <c r="Q338" s="635"/>
      <c r="R338" s="635"/>
      <c r="S338" s="635"/>
      <c r="T338" s="635"/>
      <c r="U338" s="635"/>
      <c r="V338" s="636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27" t="s">
        <v>552</v>
      </c>
      <c r="B339" s="627"/>
      <c r="C339" s="627"/>
      <c r="D339" s="627"/>
      <c r="E339" s="627"/>
      <c r="F339" s="627"/>
      <c r="G339" s="627"/>
      <c r="H339" s="627"/>
      <c r="I339" s="627"/>
      <c r="J339" s="627"/>
      <c r="K339" s="627"/>
      <c r="L339" s="627"/>
      <c r="M339" s="627"/>
      <c r="N339" s="627"/>
      <c r="O339" s="627"/>
      <c r="P339" s="627"/>
      <c r="Q339" s="627"/>
      <c r="R339" s="627"/>
      <c r="S339" s="627"/>
      <c r="T339" s="627"/>
      <c r="U339" s="627"/>
      <c r="V339" s="627"/>
      <c r="W339" s="627"/>
      <c r="X339" s="627"/>
      <c r="Y339" s="627"/>
      <c r="Z339" s="627"/>
      <c r="AA339" s="54"/>
      <c r="AB339" s="54"/>
      <c r="AC339" s="54"/>
    </row>
    <row r="340" spans="1:68" ht="16.5" customHeight="1" x14ac:dyDescent="0.25">
      <c r="A340" s="628" t="s">
        <v>553</v>
      </c>
      <c r="B340" s="628"/>
      <c r="C340" s="628"/>
      <c r="D340" s="628"/>
      <c r="E340" s="628"/>
      <c r="F340" s="628"/>
      <c r="G340" s="628"/>
      <c r="H340" s="628"/>
      <c r="I340" s="628"/>
      <c r="J340" s="628"/>
      <c r="K340" s="628"/>
      <c r="L340" s="628"/>
      <c r="M340" s="628"/>
      <c r="N340" s="628"/>
      <c r="O340" s="628"/>
      <c r="P340" s="628"/>
      <c r="Q340" s="628"/>
      <c r="R340" s="628"/>
      <c r="S340" s="628"/>
      <c r="T340" s="628"/>
      <c r="U340" s="628"/>
      <c r="V340" s="628"/>
      <c r="W340" s="628"/>
      <c r="X340" s="628"/>
      <c r="Y340" s="628"/>
      <c r="Z340" s="628"/>
      <c r="AA340" s="65"/>
      <c r="AB340" s="65"/>
      <c r="AC340" s="79"/>
    </row>
    <row r="341" spans="1:68" ht="14.25" customHeight="1" x14ac:dyDescent="0.25">
      <c r="A341" s="629" t="s">
        <v>114</v>
      </c>
      <c r="B341" s="629"/>
      <c r="C341" s="629"/>
      <c r="D341" s="629"/>
      <c r="E341" s="629"/>
      <c r="F341" s="629"/>
      <c r="G341" s="629"/>
      <c r="H341" s="629"/>
      <c r="I341" s="629"/>
      <c r="J341" s="629"/>
      <c r="K341" s="629"/>
      <c r="L341" s="629"/>
      <c r="M341" s="629"/>
      <c r="N341" s="629"/>
      <c r="O341" s="629"/>
      <c r="P341" s="629"/>
      <c r="Q341" s="629"/>
      <c r="R341" s="629"/>
      <c r="S341" s="629"/>
      <c r="T341" s="629"/>
      <c r="U341" s="629"/>
      <c r="V341" s="629"/>
      <c r="W341" s="629"/>
      <c r="X341" s="629"/>
      <c r="Y341" s="629"/>
      <c r="Z341" s="629"/>
      <c r="AA341" s="66"/>
      <c r="AB341" s="66"/>
      <c r="AC341" s="80"/>
    </row>
    <row r="342" spans="1:68" ht="37.5" customHeight="1" x14ac:dyDescent="0.25">
      <c r="A342" s="63" t="s">
        <v>554</v>
      </c>
      <c r="B342" s="63" t="s">
        <v>555</v>
      </c>
      <c r="C342" s="36">
        <v>4301011869</v>
      </c>
      <c r="D342" s="630">
        <v>4680115884847</v>
      </c>
      <c r="E342" s="630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123</v>
      </c>
      <c r="M342" s="38" t="s">
        <v>82</v>
      </c>
      <c r="N342" s="38"/>
      <c r="O342" s="37">
        <v>60</v>
      </c>
      <c r="P342" s="79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32"/>
      <c r="R342" s="632"/>
      <c r="S342" s="632"/>
      <c r="T342" s="633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42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556</v>
      </c>
      <c r="AG342" s="78"/>
      <c r="AJ342" s="84" t="s">
        <v>124</v>
      </c>
      <c r="AK342" s="84">
        <v>720</v>
      </c>
      <c r="BB342" s="405" t="s">
        <v>66</v>
      </c>
      <c r="BM342" s="78">
        <f t="shared" ref="BM342:BM348" si="43">IFERROR(X342*I342/H342,"0")</f>
        <v>0</v>
      </c>
      <c r="BN342" s="78">
        <f t="shared" ref="BN342:BN348" si="44">IFERROR(Y342*I342/H342,"0")</f>
        <v>0</v>
      </c>
      <c r="BO342" s="78">
        <f t="shared" ref="BO342:BO348" si="45">IFERROR(1/J342*(X342/H342),"0")</f>
        <v>0</v>
      </c>
      <c r="BP342" s="78">
        <f t="shared" ref="BP342:BP348" si="46">IFERROR(1/J342*(Y342/H342),"0")</f>
        <v>0</v>
      </c>
    </row>
    <row r="343" spans="1:68" ht="27" customHeight="1" x14ac:dyDescent="0.25">
      <c r="A343" s="63" t="s">
        <v>557</v>
      </c>
      <c r="B343" s="63" t="s">
        <v>558</v>
      </c>
      <c r="C343" s="36">
        <v>4301011870</v>
      </c>
      <c r="D343" s="630">
        <v>4680115884854</v>
      </c>
      <c r="E343" s="630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123</v>
      </c>
      <c r="M343" s="38" t="s">
        <v>82</v>
      </c>
      <c r="N343" s="38"/>
      <c r="O343" s="37">
        <v>60</v>
      </c>
      <c r="P343" s="7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32"/>
      <c r="R343" s="632"/>
      <c r="S343" s="632"/>
      <c r="T343" s="633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42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559</v>
      </c>
      <c r="AG343" s="78"/>
      <c r="AJ343" s="84" t="s">
        <v>124</v>
      </c>
      <c r="AK343" s="84">
        <v>720</v>
      </c>
      <c r="BB343" s="407" t="s">
        <v>66</v>
      </c>
      <c r="BM343" s="78">
        <f t="shared" si="43"/>
        <v>0</v>
      </c>
      <c r="BN343" s="78">
        <f t="shared" si="44"/>
        <v>0</v>
      </c>
      <c r="BO343" s="78">
        <f t="shared" si="45"/>
        <v>0</v>
      </c>
      <c r="BP343" s="78">
        <f t="shared" si="46"/>
        <v>0</v>
      </c>
    </row>
    <row r="344" spans="1:68" ht="37.5" customHeight="1" x14ac:dyDescent="0.25">
      <c r="A344" s="63" t="s">
        <v>560</v>
      </c>
      <c r="B344" s="63" t="s">
        <v>561</v>
      </c>
      <c r="C344" s="36">
        <v>4301011867</v>
      </c>
      <c r="D344" s="630">
        <v>4680115884830</v>
      </c>
      <c r="E344" s="630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123</v>
      </c>
      <c r="M344" s="38" t="s">
        <v>82</v>
      </c>
      <c r="N344" s="38"/>
      <c r="O344" s="37">
        <v>60</v>
      </c>
      <c r="P344" s="7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32"/>
      <c r="R344" s="632"/>
      <c r="S344" s="632"/>
      <c r="T344" s="633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562</v>
      </c>
      <c r="AG344" s="78"/>
      <c r="AJ344" s="84" t="s">
        <v>124</v>
      </c>
      <c r="AK344" s="84">
        <v>720</v>
      </c>
      <c r="BB344" s="409" t="s">
        <v>66</v>
      </c>
      <c r="BM344" s="78">
        <f t="shared" si="43"/>
        <v>0</v>
      </c>
      <c r="BN344" s="78">
        <f t="shared" si="44"/>
        <v>0</v>
      </c>
      <c r="BO344" s="78">
        <f t="shared" si="45"/>
        <v>0</v>
      </c>
      <c r="BP344" s="78">
        <f t="shared" si="46"/>
        <v>0</v>
      </c>
    </row>
    <row r="345" spans="1:68" ht="27" customHeight="1" x14ac:dyDescent="0.25">
      <c r="A345" s="63" t="s">
        <v>563</v>
      </c>
      <c r="B345" s="63" t="s">
        <v>564</v>
      </c>
      <c r="C345" s="36">
        <v>4301011832</v>
      </c>
      <c r="D345" s="630">
        <v>4607091383997</v>
      </c>
      <c r="E345" s="630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8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32"/>
      <c r="R345" s="632"/>
      <c r="S345" s="632"/>
      <c r="T345" s="633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2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3"/>
        <v>0</v>
      </c>
      <c r="BN345" s="78">
        <f t="shared" si="44"/>
        <v>0</v>
      </c>
      <c r="BO345" s="78">
        <f t="shared" si="45"/>
        <v>0</v>
      </c>
      <c r="BP345" s="78">
        <f t="shared" si="46"/>
        <v>0</v>
      </c>
    </row>
    <row r="346" spans="1:68" ht="27" customHeight="1" x14ac:dyDescent="0.25">
      <c r="A346" s="63" t="s">
        <v>566</v>
      </c>
      <c r="B346" s="63" t="s">
        <v>567</v>
      </c>
      <c r="C346" s="36">
        <v>4301011433</v>
      </c>
      <c r="D346" s="630">
        <v>4680115882638</v>
      </c>
      <c r="E346" s="630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122</v>
      </c>
      <c r="L346" s="37" t="s">
        <v>45</v>
      </c>
      <c r="M346" s="38" t="s">
        <v>118</v>
      </c>
      <c r="N346" s="38"/>
      <c r="O346" s="37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32"/>
      <c r="R346" s="632"/>
      <c r="S346" s="632"/>
      <c r="T346" s="633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45</v>
      </c>
      <c r="AK346" s="84">
        <v>0</v>
      </c>
      <c r="BB346" s="413" t="s">
        <v>66</v>
      </c>
      <c r="BM346" s="78">
        <f t="shared" si="43"/>
        <v>0</v>
      </c>
      <c r="BN346" s="78">
        <f t="shared" si="44"/>
        <v>0</v>
      </c>
      <c r="BO346" s="78">
        <f t="shared" si="45"/>
        <v>0</v>
      </c>
      <c r="BP346" s="78">
        <f t="shared" si="46"/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4301011952</v>
      </c>
      <c r="D347" s="630">
        <v>4680115884922</v>
      </c>
      <c r="E347" s="630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82</v>
      </c>
      <c r="N347" s="38"/>
      <c r="O347" s="37">
        <v>60</v>
      </c>
      <c r="P347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32"/>
      <c r="R347" s="632"/>
      <c r="S347" s="632"/>
      <c r="T347" s="633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559</v>
      </c>
      <c r="AG347" s="78"/>
      <c r="AJ347" s="84" t="s">
        <v>45</v>
      </c>
      <c r="AK347" s="84">
        <v>0</v>
      </c>
      <c r="BB347" s="415" t="s">
        <v>66</v>
      </c>
      <c r="BM347" s="78">
        <f t="shared" si="43"/>
        <v>0</v>
      </c>
      <c r="BN347" s="78">
        <f t="shared" si="44"/>
        <v>0</v>
      </c>
      <c r="BO347" s="78">
        <f t="shared" si="45"/>
        <v>0</v>
      </c>
      <c r="BP347" s="78">
        <f t="shared" si="46"/>
        <v>0</v>
      </c>
    </row>
    <row r="348" spans="1:68" ht="37.5" customHeight="1" x14ac:dyDescent="0.25">
      <c r="A348" s="63" t="s">
        <v>571</v>
      </c>
      <c r="B348" s="63" t="s">
        <v>572</v>
      </c>
      <c r="C348" s="36">
        <v>4301011868</v>
      </c>
      <c r="D348" s="630">
        <v>4680115884861</v>
      </c>
      <c r="E348" s="630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32"/>
      <c r="R348" s="632"/>
      <c r="S348" s="632"/>
      <c r="T348" s="633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2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3"/>
        <v>0</v>
      </c>
      <c r="BN348" s="78">
        <f t="shared" si="44"/>
        <v>0</v>
      </c>
      <c r="BO348" s="78">
        <f t="shared" si="45"/>
        <v>0</v>
      </c>
      <c r="BP348" s="78">
        <f t="shared" si="46"/>
        <v>0</v>
      </c>
    </row>
    <row r="349" spans="1:68" x14ac:dyDescent="0.2">
      <c r="A349" s="637"/>
      <c r="B349" s="637"/>
      <c r="C349" s="637"/>
      <c r="D349" s="637"/>
      <c r="E349" s="637"/>
      <c r="F349" s="637"/>
      <c r="G349" s="637"/>
      <c r="H349" s="637"/>
      <c r="I349" s="637"/>
      <c r="J349" s="637"/>
      <c r="K349" s="637"/>
      <c r="L349" s="637"/>
      <c r="M349" s="637"/>
      <c r="N349" s="637"/>
      <c r="O349" s="638"/>
      <c r="P349" s="634" t="s">
        <v>40</v>
      </c>
      <c r="Q349" s="635"/>
      <c r="R349" s="635"/>
      <c r="S349" s="635"/>
      <c r="T349" s="635"/>
      <c r="U349" s="635"/>
      <c r="V349" s="636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37"/>
      <c r="B350" s="637"/>
      <c r="C350" s="637"/>
      <c r="D350" s="637"/>
      <c r="E350" s="637"/>
      <c r="F350" s="637"/>
      <c r="G350" s="637"/>
      <c r="H350" s="637"/>
      <c r="I350" s="637"/>
      <c r="J350" s="637"/>
      <c r="K350" s="637"/>
      <c r="L350" s="637"/>
      <c r="M350" s="637"/>
      <c r="N350" s="637"/>
      <c r="O350" s="638"/>
      <c r="P350" s="634" t="s">
        <v>40</v>
      </c>
      <c r="Q350" s="635"/>
      <c r="R350" s="635"/>
      <c r="S350" s="635"/>
      <c r="T350" s="635"/>
      <c r="U350" s="635"/>
      <c r="V350" s="636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29" t="s">
        <v>150</v>
      </c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29"/>
      <c r="P351" s="629"/>
      <c r="Q351" s="629"/>
      <c r="R351" s="629"/>
      <c r="S351" s="629"/>
      <c r="T351" s="629"/>
      <c r="U351" s="629"/>
      <c r="V351" s="629"/>
      <c r="W351" s="629"/>
      <c r="X351" s="629"/>
      <c r="Y351" s="629"/>
      <c r="Z351" s="629"/>
      <c r="AA351" s="66"/>
      <c r="AB351" s="66"/>
      <c r="AC351" s="80"/>
    </row>
    <row r="352" spans="1:68" ht="27" customHeight="1" x14ac:dyDescent="0.25">
      <c r="A352" s="63" t="s">
        <v>573</v>
      </c>
      <c r="B352" s="63" t="s">
        <v>574</v>
      </c>
      <c r="C352" s="36">
        <v>4301020178</v>
      </c>
      <c r="D352" s="630">
        <v>4607091383980</v>
      </c>
      <c r="E352" s="630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123</v>
      </c>
      <c r="M352" s="38" t="s">
        <v>118</v>
      </c>
      <c r="N352" s="38"/>
      <c r="O352" s="37">
        <v>50</v>
      </c>
      <c r="P352" s="8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32"/>
      <c r="R352" s="632"/>
      <c r="S352" s="632"/>
      <c r="T352" s="633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575</v>
      </c>
      <c r="AG352" s="78"/>
      <c r="AJ352" s="84" t="s">
        <v>124</v>
      </c>
      <c r="AK352" s="84">
        <v>720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576</v>
      </c>
      <c r="B353" s="63" t="s">
        <v>577</v>
      </c>
      <c r="C353" s="36">
        <v>4301020179</v>
      </c>
      <c r="D353" s="630">
        <v>4607091384178</v>
      </c>
      <c r="E353" s="630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50</v>
      </c>
      <c r="P353" s="8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32"/>
      <c r="R353" s="632"/>
      <c r="S353" s="632"/>
      <c r="T353" s="633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575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37"/>
      <c r="B354" s="637"/>
      <c r="C354" s="637"/>
      <c r="D354" s="637"/>
      <c r="E354" s="637"/>
      <c r="F354" s="637"/>
      <c r="G354" s="637"/>
      <c r="H354" s="637"/>
      <c r="I354" s="637"/>
      <c r="J354" s="637"/>
      <c r="K354" s="637"/>
      <c r="L354" s="637"/>
      <c r="M354" s="637"/>
      <c r="N354" s="637"/>
      <c r="O354" s="638"/>
      <c r="P354" s="634" t="s">
        <v>40</v>
      </c>
      <c r="Q354" s="635"/>
      <c r="R354" s="635"/>
      <c r="S354" s="635"/>
      <c r="T354" s="635"/>
      <c r="U354" s="635"/>
      <c r="V354" s="636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37"/>
      <c r="B355" s="637"/>
      <c r="C355" s="637"/>
      <c r="D355" s="637"/>
      <c r="E355" s="637"/>
      <c r="F355" s="637"/>
      <c r="G355" s="637"/>
      <c r="H355" s="637"/>
      <c r="I355" s="637"/>
      <c r="J355" s="637"/>
      <c r="K355" s="637"/>
      <c r="L355" s="637"/>
      <c r="M355" s="637"/>
      <c r="N355" s="637"/>
      <c r="O355" s="638"/>
      <c r="P355" s="634" t="s">
        <v>40</v>
      </c>
      <c r="Q355" s="635"/>
      <c r="R355" s="635"/>
      <c r="S355" s="635"/>
      <c r="T355" s="635"/>
      <c r="U355" s="635"/>
      <c r="V355" s="636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29" t="s">
        <v>84</v>
      </c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29"/>
      <c r="P356" s="629"/>
      <c r="Q356" s="629"/>
      <c r="R356" s="629"/>
      <c r="S356" s="629"/>
      <c r="T356" s="629"/>
      <c r="U356" s="629"/>
      <c r="V356" s="629"/>
      <c r="W356" s="629"/>
      <c r="X356" s="629"/>
      <c r="Y356" s="629"/>
      <c r="Z356" s="629"/>
      <c r="AA356" s="66"/>
      <c r="AB356" s="66"/>
      <c r="AC356" s="80"/>
    </row>
    <row r="357" spans="1:68" ht="27" customHeight="1" x14ac:dyDescent="0.25">
      <c r="A357" s="63" t="s">
        <v>578</v>
      </c>
      <c r="B357" s="63" t="s">
        <v>579</v>
      </c>
      <c r="C357" s="36">
        <v>4301051903</v>
      </c>
      <c r="D357" s="630">
        <v>4607091383928</v>
      </c>
      <c r="E357" s="630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119</v>
      </c>
      <c r="L357" s="37" t="s">
        <v>45</v>
      </c>
      <c r="M357" s="38" t="s">
        <v>88</v>
      </c>
      <c r="N357" s="38"/>
      <c r="O357" s="37">
        <v>40</v>
      </c>
      <c r="P357" s="80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32"/>
      <c r="R357" s="632"/>
      <c r="S357" s="632"/>
      <c r="T357" s="633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580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581</v>
      </c>
      <c r="B358" s="63" t="s">
        <v>582</v>
      </c>
      <c r="C358" s="36">
        <v>4301051897</v>
      </c>
      <c r="D358" s="630">
        <v>4607091384260</v>
      </c>
      <c r="E358" s="630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32"/>
      <c r="R358" s="632"/>
      <c r="S358" s="632"/>
      <c r="T358" s="633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37"/>
      <c r="B359" s="637"/>
      <c r="C359" s="637"/>
      <c r="D359" s="637"/>
      <c r="E359" s="637"/>
      <c r="F359" s="637"/>
      <c r="G359" s="637"/>
      <c r="H359" s="637"/>
      <c r="I359" s="637"/>
      <c r="J359" s="637"/>
      <c r="K359" s="637"/>
      <c r="L359" s="637"/>
      <c r="M359" s="637"/>
      <c r="N359" s="637"/>
      <c r="O359" s="638"/>
      <c r="P359" s="634" t="s">
        <v>40</v>
      </c>
      <c r="Q359" s="635"/>
      <c r="R359" s="635"/>
      <c r="S359" s="635"/>
      <c r="T359" s="635"/>
      <c r="U359" s="635"/>
      <c r="V359" s="636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37"/>
      <c r="B360" s="637"/>
      <c r="C360" s="637"/>
      <c r="D360" s="637"/>
      <c r="E360" s="637"/>
      <c r="F360" s="637"/>
      <c r="G360" s="637"/>
      <c r="H360" s="637"/>
      <c r="I360" s="637"/>
      <c r="J360" s="637"/>
      <c r="K360" s="637"/>
      <c r="L360" s="637"/>
      <c r="M360" s="637"/>
      <c r="N360" s="637"/>
      <c r="O360" s="638"/>
      <c r="P360" s="634" t="s">
        <v>40</v>
      </c>
      <c r="Q360" s="635"/>
      <c r="R360" s="635"/>
      <c r="S360" s="635"/>
      <c r="T360" s="635"/>
      <c r="U360" s="635"/>
      <c r="V360" s="636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29" t="s">
        <v>185</v>
      </c>
      <c r="B361" s="629"/>
      <c r="C361" s="629"/>
      <c r="D361" s="629"/>
      <c r="E361" s="629"/>
      <c r="F361" s="629"/>
      <c r="G361" s="629"/>
      <c r="H361" s="629"/>
      <c r="I361" s="629"/>
      <c r="J361" s="629"/>
      <c r="K361" s="629"/>
      <c r="L361" s="629"/>
      <c r="M361" s="629"/>
      <c r="N361" s="629"/>
      <c r="O361" s="629"/>
      <c r="P361" s="629"/>
      <c r="Q361" s="629"/>
      <c r="R361" s="629"/>
      <c r="S361" s="629"/>
      <c r="T361" s="629"/>
      <c r="U361" s="629"/>
      <c r="V361" s="629"/>
      <c r="W361" s="629"/>
      <c r="X361" s="629"/>
      <c r="Y361" s="629"/>
      <c r="Z361" s="629"/>
      <c r="AA361" s="66"/>
      <c r="AB361" s="66"/>
      <c r="AC361" s="80"/>
    </row>
    <row r="362" spans="1:68" ht="16.5" customHeight="1" x14ac:dyDescent="0.25">
      <c r="A362" s="63" t="s">
        <v>584</v>
      </c>
      <c r="B362" s="63" t="s">
        <v>585</v>
      </c>
      <c r="C362" s="36">
        <v>4301060524</v>
      </c>
      <c r="D362" s="630">
        <v>4607091384673</v>
      </c>
      <c r="E362" s="630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119</v>
      </c>
      <c r="L362" s="37" t="s">
        <v>45</v>
      </c>
      <c r="M362" s="38" t="s">
        <v>88</v>
      </c>
      <c r="N362" s="38"/>
      <c r="O362" s="37">
        <v>40</v>
      </c>
      <c r="P362" s="808" t="s">
        <v>586</v>
      </c>
      <c r="Q362" s="632"/>
      <c r="R362" s="632"/>
      <c r="S362" s="632"/>
      <c r="T362" s="633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587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37"/>
      <c r="B363" s="637"/>
      <c r="C363" s="637"/>
      <c r="D363" s="637"/>
      <c r="E363" s="637"/>
      <c r="F363" s="637"/>
      <c r="G363" s="637"/>
      <c r="H363" s="637"/>
      <c r="I363" s="637"/>
      <c r="J363" s="637"/>
      <c r="K363" s="637"/>
      <c r="L363" s="637"/>
      <c r="M363" s="637"/>
      <c r="N363" s="637"/>
      <c r="O363" s="638"/>
      <c r="P363" s="634" t="s">
        <v>40</v>
      </c>
      <c r="Q363" s="635"/>
      <c r="R363" s="635"/>
      <c r="S363" s="635"/>
      <c r="T363" s="635"/>
      <c r="U363" s="635"/>
      <c r="V363" s="636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37"/>
      <c r="B364" s="637"/>
      <c r="C364" s="637"/>
      <c r="D364" s="637"/>
      <c r="E364" s="637"/>
      <c r="F364" s="637"/>
      <c r="G364" s="637"/>
      <c r="H364" s="637"/>
      <c r="I364" s="637"/>
      <c r="J364" s="637"/>
      <c r="K364" s="637"/>
      <c r="L364" s="637"/>
      <c r="M364" s="637"/>
      <c r="N364" s="637"/>
      <c r="O364" s="638"/>
      <c r="P364" s="634" t="s">
        <v>40</v>
      </c>
      <c r="Q364" s="635"/>
      <c r="R364" s="635"/>
      <c r="S364" s="635"/>
      <c r="T364" s="635"/>
      <c r="U364" s="635"/>
      <c r="V364" s="636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28" t="s">
        <v>588</v>
      </c>
      <c r="B365" s="628"/>
      <c r="C365" s="628"/>
      <c r="D365" s="628"/>
      <c r="E365" s="628"/>
      <c r="F365" s="628"/>
      <c r="G365" s="628"/>
      <c r="H365" s="628"/>
      <c r="I365" s="628"/>
      <c r="J365" s="628"/>
      <c r="K365" s="628"/>
      <c r="L365" s="628"/>
      <c r="M365" s="628"/>
      <c r="N365" s="628"/>
      <c r="O365" s="628"/>
      <c r="P365" s="628"/>
      <c r="Q365" s="628"/>
      <c r="R365" s="628"/>
      <c r="S365" s="628"/>
      <c r="T365" s="628"/>
      <c r="U365" s="628"/>
      <c r="V365" s="628"/>
      <c r="W365" s="628"/>
      <c r="X365" s="628"/>
      <c r="Y365" s="628"/>
      <c r="Z365" s="628"/>
      <c r="AA365" s="65"/>
      <c r="AB365" s="65"/>
      <c r="AC365" s="79"/>
    </row>
    <row r="366" spans="1:68" ht="14.25" customHeight="1" x14ac:dyDescent="0.25">
      <c r="A366" s="629" t="s">
        <v>114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6"/>
      <c r="AB366" s="66"/>
      <c r="AC366" s="80"/>
    </row>
    <row r="367" spans="1:68" ht="37.5" customHeight="1" x14ac:dyDescent="0.25">
      <c r="A367" s="63" t="s">
        <v>589</v>
      </c>
      <c r="B367" s="63" t="s">
        <v>590</v>
      </c>
      <c r="C367" s="36">
        <v>4301011873</v>
      </c>
      <c r="D367" s="630">
        <v>4680115881907</v>
      </c>
      <c r="E367" s="630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82</v>
      </c>
      <c r="N367" s="38"/>
      <c r="O367" s="37">
        <v>60</v>
      </c>
      <c r="P367" s="8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32"/>
      <c r="R367" s="632"/>
      <c r="S367" s="632"/>
      <c r="T367" s="633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591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592</v>
      </c>
      <c r="B368" s="63" t="s">
        <v>593</v>
      </c>
      <c r="C368" s="36">
        <v>4301011875</v>
      </c>
      <c r="D368" s="630">
        <v>4680115884885</v>
      </c>
      <c r="E368" s="630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32"/>
      <c r="R368" s="632"/>
      <c r="S368" s="632"/>
      <c r="T368" s="633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595</v>
      </c>
      <c r="B369" s="63" t="s">
        <v>596</v>
      </c>
      <c r="C369" s="36">
        <v>4301011871</v>
      </c>
      <c r="D369" s="630">
        <v>4680115884908</v>
      </c>
      <c r="E369" s="630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82</v>
      </c>
      <c r="N369" s="38"/>
      <c r="O369" s="37">
        <v>60</v>
      </c>
      <c r="P369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32"/>
      <c r="R369" s="632"/>
      <c r="S369" s="632"/>
      <c r="T369" s="633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594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7"/>
      <c r="B370" s="637"/>
      <c r="C370" s="637"/>
      <c r="D370" s="637"/>
      <c r="E370" s="637"/>
      <c r="F370" s="637"/>
      <c r="G370" s="637"/>
      <c r="H370" s="637"/>
      <c r="I370" s="637"/>
      <c r="J370" s="637"/>
      <c r="K370" s="637"/>
      <c r="L370" s="637"/>
      <c r="M370" s="637"/>
      <c r="N370" s="637"/>
      <c r="O370" s="638"/>
      <c r="P370" s="634" t="s">
        <v>40</v>
      </c>
      <c r="Q370" s="635"/>
      <c r="R370" s="635"/>
      <c r="S370" s="635"/>
      <c r="T370" s="635"/>
      <c r="U370" s="635"/>
      <c r="V370" s="636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37"/>
      <c r="B371" s="637"/>
      <c r="C371" s="637"/>
      <c r="D371" s="637"/>
      <c r="E371" s="637"/>
      <c r="F371" s="637"/>
      <c r="G371" s="637"/>
      <c r="H371" s="637"/>
      <c r="I371" s="637"/>
      <c r="J371" s="637"/>
      <c r="K371" s="637"/>
      <c r="L371" s="637"/>
      <c r="M371" s="637"/>
      <c r="N371" s="637"/>
      <c r="O371" s="638"/>
      <c r="P371" s="634" t="s">
        <v>40</v>
      </c>
      <c r="Q371" s="635"/>
      <c r="R371" s="635"/>
      <c r="S371" s="635"/>
      <c r="T371" s="635"/>
      <c r="U371" s="635"/>
      <c r="V371" s="636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629" t="s">
        <v>78</v>
      </c>
      <c r="B372" s="629"/>
      <c r="C372" s="629"/>
      <c r="D372" s="629"/>
      <c r="E372" s="629"/>
      <c r="F372" s="629"/>
      <c r="G372" s="629"/>
      <c r="H372" s="629"/>
      <c r="I372" s="629"/>
      <c r="J372" s="629"/>
      <c r="K372" s="629"/>
      <c r="L372" s="629"/>
      <c r="M372" s="629"/>
      <c r="N372" s="629"/>
      <c r="O372" s="629"/>
      <c r="P372" s="629"/>
      <c r="Q372" s="629"/>
      <c r="R372" s="629"/>
      <c r="S372" s="629"/>
      <c r="T372" s="629"/>
      <c r="U372" s="629"/>
      <c r="V372" s="629"/>
      <c r="W372" s="629"/>
      <c r="X372" s="629"/>
      <c r="Y372" s="629"/>
      <c r="Z372" s="629"/>
      <c r="AA372" s="66"/>
      <c r="AB372" s="66"/>
      <c r="AC372" s="80"/>
    </row>
    <row r="373" spans="1:68" ht="27" customHeight="1" x14ac:dyDescent="0.25">
      <c r="A373" s="63" t="s">
        <v>597</v>
      </c>
      <c r="B373" s="63" t="s">
        <v>598</v>
      </c>
      <c r="C373" s="36">
        <v>4301031303</v>
      </c>
      <c r="D373" s="630">
        <v>4607091384802</v>
      </c>
      <c r="E373" s="630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82</v>
      </c>
      <c r="N373" s="38"/>
      <c r="O373" s="37">
        <v>35</v>
      </c>
      <c r="P373" s="8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32"/>
      <c r="R373" s="632"/>
      <c r="S373" s="632"/>
      <c r="T373" s="633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599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37"/>
      <c r="B374" s="637"/>
      <c r="C374" s="637"/>
      <c r="D374" s="637"/>
      <c r="E374" s="637"/>
      <c r="F374" s="637"/>
      <c r="G374" s="637"/>
      <c r="H374" s="637"/>
      <c r="I374" s="637"/>
      <c r="J374" s="637"/>
      <c r="K374" s="637"/>
      <c r="L374" s="637"/>
      <c r="M374" s="637"/>
      <c r="N374" s="637"/>
      <c r="O374" s="638"/>
      <c r="P374" s="634" t="s">
        <v>40</v>
      </c>
      <c r="Q374" s="635"/>
      <c r="R374" s="635"/>
      <c r="S374" s="635"/>
      <c r="T374" s="635"/>
      <c r="U374" s="635"/>
      <c r="V374" s="636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37"/>
      <c r="B375" s="637"/>
      <c r="C375" s="637"/>
      <c r="D375" s="637"/>
      <c r="E375" s="637"/>
      <c r="F375" s="637"/>
      <c r="G375" s="637"/>
      <c r="H375" s="637"/>
      <c r="I375" s="637"/>
      <c r="J375" s="637"/>
      <c r="K375" s="637"/>
      <c r="L375" s="637"/>
      <c r="M375" s="637"/>
      <c r="N375" s="637"/>
      <c r="O375" s="638"/>
      <c r="P375" s="634" t="s">
        <v>40</v>
      </c>
      <c r="Q375" s="635"/>
      <c r="R375" s="635"/>
      <c r="S375" s="635"/>
      <c r="T375" s="635"/>
      <c r="U375" s="635"/>
      <c r="V375" s="636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29" t="s">
        <v>84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6"/>
      <c r="AB376" s="66"/>
      <c r="AC376" s="80"/>
    </row>
    <row r="377" spans="1:68" ht="27" customHeight="1" x14ac:dyDescent="0.25">
      <c r="A377" s="63" t="s">
        <v>600</v>
      </c>
      <c r="B377" s="63" t="s">
        <v>601</v>
      </c>
      <c r="C377" s="36">
        <v>4301051899</v>
      </c>
      <c r="D377" s="630">
        <v>4607091384246</v>
      </c>
      <c r="E377" s="630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88</v>
      </c>
      <c r="N377" s="38"/>
      <c r="O377" s="37">
        <v>40</v>
      </c>
      <c r="P377" s="81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32"/>
      <c r="R377" s="632"/>
      <c r="S377" s="632"/>
      <c r="T377" s="633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36" t="s">
        <v>602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603</v>
      </c>
      <c r="B378" s="63" t="s">
        <v>604</v>
      </c>
      <c r="C378" s="36">
        <v>4301051660</v>
      </c>
      <c r="D378" s="630">
        <v>4607091384253</v>
      </c>
      <c r="E378" s="630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89</v>
      </c>
      <c r="L378" s="37" t="s">
        <v>45</v>
      </c>
      <c r="M378" s="38" t="s">
        <v>88</v>
      </c>
      <c r="N378" s="38"/>
      <c r="O378" s="37">
        <v>40</v>
      </c>
      <c r="P378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32"/>
      <c r="R378" s="632"/>
      <c r="S378" s="632"/>
      <c r="T378" s="633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38" t="s">
        <v>602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37"/>
      <c r="B379" s="637"/>
      <c r="C379" s="637"/>
      <c r="D379" s="637"/>
      <c r="E379" s="637"/>
      <c r="F379" s="637"/>
      <c r="G379" s="637"/>
      <c r="H379" s="637"/>
      <c r="I379" s="637"/>
      <c r="J379" s="637"/>
      <c r="K379" s="637"/>
      <c r="L379" s="637"/>
      <c r="M379" s="637"/>
      <c r="N379" s="637"/>
      <c r="O379" s="638"/>
      <c r="P379" s="634" t="s">
        <v>40</v>
      </c>
      <c r="Q379" s="635"/>
      <c r="R379" s="635"/>
      <c r="S379" s="635"/>
      <c r="T379" s="635"/>
      <c r="U379" s="635"/>
      <c r="V379" s="636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637"/>
      <c r="B380" s="637"/>
      <c r="C380" s="637"/>
      <c r="D380" s="637"/>
      <c r="E380" s="637"/>
      <c r="F380" s="637"/>
      <c r="G380" s="637"/>
      <c r="H380" s="637"/>
      <c r="I380" s="637"/>
      <c r="J380" s="637"/>
      <c r="K380" s="637"/>
      <c r="L380" s="637"/>
      <c r="M380" s="637"/>
      <c r="N380" s="637"/>
      <c r="O380" s="638"/>
      <c r="P380" s="634" t="s">
        <v>40</v>
      </c>
      <c r="Q380" s="635"/>
      <c r="R380" s="635"/>
      <c r="S380" s="635"/>
      <c r="T380" s="635"/>
      <c r="U380" s="635"/>
      <c r="V380" s="636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29" t="s">
        <v>185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6"/>
      <c r="AB381" s="66"/>
      <c r="AC381" s="80"/>
    </row>
    <row r="382" spans="1:68" ht="27" customHeight="1" x14ac:dyDescent="0.25">
      <c r="A382" s="63" t="s">
        <v>605</v>
      </c>
      <c r="B382" s="63" t="s">
        <v>606</v>
      </c>
      <c r="C382" s="36">
        <v>4301060441</v>
      </c>
      <c r="D382" s="630">
        <v>4607091389357</v>
      </c>
      <c r="E382" s="630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88</v>
      </c>
      <c r="N382" s="38"/>
      <c r="O382" s="37">
        <v>40</v>
      </c>
      <c r="P382" s="81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32"/>
      <c r="R382" s="632"/>
      <c r="S382" s="632"/>
      <c r="T382" s="633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0" t="s">
        <v>607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37"/>
      <c r="B383" s="637"/>
      <c r="C383" s="637"/>
      <c r="D383" s="637"/>
      <c r="E383" s="637"/>
      <c r="F383" s="637"/>
      <c r="G383" s="637"/>
      <c r="H383" s="637"/>
      <c r="I383" s="637"/>
      <c r="J383" s="637"/>
      <c r="K383" s="637"/>
      <c r="L383" s="637"/>
      <c r="M383" s="637"/>
      <c r="N383" s="637"/>
      <c r="O383" s="638"/>
      <c r="P383" s="634" t="s">
        <v>40</v>
      </c>
      <c r="Q383" s="635"/>
      <c r="R383" s="635"/>
      <c r="S383" s="635"/>
      <c r="T383" s="635"/>
      <c r="U383" s="635"/>
      <c r="V383" s="636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37"/>
      <c r="B384" s="637"/>
      <c r="C384" s="637"/>
      <c r="D384" s="637"/>
      <c r="E384" s="637"/>
      <c r="F384" s="637"/>
      <c r="G384" s="637"/>
      <c r="H384" s="637"/>
      <c r="I384" s="637"/>
      <c r="J384" s="637"/>
      <c r="K384" s="637"/>
      <c r="L384" s="637"/>
      <c r="M384" s="637"/>
      <c r="N384" s="637"/>
      <c r="O384" s="638"/>
      <c r="P384" s="634" t="s">
        <v>40</v>
      </c>
      <c r="Q384" s="635"/>
      <c r="R384" s="635"/>
      <c r="S384" s="635"/>
      <c r="T384" s="635"/>
      <c r="U384" s="635"/>
      <c r="V384" s="636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27" t="s">
        <v>608</v>
      </c>
      <c r="B385" s="627"/>
      <c r="C385" s="627"/>
      <c r="D385" s="627"/>
      <c r="E385" s="627"/>
      <c r="F385" s="627"/>
      <c r="G385" s="627"/>
      <c r="H385" s="627"/>
      <c r="I385" s="627"/>
      <c r="J385" s="627"/>
      <c r="K385" s="627"/>
      <c r="L385" s="627"/>
      <c r="M385" s="627"/>
      <c r="N385" s="627"/>
      <c r="O385" s="627"/>
      <c r="P385" s="627"/>
      <c r="Q385" s="627"/>
      <c r="R385" s="627"/>
      <c r="S385" s="627"/>
      <c r="T385" s="627"/>
      <c r="U385" s="627"/>
      <c r="V385" s="627"/>
      <c r="W385" s="627"/>
      <c r="X385" s="627"/>
      <c r="Y385" s="627"/>
      <c r="Z385" s="627"/>
      <c r="AA385" s="54"/>
      <c r="AB385" s="54"/>
      <c r="AC385" s="54"/>
    </row>
    <row r="386" spans="1:68" ht="16.5" customHeight="1" x14ac:dyDescent="0.25">
      <c r="A386" s="628" t="s">
        <v>609</v>
      </c>
      <c r="B386" s="628"/>
      <c r="C386" s="628"/>
      <c r="D386" s="628"/>
      <c r="E386" s="628"/>
      <c r="F386" s="628"/>
      <c r="G386" s="628"/>
      <c r="H386" s="628"/>
      <c r="I386" s="628"/>
      <c r="J386" s="628"/>
      <c r="K386" s="628"/>
      <c r="L386" s="628"/>
      <c r="M386" s="628"/>
      <c r="N386" s="628"/>
      <c r="O386" s="628"/>
      <c r="P386" s="628"/>
      <c r="Q386" s="628"/>
      <c r="R386" s="628"/>
      <c r="S386" s="628"/>
      <c r="T386" s="628"/>
      <c r="U386" s="628"/>
      <c r="V386" s="628"/>
      <c r="W386" s="628"/>
      <c r="X386" s="628"/>
      <c r="Y386" s="628"/>
      <c r="Z386" s="628"/>
      <c r="AA386" s="65"/>
      <c r="AB386" s="65"/>
      <c r="AC386" s="79"/>
    </row>
    <row r="387" spans="1:68" ht="14.25" customHeight="1" x14ac:dyDescent="0.25">
      <c r="A387" s="629" t="s">
        <v>78</v>
      </c>
      <c r="B387" s="629"/>
      <c r="C387" s="629"/>
      <c r="D387" s="629"/>
      <c r="E387" s="629"/>
      <c r="F387" s="629"/>
      <c r="G387" s="629"/>
      <c r="H387" s="629"/>
      <c r="I387" s="629"/>
      <c r="J387" s="629"/>
      <c r="K387" s="629"/>
      <c r="L387" s="629"/>
      <c r="M387" s="629"/>
      <c r="N387" s="629"/>
      <c r="O387" s="629"/>
      <c r="P387" s="629"/>
      <c r="Q387" s="629"/>
      <c r="R387" s="629"/>
      <c r="S387" s="629"/>
      <c r="T387" s="629"/>
      <c r="U387" s="629"/>
      <c r="V387" s="629"/>
      <c r="W387" s="629"/>
      <c r="X387" s="629"/>
      <c r="Y387" s="629"/>
      <c r="Z387" s="629"/>
      <c r="AA387" s="66"/>
      <c r="AB387" s="66"/>
      <c r="AC387" s="80"/>
    </row>
    <row r="388" spans="1:68" ht="27" customHeight="1" x14ac:dyDescent="0.25">
      <c r="A388" s="63" t="s">
        <v>610</v>
      </c>
      <c r="B388" s="63" t="s">
        <v>611</v>
      </c>
      <c r="C388" s="36">
        <v>4301031405</v>
      </c>
      <c r="D388" s="630">
        <v>4680115886100</v>
      </c>
      <c r="E388" s="630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82</v>
      </c>
      <c r="N388" s="38"/>
      <c r="O388" s="37">
        <v>50</v>
      </c>
      <c r="P388" s="81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32"/>
      <c r="R388" s="632"/>
      <c r="S388" s="632"/>
      <c r="T388" s="633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47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612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7" si="48">IFERROR(X388*I388/H388,"0")</f>
        <v>0</v>
      </c>
      <c r="BN388" s="78">
        <f t="shared" ref="BN388:BN397" si="49">IFERROR(Y388*I388/H388,"0")</f>
        <v>0</v>
      </c>
      <c r="BO388" s="78">
        <f t="shared" ref="BO388:BO397" si="50">IFERROR(1/J388*(X388/H388),"0")</f>
        <v>0</v>
      </c>
      <c r="BP388" s="78">
        <f t="shared" ref="BP388:BP397" si="51">IFERROR(1/J388*(Y388/H388),"0")</f>
        <v>0</v>
      </c>
    </row>
    <row r="389" spans="1:68" ht="27" customHeight="1" x14ac:dyDescent="0.25">
      <c r="A389" s="63" t="s">
        <v>613</v>
      </c>
      <c r="B389" s="63" t="s">
        <v>614</v>
      </c>
      <c r="C389" s="36">
        <v>4301031406</v>
      </c>
      <c r="D389" s="630">
        <v>4680115886117</v>
      </c>
      <c r="E389" s="630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32"/>
      <c r="R389" s="632"/>
      <c r="S389" s="632"/>
      <c r="T389" s="633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si="48"/>
        <v>0</v>
      </c>
      <c r="BN389" s="78">
        <f t="shared" si="49"/>
        <v>0</v>
      </c>
      <c r="BO389" s="78">
        <f t="shared" si="50"/>
        <v>0</v>
      </c>
      <c r="BP389" s="78">
        <f t="shared" si="51"/>
        <v>0</v>
      </c>
    </row>
    <row r="390" spans="1:68" ht="27" customHeight="1" x14ac:dyDescent="0.25">
      <c r="A390" s="63" t="s">
        <v>613</v>
      </c>
      <c r="B390" s="63" t="s">
        <v>616</v>
      </c>
      <c r="C390" s="36">
        <v>4301031382</v>
      </c>
      <c r="D390" s="630">
        <v>4680115886117</v>
      </c>
      <c r="E390" s="630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1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2"/>
      <c r="R390" s="632"/>
      <c r="S390" s="632"/>
      <c r="T390" s="633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615</v>
      </c>
      <c r="AG390" s="78"/>
      <c r="AJ390" s="84" t="s">
        <v>45</v>
      </c>
      <c r="AK390" s="84">
        <v>0</v>
      </c>
      <c r="BB390" s="447" t="s">
        <v>66</v>
      </c>
      <c r="BM390" s="78">
        <f t="shared" si="48"/>
        <v>0</v>
      </c>
      <c r="BN390" s="78">
        <f t="shared" si="49"/>
        <v>0</v>
      </c>
      <c r="BO390" s="78">
        <f t="shared" si="50"/>
        <v>0</v>
      </c>
      <c r="BP390" s="78">
        <f t="shared" si="51"/>
        <v>0</v>
      </c>
    </row>
    <row r="391" spans="1:68" ht="27" customHeight="1" x14ac:dyDescent="0.25">
      <c r="A391" s="63" t="s">
        <v>617</v>
      </c>
      <c r="B391" s="63" t="s">
        <v>618</v>
      </c>
      <c r="C391" s="36">
        <v>4301031402</v>
      </c>
      <c r="D391" s="630">
        <v>4680115886124</v>
      </c>
      <c r="E391" s="630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32"/>
      <c r="R391" s="632"/>
      <c r="S391" s="632"/>
      <c r="T391" s="633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619</v>
      </c>
      <c r="AG391" s="78"/>
      <c r="AJ391" s="84" t="s">
        <v>45</v>
      </c>
      <c r="AK391" s="84">
        <v>0</v>
      </c>
      <c r="BB391" s="449" t="s">
        <v>66</v>
      </c>
      <c r="BM391" s="78">
        <f t="shared" si="48"/>
        <v>0</v>
      </c>
      <c r="BN391" s="78">
        <f t="shared" si="49"/>
        <v>0</v>
      </c>
      <c r="BO391" s="78">
        <f t="shared" si="50"/>
        <v>0</v>
      </c>
      <c r="BP391" s="78">
        <f t="shared" si="51"/>
        <v>0</v>
      </c>
    </row>
    <row r="392" spans="1:68" ht="27" customHeight="1" x14ac:dyDescent="0.25">
      <c r="A392" s="63" t="s">
        <v>620</v>
      </c>
      <c r="B392" s="63" t="s">
        <v>621</v>
      </c>
      <c r="C392" s="36">
        <v>4301031366</v>
      </c>
      <c r="D392" s="630">
        <v>4680115883147</v>
      </c>
      <c r="E392" s="630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83</v>
      </c>
      <c r="L392" s="37" t="s">
        <v>45</v>
      </c>
      <c r="M392" s="38" t="s">
        <v>82</v>
      </c>
      <c r="N392" s="38"/>
      <c r="O392" s="37">
        <v>50</v>
      </c>
      <c r="P392" s="82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32"/>
      <c r="R392" s="632"/>
      <c r="S392" s="632"/>
      <c r="T392" s="633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7"/>
        <v>0</v>
      </c>
      <c r="Z392" s="41" t="str">
        <f t="shared" ref="Z392:Z397" si="52">IFERROR(IF(Y392=0,"",ROUNDUP(Y392/H392,0)*0.00502),"")</f>
        <v/>
      </c>
      <c r="AA392" s="68" t="s">
        <v>45</v>
      </c>
      <c r="AB392" s="69" t="s">
        <v>45</v>
      </c>
      <c r="AC392" s="450" t="s">
        <v>612</v>
      </c>
      <c r="AG392" s="78"/>
      <c r="AJ392" s="84" t="s">
        <v>45</v>
      </c>
      <c r="AK392" s="84">
        <v>0</v>
      </c>
      <c r="BB392" s="451" t="s">
        <v>66</v>
      </c>
      <c r="BM392" s="78">
        <f t="shared" si="48"/>
        <v>0</v>
      </c>
      <c r="BN392" s="78">
        <f t="shared" si="49"/>
        <v>0</v>
      </c>
      <c r="BO392" s="78">
        <f t="shared" si="50"/>
        <v>0</v>
      </c>
      <c r="BP392" s="78">
        <f t="shared" si="51"/>
        <v>0</v>
      </c>
    </row>
    <row r="393" spans="1:68" ht="27" customHeight="1" x14ac:dyDescent="0.25">
      <c r="A393" s="63" t="s">
        <v>622</v>
      </c>
      <c r="B393" s="63" t="s">
        <v>623</v>
      </c>
      <c r="C393" s="36">
        <v>4301031362</v>
      </c>
      <c r="D393" s="630">
        <v>4607091384338</v>
      </c>
      <c r="E393" s="630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32"/>
      <c r="R393" s="632"/>
      <c r="S393" s="632"/>
      <c r="T393" s="633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7"/>
        <v>0</v>
      </c>
      <c r="Z393" s="41" t="str">
        <f t="shared" si="52"/>
        <v/>
      </c>
      <c r="AA393" s="68" t="s">
        <v>45</v>
      </c>
      <c r="AB393" s="69" t="s">
        <v>45</v>
      </c>
      <c r="AC393" s="452" t="s">
        <v>612</v>
      </c>
      <c r="AG393" s="78"/>
      <c r="AJ393" s="84" t="s">
        <v>45</v>
      </c>
      <c r="AK393" s="84">
        <v>0</v>
      </c>
      <c r="BB393" s="453" t="s">
        <v>66</v>
      </c>
      <c r="BM393" s="78">
        <f t="shared" si="48"/>
        <v>0</v>
      </c>
      <c r="BN393" s="78">
        <f t="shared" si="49"/>
        <v>0</v>
      </c>
      <c r="BO393" s="78">
        <f t="shared" si="50"/>
        <v>0</v>
      </c>
      <c r="BP393" s="78">
        <f t="shared" si="51"/>
        <v>0</v>
      </c>
    </row>
    <row r="394" spans="1:68" ht="37.5" customHeight="1" x14ac:dyDescent="0.25">
      <c r="A394" s="63" t="s">
        <v>624</v>
      </c>
      <c r="B394" s="63" t="s">
        <v>625</v>
      </c>
      <c r="C394" s="36">
        <v>4301031361</v>
      </c>
      <c r="D394" s="630">
        <v>4607091389524</v>
      </c>
      <c r="E394" s="630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32"/>
      <c r="R394" s="632"/>
      <c r="S394" s="632"/>
      <c r="T394" s="633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7"/>
        <v>0</v>
      </c>
      <c r="Z394" s="41" t="str">
        <f t="shared" si="52"/>
        <v/>
      </c>
      <c r="AA394" s="68" t="s">
        <v>45</v>
      </c>
      <c r="AB394" s="69" t="s">
        <v>45</v>
      </c>
      <c r="AC394" s="454" t="s">
        <v>626</v>
      </c>
      <c r="AG394" s="78"/>
      <c r="AJ394" s="84" t="s">
        <v>45</v>
      </c>
      <c r="AK394" s="84">
        <v>0</v>
      </c>
      <c r="BB394" s="455" t="s">
        <v>66</v>
      </c>
      <c r="BM394" s="78">
        <f t="shared" si="48"/>
        <v>0</v>
      </c>
      <c r="BN394" s="78">
        <f t="shared" si="49"/>
        <v>0</v>
      </c>
      <c r="BO394" s="78">
        <f t="shared" si="50"/>
        <v>0</v>
      </c>
      <c r="BP394" s="78">
        <f t="shared" si="51"/>
        <v>0</v>
      </c>
    </row>
    <row r="395" spans="1:68" ht="27" customHeight="1" x14ac:dyDescent="0.25">
      <c r="A395" s="63" t="s">
        <v>627</v>
      </c>
      <c r="B395" s="63" t="s">
        <v>628</v>
      </c>
      <c r="C395" s="36">
        <v>4301031364</v>
      </c>
      <c r="D395" s="630">
        <v>4680115883161</v>
      </c>
      <c r="E395" s="630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32"/>
      <c r="R395" s="632"/>
      <c r="S395" s="632"/>
      <c r="T395" s="633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7"/>
        <v>0</v>
      </c>
      <c r="Z395" s="41" t="str">
        <f t="shared" si="52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48"/>
        <v>0</v>
      </c>
      <c r="BN395" s="78">
        <f t="shared" si="49"/>
        <v>0</v>
      </c>
      <c r="BO395" s="78">
        <f t="shared" si="50"/>
        <v>0</v>
      </c>
      <c r="BP395" s="78">
        <f t="shared" si="51"/>
        <v>0</v>
      </c>
    </row>
    <row r="396" spans="1:68" ht="27" customHeight="1" x14ac:dyDescent="0.25">
      <c r="A396" s="63" t="s">
        <v>630</v>
      </c>
      <c r="B396" s="63" t="s">
        <v>631</v>
      </c>
      <c r="C396" s="36">
        <v>4301031358</v>
      </c>
      <c r="D396" s="630">
        <v>4607091389531</v>
      </c>
      <c r="E396" s="630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32"/>
      <c r="R396" s="632"/>
      <c r="S396" s="632"/>
      <c r="T396" s="633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7"/>
        <v>0</v>
      </c>
      <c r="Z396" s="41" t="str">
        <f t="shared" si="52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48"/>
        <v>0</v>
      </c>
      <c r="BN396" s="78">
        <f t="shared" si="49"/>
        <v>0</v>
      </c>
      <c r="BO396" s="78">
        <f t="shared" si="50"/>
        <v>0</v>
      </c>
      <c r="BP396" s="78">
        <f t="shared" si="51"/>
        <v>0</v>
      </c>
    </row>
    <row r="397" spans="1:68" ht="37.5" customHeight="1" x14ac:dyDescent="0.25">
      <c r="A397" s="63" t="s">
        <v>633</v>
      </c>
      <c r="B397" s="63" t="s">
        <v>634</v>
      </c>
      <c r="C397" s="36">
        <v>4301031360</v>
      </c>
      <c r="D397" s="630">
        <v>4607091384345</v>
      </c>
      <c r="E397" s="630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32"/>
      <c r="R397" s="632"/>
      <c r="S397" s="632"/>
      <c r="T397" s="633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7"/>
        <v>0</v>
      </c>
      <c r="Z397" s="41" t="str">
        <f t="shared" si="52"/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48"/>
        <v>0</v>
      </c>
      <c r="BN397" s="78">
        <f t="shared" si="49"/>
        <v>0</v>
      </c>
      <c r="BO397" s="78">
        <f t="shared" si="50"/>
        <v>0</v>
      </c>
      <c r="BP397" s="78">
        <f t="shared" si="51"/>
        <v>0</v>
      </c>
    </row>
    <row r="398" spans="1:68" x14ac:dyDescent="0.2">
      <c r="A398" s="637"/>
      <c r="B398" s="637"/>
      <c r="C398" s="637"/>
      <c r="D398" s="637"/>
      <c r="E398" s="637"/>
      <c r="F398" s="637"/>
      <c r="G398" s="637"/>
      <c r="H398" s="637"/>
      <c r="I398" s="637"/>
      <c r="J398" s="637"/>
      <c r="K398" s="637"/>
      <c r="L398" s="637"/>
      <c r="M398" s="637"/>
      <c r="N398" s="637"/>
      <c r="O398" s="638"/>
      <c r="P398" s="634" t="s">
        <v>40</v>
      </c>
      <c r="Q398" s="635"/>
      <c r="R398" s="635"/>
      <c r="S398" s="635"/>
      <c r="T398" s="635"/>
      <c r="U398" s="635"/>
      <c r="V398" s="636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37"/>
      <c r="B399" s="637"/>
      <c r="C399" s="637"/>
      <c r="D399" s="637"/>
      <c r="E399" s="637"/>
      <c r="F399" s="637"/>
      <c r="G399" s="637"/>
      <c r="H399" s="637"/>
      <c r="I399" s="637"/>
      <c r="J399" s="637"/>
      <c r="K399" s="637"/>
      <c r="L399" s="637"/>
      <c r="M399" s="637"/>
      <c r="N399" s="637"/>
      <c r="O399" s="638"/>
      <c r="P399" s="634" t="s">
        <v>40</v>
      </c>
      <c r="Q399" s="635"/>
      <c r="R399" s="635"/>
      <c r="S399" s="635"/>
      <c r="T399" s="635"/>
      <c r="U399" s="635"/>
      <c r="V399" s="636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629" t="s">
        <v>84</v>
      </c>
      <c r="B400" s="629"/>
      <c r="C400" s="629"/>
      <c r="D400" s="629"/>
      <c r="E400" s="629"/>
      <c r="F400" s="629"/>
      <c r="G400" s="629"/>
      <c r="H400" s="629"/>
      <c r="I400" s="629"/>
      <c r="J400" s="629"/>
      <c r="K400" s="629"/>
      <c r="L400" s="629"/>
      <c r="M400" s="629"/>
      <c r="N400" s="629"/>
      <c r="O400" s="629"/>
      <c r="P400" s="629"/>
      <c r="Q400" s="629"/>
      <c r="R400" s="629"/>
      <c r="S400" s="629"/>
      <c r="T400" s="629"/>
      <c r="U400" s="629"/>
      <c r="V400" s="629"/>
      <c r="W400" s="629"/>
      <c r="X400" s="629"/>
      <c r="Y400" s="629"/>
      <c r="Z400" s="629"/>
      <c r="AA400" s="66"/>
      <c r="AB400" s="66"/>
      <c r="AC400" s="80"/>
    </row>
    <row r="401" spans="1:68" ht="27" customHeight="1" x14ac:dyDescent="0.25">
      <c r="A401" s="63" t="s">
        <v>635</v>
      </c>
      <c r="B401" s="63" t="s">
        <v>636</v>
      </c>
      <c r="C401" s="36">
        <v>4301051284</v>
      </c>
      <c r="D401" s="630">
        <v>4607091384352</v>
      </c>
      <c r="E401" s="630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88</v>
      </c>
      <c r="N401" s="38"/>
      <c r="O401" s="37">
        <v>45</v>
      </c>
      <c r="P401" s="8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32"/>
      <c r="R401" s="632"/>
      <c r="S401" s="632"/>
      <c r="T401" s="633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637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638</v>
      </c>
      <c r="B402" s="63" t="s">
        <v>639</v>
      </c>
      <c r="C402" s="36">
        <v>4301051431</v>
      </c>
      <c r="D402" s="630">
        <v>4607091389654</v>
      </c>
      <c r="E402" s="630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89</v>
      </c>
      <c r="L402" s="37" t="s">
        <v>45</v>
      </c>
      <c r="M402" s="38" t="s">
        <v>88</v>
      </c>
      <c r="N402" s="38"/>
      <c r="O402" s="37">
        <v>45</v>
      </c>
      <c r="P402" s="8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32"/>
      <c r="R402" s="632"/>
      <c r="S402" s="632"/>
      <c r="T402" s="633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37"/>
      <c r="B403" s="637"/>
      <c r="C403" s="637"/>
      <c r="D403" s="637"/>
      <c r="E403" s="637"/>
      <c r="F403" s="637"/>
      <c r="G403" s="637"/>
      <c r="H403" s="637"/>
      <c r="I403" s="637"/>
      <c r="J403" s="637"/>
      <c r="K403" s="637"/>
      <c r="L403" s="637"/>
      <c r="M403" s="637"/>
      <c r="N403" s="637"/>
      <c r="O403" s="638"/>
      <c r="P403" s="634" t="s">
        <v>40</v>
      </c>
      <c r="Q403" s="635"/>
      <c r="R403" s="635"/>
      <c r="S403" s="635"/>
      <c r="T403" s="635"/>
      <c r="U403" s="635"/>
      <c r="V403" s="636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37"/>
      <c r="B404" s="637"/>
      <c r="C404" s="637"/>
      <c r="D404" s="637"/>
      <c r="E404" s="637"/>
      <c r="F404" s="637"/>
      <c r="G404" s="637"/>
      <c r="H404" s="637"/>
      <c r="I404" s="637"/>
      <c r="J404" s="637"/>
      <c r="K404" s="637"/>
      <c r="L404" s="637"/>
      <c r="M404" s="637"/>
      <c r="N404" s="637"/>
      <c r="O404" s="638"/>
      <c r="P404" s="634" t="s">
        <v>40</v>
      </c>
      <c r="Q404" s="635"/>
      <c r="R404" s="635"/>
      <c r="S404" s="635"/>
      <c r="T404" s="635"/>
      <c r="U404" s="635"/>
      <c r="V404" s="636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28" t="s">
        <v>641</v>
      </c>
      <c r="B405" s="628"/>
      <c r="C405" s="628"/>
      <c r="D405" s="628"/>
      <c r="E405" s="628"/>
      <c r="F405" s="628"/>
      <c r="G405" s="628"/>
      <c r="H405" s="628"/>
      <c r="I405" s="628"/>
      <c r="J405" s="628"/>
      <c r="K405" s="628"/>
      <c r="L405" s="628"/>
      <c r="M405" s="628"/>
      <c r="N405" s="628"/>
      <c r="O405" s="628"/>
      <c r="P405" s="628"/>
      <c r="Q405" s="628"/>
      <c r="R405" s="628"/>
      <c r="S405" s="628"/>
      <c r="T405" s="628"/>
      <c r="U405" s="628"/>
      <c r="V405" s="628"/>
      <c r="W405" s="628"/>
      <c r="X405" s="628"/>
      <c r="Y405" s="628"/>
      <c r="Z405" s="628"/>
      <c r="AA405" s="65"/>
      <c r="AB405" s="65"/>
      <c r="AC405" s="79"/>
    </row>
    <row r="406" spans="1:68" ht="14.25" customHeight="1" x14ac:dyDescent="0.25">
      <c r="A406" s="629" t="s">
        <v>150</v>
      </c>
      <c r="B406" s="629"/>
      <c r="C406" s="629"/>
      <c r="D406" s="629"/>
      <c r="E406" s="629"/>
      <c r="F406" s="629"/>
      <c r="G406" s="629"/>
      <c r="H406" s="629"/>
      <c r="I406" s="629"/>
      <c r="J406" s="629"/>
      <c r="K406" s="629"/>
      <c r="L406" s="629"/>
      <c r="M406" s="629"/>
      <c r="N406" s="629"/>
      <c r="O406" s="629"/>
      <c r="P406" s="629"/>
      <c r="Q406" s="629"/>
      <c r="R406" s="629"/>
      <c r="S406" s="629"/>
      <c r="T406" s="629"/>
      <c r="U406" s="629"/>
      <c r="V406" s="629"/>
      <c r="W406" s="629"/>
      <c r="X406" s="629"/>
      <c r="Y406" s="629"/>
      <c r="Z406" s="629"/>
      <c r="AA406" s="66"/>
      <c r="AB406" s="66"/>
      <c r="AC406" s="80"/>
    </row>
    <row r="407" spans="1:68" ht="27" customHeight="1" x14ac:dyDescent="0.25">
      <c r="A407" s="63" t="s">
        <v>642</v>
      </c>
      <c r="B407" s="63" t="s">
        <v>643</v>
      </c>
      <c r="C407" s="36">
        <v>4301020319</v>
      </c>
      <c r="D407" s="630">
        <v>4680115885240</v>
      </c>
      <c r="E407" s="630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89</v>
      </c>
      <c r="L407" s="37" t="s">
        <v>45</v>
      </c>
      <c r="M407" s="38" t="s">
        <v>82</v>
      </c>
      <c r="N407" s="38"/>
      <c r="O407" s="37">
        <v>40</v>
      </c>
      <c r="P407" s="8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32"/>
      <c r="R407" s="632"/>
      <c r="S407" s="632"/>
      <c r="T407" s="633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644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37"/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8"/>
      <c r="P408" s="634" t="s">
        <v>40</v>
      </c>
      <c r="Q408" s="635"/>
      <c r="R408" s="635"/>
      <c r="S408" s="635"/>
      <c r="T408" s="635"/>
      <c r="U408" s="635"/>
      <c r="V408" s="636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37"/>
      <c r="B409" s="637"/>
      <c r="C409" s="637"/>
      <c r="D409" s="637"/>
      <c r="E409" s="637"/>
      <c r="F409" s="637"/>
      <c r="G409" s="637"/>
      <c r="H409" s="637"/>
      <c r="I409" s="637"/>
      <c r="J409" s="637"/>
      <c r="K409" s="637"/>
      <c r="L409" s="637"/>
      <c r="M409" s="637"/>
      <c r="N409" s="637"/>
      <c r="O409" s="638"/>
      <c r="P409" s="634" t="s">
        <v>40</v>
      </c>
      <c r="Q409" s="635"/>
      <c r="R409" s="635"/>
      <c r="S409" s="635"/>
      <c r="T409" s="635"/>
      <c r="U409" s="635"/>
      <c r="V409" s="636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29" t="s">
        <v>78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6"/>
      <c r="AB410" s="66"/>
      <c r="AC410" s="80"/>
    </row>
    <row r="411" spans="1:68" ht="27" customHeight="1" x14ac:dyDescent="0.25">
      <c r="A411" s="63" t="s">
        <v>645</v>
      </c>
      <c r="B411" s="63" t="s">
        <v>646</v>
      </c>
      <c r="C411" s="36">
        <v>4301031403</v>
      </c>
      <c r="D411" s="630">
        <v>4680115886094</v>
      </c>
      <c r="E411" s="630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82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32"/>
      <c r="R411" s="632"/>
      <c r="S411" s="632"/>
      <c r="T411" s="633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647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648</v>
      </c>
      <c r="B412" s="63" t="s">
        <v>649</v>
      </c>
      <c r="C412" s="36">
        <v>4301031363</v>
      </c>
      <c r="D412" s="630">
        <v>4607091389425</v>
      </c>
      <c r="E412" s="630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83</v>
      </c>
      <c r="L412" s="37" t="s">
        <v>45</v>
      </c>
      <c r="M412" s="38" t="s">
        <v>82</v>
      </c>
      <c r="N412" s="38"/>
      <c r="O412" s="37">
        <v>50</v>
      </c>
      <c r="P412" s="8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32"/>
      <c r="R412" s="632"/>
      <c r="S412" s="632"/>
      <c r="T412" s="633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651</v>
      </c>
      <c r="B413" s="63" t="s">
        <v>652</v>
      </c>
      <c r="C413" s="36">
        <v>4301031373</v>
      </c>
      <c r="D413" s="630">
        <v>4680115880771</v>
      </c>
      <c r="E413" s="630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32"/>
      <c r="R413" s="632"/>
      <c r="S413" s="632"/>
      <c r="T413" s="633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654</v>
      </c>
      <c r="B414" s="63" t="s">
        <v>655</v>
      </c>
      <c r="C414" s="36">
        <v>4301031359</v>
      </c>
      <c r="D414" s="630">
        <v>4607091389500</v>
      </c>
      <c r="E414" s="630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32"/>
      <c r="R414" s="632"/>
      <c r="S414" s="632"/>
      <c r="T414" s="633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653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37"/>
      <c r="B415" s="637"/>
      <c r="C415" s="637"/>
      <c r="D415" s="637"/>
      <c r="E415" s="637"/>
      <c r="F415" s="637"/>
      <c r="G415" s="637"/>
      <c r="H415" s="637"/>
      <c r="I415" s="637"/>
      <c r="J415" s="637"/>
      <c r="K415" s="637"/>
      <c r="L415" s="637"/>
      <c r="M415" s="637"/>
      <c r="N415" s="637"/>
      <c r="O415" s="638"/>
      <c r="P415" s="634" t="s">
        <v>40</v>
      </c>
      <c r="Q415" s="635"/>
      <c r="R415" s="635"/>
      <c r="S415" s="635"/>
      <c r="T415" s="635"/>
      <c r="U415" s="635"/>
      <c r="V415" s="636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37"/>
      <c r="B416" s="637"/>
      <c r="C416" s="637"/>
      <c r="D416" s="637"/>
      <c r="E416" s="637"/>
      <c r="F416" s="637"/>
      <c r="G416" s="637"/>
      <c r="H416" s="637"/>
      <c r="I416" s="637"/>
      <c r="J416" s="637"/>
      <c r="K416" s="637"/>
      <c r="L416" s="637"/>
      <c r="M416" s="637"/>
      <c r="N416" s="637"/>
      <c r="O416" s="638"/>
      <c r="P416" s="634" t="s">
        <v>40</v>
      </c>
      <c r="Q416" s="635"/>
      <c r="R416" s="635"/>
      <c r="S416" s="635"/>
      <c r="T416" s="635"/>
      <c r="U416" s="635"/>
      <c r="V416" s="636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28" t="s">
        <v>656</v>
      </c>
      <c r="B417" s="628"/>
      <c r="C417" s="628"/>
      <c r="D417" s="628"/>
      <c r="E417" s="628"/>
      <c r="F417" s="628"/>
      <c r="G417" s="628"/>
      <c r="H417" s="628"/>
      <c r="I417" s="628"/>
      <c r="J417" s="628"/>
      <c r="K417" s="628"/>
      <c r="L417" s="628"/>
      <c r="M417" s="628"/>
      <c r="N417" s="628"/>
      <c r="O417" s="628"/>
      <c r="P417" s="628"/>
      <c r="Q417" s="628"/>
      <c r="R417" s="628"/>
      <c r="S417" s="628"/>
      <c r="T417" s="628"/>
      <c r="U417" s="628"/>
      <c r="V417" s="628"/>
      <c r="W417" s="628"/>
      <c r="X417" s="628"/>
      <c r="Y417" s="628"/>
      <c r="Z417" s="628"/>
      <c r="AA417" s="65"/>
      <c r="AB417" s="65"/>
      <c r="AC417" s="79"/>
    </row>
    <row r="418" spans="1:68" ht="14.25" customHeight="1" x14ac:dyDescent="0.25">
      <c r="A418" s="629" t="s">
        <v>78</v>
      </c>
      <c r="B418" s="629"/>
      <c r="C418" s="629"/>
      <c r="D418" s="629"/>
      <c r="E418" s="629"/>
      <c r="F418" s="629"/>
      <c r="G418" s="629"/>
      <c r="H418" s="629"/>
      <c r="I418" s="629"/>
      <c r="J418" s="629"/>
      <c r="K418" s="629"/>
      <c r="L418" s="629"/>
      <c r="M418" s="629"/>
      <c r="N418" s="629"/>
      <c r="O418" s="629"/>
      <c r="P418" s="629"/>
      <c r="Q418" s="629"/>
      <c r="R418" s="629"/>
      <c r="S418" s="629"/>
      <c r="T418" s="629"/>
      <c r="U418" s="629"/>
      <c r="V418" s="629"/>
      <c r="W418" s="629"/>
      <c r="X418" s="629"/>
      <c r="Y418" s="629"/>
      <c r="Z418" s="629"/>
      <c r="AA418" s="66"/>
      <c r="AB418" s="66"/>
      <c r="AC418" s="80"/>
    </row>
    <row r="419" spans="1:68" ht="27" customHeight="1" x14ac:dyDescent="0.25">
      <c r="A419" s="63" t="s">
        <v>657</v>
      </c>
      <c r="B419" s="63" t="s">
        <v>658</v>
      </c>
      <c r="C419" s="36">
        <v>4301031347</v>
      </c>
      <c r="D419" s="630">
        <v>4680115885110</v>
      </c>
      <c r="E419" s="630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89</v>
      </c>
      <c r="L419" s="37" t="s">
        <v>45</v>
      </c>
      <c r="M419" s="38" t="s">
        <v>82</v>
      </c>
      <c r="N419" s="38"/>
      <c r="O419" s="37">
        <v>50</v>
      </c>
      <c r="P419" s="8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32"/>
      <c r="R419" s="632"/>
      <c r="S419" s="632"/>
      <c r="T419" s="633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659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37"/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8"/>
      <c r="P420" s="634" t="s">
        <v>40</v>
      </c>
      <c r="Q420" s="635"/>
      <c r="R420" s="635"/>
      <c r="S420" s="635"/>
      <c r="T420" s="635"/>
      <c r="U420" s="635"/>
      <c r="V420" s="636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37"/>
      <c r="B421" s="637"/>
      <c r="C421" s="637"/>
      <c r="D421" s="637"/>
      <c r="E421" s="637"/>
      <c r="F421" s="637"/>
      <c r="G421" s="637"/>
      <c r="H421" s="637"/>
      <c r="I421" s="637"/>
      <c r="J421" s="637"/>
      <c r="K421" s="637"/>
      <c r="L421" s="637"/>
      <c r="M421" s="637"/>
      <c r="N421" s="637"/>
      <c r="O421" s="638"/>
      <c r="P421" s="634" t="s">
        <v>40</v>
      </c>
      <c r="Q421" s="635"/>
      <c r="R421" s="635"/>
      <c r="S421" s="635"/>
      <c r="T421" s="635"/>
      <c r="U421" s="635"/>
      <c r="V421" s="636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28" t="s">
        <v>660</v>
      </c>
      <c r="B422" s="628"/>
      <c r="C422" s="628"/>
      <c r="D422" s="628"/>
      <c r="E422" s="628"/>
      <c r="F422" s="628"/>
      <c r="G422" s="628"/>
      <c r="H422" s="628"/>
      <c r="I422" s="628"/>
      <c r="J422" s="628"/>
      <c r="K422" s="628"/>
      <c r="L422" s="628"/>
      <c r="M422" s="628"/>
      <c r="N422" s="628"/>
      <c r="O422" s="628"/>
      <c r="P422" s="628"/>
      <c r="Q422" s="628"/>
      <c r="R422" s="628"/>
      <c r="S422" s="628"/>
      <c r="T422" s="628"/>
      <c r="U422" s="628"/>
      <c r="V422" s="628"/>
      <c r="W422" s="628"/>
      <c r="X422" s="628"/>
      <c r="Y422" s="628"/>
      <c r="Z422" s="628"/>
      <c r="AA422" s="65"/>
      <c r="AB422" s="65"/>
      <c r="AC422" s="79"/>
    </row>
    <row r="423" spans="1:68" ht="14.25" customHeight="1" x14ac:dyDescent="0.25">
      <c r="A423" s="629" t="s">
        <v>78</v>
      </c>
      <c r="B423" s="629"/>
      <c r="C423" s="629"/>
      <c r="D423" s="629"/>
      <c r="E423" s="629"/>
      <c r="F423" s="629"/>
      <c r="G423" s="629"/>
      <c r="H423" s="629"/>
      <c r="I423" s="629"/>
      <c r="J423" s="629"/>
      <c r="K423" s="629"/>
      <c r="L423" s="629"/>
      <c r="M423" s="629"/>
      <c r="N423" s="629"/>
      <c r="O423" s="629"/>
      <c r="P423" s="629"/>
      <c r="Q423" s="629"/>
      <c r="R423" s="629"/>
      <c r="S423" s="629"/>
      <c r="T423" s="629"/>
      <c r="U423" s="629"/>
      <c r="V423" s="629"/>
      <c r="W423" s="629"/>
      <c r="X423" s="629"/>
      <c r="Y423" s="629"/>
      <c r="Z423" s="629"/>
      <c r="AA423" s="66"/>
      <c r="AB423" s="66"/>
      <c r="AC423" s="80"/>
    </row>
    <row r="424" spans="1:68" ht="27" customHeight="1" x14ac:dyDescent="0.25">
      <c r="A424" s="63" t="s">
        <v>661</v>
      </c>
      <c r="B424" s="63" t="s">
        <v>662</v>
      </c>
      <c r="C424" s="36">
        <v>4301031261</v>
      </c>
      <c r="D424" s="630">
        <v>4680115885103</v>
      </c>
      <c r="E424" s="630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89</v>
      </c>
      <c r="L424" s="37" t="s">
        <v>45</v>
      </c>
      <c r="M424" s="38" t="s">
        <v>82</v>
      </c>
      <c r="N424" s="38"/>
      <c r="O424" s="37">
        <v>40</v>
      </c>
      <c r="P424" s="8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32"/>
      <c r="R424" s="632"/>
      <c r="S424" s="632"/>
      <c r="T424" s="633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663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37"/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8"/>
      <c r="P425" s="634" t="s">
        <v>40</v>
      </c>
      <c r="Q425" s="635"/>
      <c r="R425" s="635"/>
      <c r="S425" s="635"/>
      <c r="T425" s="635"/>
      <c r="U425" s="635"/>
      <c r="V425" s="636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37"/>
      <c r="B426" s="637"/>
      <c r="C426" s="637"/>
      <c r="D426" s="637"/>
      <c r="E426" s="637"/>
      <c r="F426" s="637"/>
      <c r="G426" s="637"/>
      <c r="H426" s="637"/>
      <c r="I426" s="637"/>
      <c r="J426" s="637"/>
      <c r="K426" s="637"/>
      <c r="L426" s="637"/>
      <c r="M426" s="637"/>
      <c r="N426" s="637"/>
      <c r="O426" s="638"/>
      <c r="P426" s="634" t="s">
        <v>40</v>
      </c>
      <c r="Q426" s="635"/>
      <c r="R426" s="635"/>
      <c r="S426" s="635"/>
      <c r="T426" s="635"/>
      <c r="U426" s="635"/>
      <c r="V426" s="636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27" t="s">
        <v>664</v>
      </c>
      <c r="B427" s="627"/>
      <c r="C427" s="627"/>
      <c r="D427" s="627"/>
      <c r="E427" s="627"/>
      <c r="F427" s="627"/>
      <c r="G427" s="627"/>
      <c r="H427" s="627"/>
      <c r="I427" s="627"/>
      <c r="J427" s="627"/>
      <c r="K427" s="627"/>
      <c r="L427" s="627"/>
      <c r="M427" s="627"/>
      <c r="N427" s="627"/>
      <c r="O427" s="627"/>
      <c r="P427" s="627"/>
      <c r="Q427" s="627"/>
      <c r="R427" s="627"/>
      <c r="S427" s="627"/>
      <c r="T427" s="627"/>
      <c r="U427" s="627"/>
      <c r="V427" s="627"/>
      <c r="W427" s="627"/>
      <c r="X427" s="627"/>
      <c r="Y427" s="627"/>
      <c r="Z427" s="627"/>
      <c r="AA427" s="54"/>
      <c r="AB427" s="54"/>
      <c r="AC427" s="54"/>
    </row>
    <row r="428" spans="1:68" ht="16.5" customHeight="1" x14ac:dyDescent="0.25">
      <c r="A428" s="628" t="s">
        <v>664</v>
      </c>
      <c r="B428" s="628"/>
      <c r="C428" s="628"/>
      <c r="D428" s="628"/>
      <c r="E428" s="628"/>
      <c r="F428" s="628"/>
      <c r="G428" s="628"/>
      <c r="H428" s="628"/>
      <c r="I428" s="628"/>
      <c r="J428" s="628"/>
      <c r="K428" s="628"/>
      <c r="L428" s="628"/>
      <c r="M428" s="628"/>
      <c r="N428" s="628"/>
      <c r="O428" s="628"/>
      <c r="P428" s="628"/>
      <c r="Q428" s="628"/>
      <c r="R428" s="628"/>
      <c r="S428" s="628"/>
      <c r="T428" s="628"/>
      <c r="U428" s="628"/>
      <c r="V428" s="628"/>
      <c r="W428" s="628"/>
      <c r="X428" s="628"/>
      <c r="Y428" s="628"/>
      <c r="Z428" s="628"/>
      <c r="AA428" s="65"/>
      <c r="AB428" s="65"/>
      <c r="AC428" s="79"/>
    </row>
    <row r="429" spans="1:68" ht="14.25" customHeight="1" x14ac:dyDescent="0.25">
      <c r="A429" s="629" t="s">
        <v>114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6"/>
      <c r="AB429" s="66"/>
      <c r="AC429" s="80"/>
    </row>
    <row r="430" spans="1:68" ht="27" customHeight="1" x14ac:dyDescent="0.25">
      <c r="A430" s="63" t="s">
        <v>665</v>
      </c>
      <c r="B430" s="63" t="s">
        <v>666</v>
      </c>
      <c r="C430" s="36">
        <v>4301011795</v>
      </c>
      <c r="D430" s="630">
        <v>4607091389067</v>
      </c>
      <c r="E430" s="630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32"/>
      <c r="R430" s="632"/>
      <c r="S430" s="632"/>
      <c r="T430" s="633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2" si="53">IFERROR(IF(X430="",0,CEILING((X430/$H430),1)*$H430),"")</f>
        <v>0</v>
      </c>
      <c r="Z430" s="41" t="str">
        <f t="shared" ref="Z430:Z436" si="54">IFERROR(IF(Y430=0,"",ROUNDUP(Y430/H430,0)*0.01196),"")</f>
        <v/>
      </c>
      <c r="AA430" s="68" t="s">
        <v>45</v>
      </c>
      <c r="AB430" s="69" t="s">
        <v>45</v>
      </c>
      <c r="AC430" s="480" t="s">
        <v>667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2" si="55">IFERROR(X430*I430/H430,"0")</f>
        <v>0</v>
      </c>
      <c r="BN430" s="78">
        <f t="shared" ref="BN430:BN442" si="56">IFERROR(Y430*I430/H430,"0")</f>
        <v>0</v>
      </c>
      <c r="BO430" s="78">
        <f t="shared" ref="BO430:BO442" si="57">IFERROR(1/J430*(X430/H430),"0")</f>
        <v>0</v>
      </c>
      <c r="BP430" s="78">
        <f t="shared" ref="BP430:BP442" si="58">IFERROR(1/J430*(Y430/H430),"0")</f>
        <v>0</v>
      </c>
    </row>
    <row r="431" spans="1:68" ht="27" customHeight="1" x14ac:dyDescent="0.25">
      <c r="A431" s="63" t="s">
        <v>668</v>
      </c>
      <c r="B431" s="63" t="s">
        <v>669</v>
      </c>
      <c r="C431" s="36">
        <v>4301011961</v>
      </c>
      <c r="D431" s="630">
        <v>4680115885271</v>
      </c>
      <c r="E431" s="630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32"/>
      <c r="R431" s="632"/>
      <c r="S431" s="632"/>
      <c r="T431" s="633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53"/>
        <v>0</v>
      </c>
      <c r="Z431" s="41" t="str">
        <f t="shared" si="54"/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si="55"/>
        <v>0</v>
      </c>
      <c r="BN431" s="78">
        <f t="shared" si="56"/>
        <v>0</v>
      </c>
      <c r="BO431" s="78">
        <f t="shared" si="57"/>
        <v>0</v>
      </c>
      <c r="BP431" s="78">
        <f t="shared" si="58"/>
        <v>0</v>
      </c>
    </row>
    <row r="432" spans="1:68" ht="27" customHeight="1" x14ac:dyDescent="0.25">
      <c r="A432" s="63" t="s">
        <v>671</v>
      </c>
      <c r="B432" s="63" t="s">
        <v>672</v>
      </c>
      <c r="C432" s="36">
        <v>4301012145</v>
      </c>
      <c r="D432" s="630">
        <v>4607091383522</v>
      </c>
      <c r="E432" s="630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37" t="s">
        <v>673</v>
      </c>
      <c r="Q432" s="632"/>
      <c r="R432" s="632"/>
      <c r="S432" s="632"/>
      <c r="T432" s="633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3"/>
        <v>0</v>
      </c>
      <c r="Z432" s="41" t="str">
        <f t="shared" si="54"/>
        <v/>
      </c>
      <c r="AA432" s="68" t="s">
        <v>45</v>
      </c>
      <c r="AB432" s="69" t="s">
        <v>45</v>
      </c>
      <c r="AC432" s="484" t="s">
        <v>674</v>
      </c>
      <c r="AG432" s="78"/>
      <c r="AJ432" s="84" t="s">
        <v>45</v>
      </c>
      <c r="AK432" s="84">
        <v>0</v>
      </c>
      <c r="BB432" s="485" t="s">
        <v>66</v>
      </c>
      <c r="BM432" s="78">
        <f t="shared" si="55"/>
        <v>0</v>
      </c>
      <c r="BN432" s="78">
        <f t="shared" si="56"/>
        <v>0</v>
      </c>
      <c r="BO432" s="78">
        <f t="shared" si="57"/>
        <v>0</v>
      </c>
      <c r="BP432" s="78">
        <f t="shared" si="58"/>
        <v>0</v>
      </c>
    </row>
    <row r="433" spans="1:68" ht="27" customHeight="1" x14ac:dyDescent="0.25">
      <c r="A433" s="63" t="s">
        <v>675</v>
      </c>
      <c r="B433" s="63" t="s">
        <v>676</v>
      </c>
      <c r="C433" s="36">
        <v>4301011376</v>
      </c>
      <c r="D433" s="630">
        <v>4680115885226</v>
      </c>
      <c r="E433" s="630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32"/>
      <c r="R433" s="632"/>
      <c r="S433" s="632"/>
      <c r="T433" s="633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3"/>
        <v>0</v>
      </c>
      <c r="Z433" s="41" t="str">
        <f t="shared" si="54"/>
        <v/>
      </c>
      <c r="AA433" s="68" t="s">
        <v>45</v>
      </c>
      <c r="AB433" s="69" t="s">
        <v>45</v>
      </c>
      <c r="AC433" s="486" t="s">
        <v>677</v>
      </c>
      <c r="AG433" s="78"/>
      <c r="AJ433" s="84" t="s">
        <v>45</v>
      </c>
      <c r="AK433" s="84">
        <v>0</v>
      </c>
      <c r="BB433" s="487" t="s">
        <v>66</v>
      </c>
      <c r="BM433" s="78">
        <f t="shared" si="55"/>
        <v>0</v>
      </c>
      <c r="BN433" s="78">
        <f t="shared" si="56"/>
        <v>0</v>
      </c>
      <c r="BO433" s="78">
        <f t="shared" si="57"/>
        <v>0</v>
      </c>
      <c r="BP433" s="78">
        <f t="shared" si="58"/>
        <v>0</v>
      </c>
    </row>
    <row r="434" spans="1:68" ht="16.5" customHeight="1" x14ac:dyDescent="0.25">
      <c r="A434" s="63" t="s">
        <v>678</v>
      </c>
      <c r="B434" s="63" t="s">
        <v>679</v>
      </c>
      <c r="C434" s="36">
        <v>4301011774</v>
      </c>
      <c r="D434" s="630">
        <v>4680115884502</v>
      </c>
      <c r="E434" s="630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32"/>
      <c r="R434" s="632"/>
      <c r="S434" s="632"/>
      <c r="T434" s="633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3"/>
        <v>0</v>
      </c>
      <c r="Z434" s="41" t="str">
        <f t="shared" si="54"/>
        <v/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55"/>
        <v>0</v>
      </c>
      <c r="BN434" s="78">
        <f t="shared" si="56"/>
        <v>0</v>
      </c>
      <c r="BO434" s="78">
        <f t="shared" si="57"/>
        <v>0</v>
      </c>
      <c r="BP434" s="78">
        <f t="shared" si="58"/>
        <v>0</v>
      </c>
    </row>
    <row r="435" spans="1:68" ht="27" customHeight="1" x14ac:dyDescent="0.25">
      <c r="A435" s="63" t="s">
        <v>681</v>
      </c>
      <c r="B435" s="63" t="s">
        <v>682</v>
      </c>
      <c r="C435" s="36">
        <v>4301011771</v>
      </c>
      <c r="D435" s="630">
        <v>4607091389104</v>
      </c>
      <c r="E435" s="630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32"/>
      <c r="R435" s="632"/>
      <c r="S435" s="632"/>
      <c r="T435" s="633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3"/>
        <v>0</v>
      </c>
      <c r="Z435" s="41" t="str">
        <f t="shared" si="54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55"/>
        <v>0</v>
      </c>
      <c r="BN435" s="78">
        <f t="shared" si="56"/>
        <v>0</v>
      </c>
      <c r="BO435" s="78">
        <f t="shared" si="57"/>
        <v>0</v>
      </c>
      <c r="BP435" s="78">
        <f t="shared" si="58"/>
        <v>0</v>
      </c>
    </row>
    <row r="436" spans="1:68" ht="16.5" customHeight="1" x14ac:dyDescent="0.25">
      <c r="A436" s="63" t="s">
        <v>684</v>
      </c>
      <c r="B436" s="63" t="s">
        <v>685</v>
      </c>
      <c r="C436" s="36">
        <v>4301011799</v>
      </c>
      <c r="D436" s="630">
        <v>4680115884519</v>
      </c>
      <c r="E436" s="630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88</v>
      </c>
      <c r="N436" s="38"/>
      <c r="O436" s="37">
        <v>60</v>
      </c>
      <c r="P436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32"/>
      <c r="R436" s="632"/>
      <c r="S436" s="632"/>
      <c r="T436" s="633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3"/>
        <v>0</v>
      </c>
      <c r="Z436" s="41" t="str">
        <f t="shared" si="54"/>
        <v/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55"/>
        <v>0</v>
      </c>
      <c r="BN436" s="78">
        <f t="shared" si="56"/>
        <v>0</v>
      </c>
      <c r="BO436" s="78">
        <f t="shared" si="57"/>
        <v>0</v>
      </c>
      <c r="BP436" s="78">
        <f t="shared" si="58"/>
        <v>0</v>
      </c>
    </row>
    <row r="437" spans="1:68" ht="27" customHeight="1" x14ac:dyDescent="0.25">
      <c r="A437" s="63" t="s">
        <v>687</v>
      </c>
      <c r="B437" s="63" t="s">
        <v>688</v>
      </c>
      <c r="C437" s="36">
        <v>4301012125</v>
      </c>
      <c r="D437" s="630">
        <v>4680115886391</v>
      </c>
      <c r="E437" s="630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89</v>
      </c>
      <c r="L437" s="37" t="s">
        <v>45</v>
      </c>
      <c r="M437" s="38" t="s">
        <v>88</v>
      </c>
      <c r="N437" s="38"/>
      <c r="O437" s="37">
        <v>60</v>
      </c>
      <c r="P437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32"/>
      <c r="R437" s="632"/>
      <c r="S437" s="632"/>
      <c r="T437" s="633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3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494" t="s">
        <v>667</v>
      </c>
      <c r="AG437" s="78"/>
      <c r="AJ437" s="84" t="s">
        <v>45</v>
      </c>
      <c r="AK437" s="84">
        <v>0</v>
      </c>
      <c r="BB437" s="495" t="s">
        <v>66</v>
      </c>
      <c r="BM437" s="78">
        <f t="shared" si="55"/>
        <v>0</v>
      </c>
      <c r="BN437" s="78">
        <f t="shared" si="56"/>
        <v>0</v>
      </c>
      <c r="BO437" s="78">
        <f t="shared" si="57"/>
        <v>0</v>
      </c>
      <c r="BP437" s="78">
        <f t="shared" si="58"/>
        <v>0</v>
      </c>
    </row>
    <row r="438" spans="1:68" ht="27" customHeight="1" x14ac:dyDescent="0.25">
      <c r="A438" s="63" t="s">
        <v>689</v>
      </c>
      <c r="B438" s="63" t="s">
        <v>690</v>
      </c>
      <c r="C438" s="36">
        <v>4301012035</v>
      </c>
      <c r="D438" s="630">
        <v>4680115880603</v>
      </c>
      <c r="E438" s="630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8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632"/>
      <c r="R438" s="632"/>
      <c r="S438" s="632"/>
      <c r="T438" s="633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3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5"/>
        <v>0</v>
      </c>
      <c r="BN438" s="78">
        <f t="shared" si="56"/>
        <v>0</v>
      </c>
      <c r="BO438" s="78">
        <f t="shared" si="57"/>
        <v>0</v>
      </c>
      <c r="BP438" s="78">
        <f t="shared" si="58"/>
        <v>0</v>
      </c>
    </row>
    <row r="439" spans="1:68" ht="27" customHeight="1" x14ac:dyDescent="0.25">
      <c r="A439" s="63" t="s">
        <v>691</v>
      </c>
      <c r="B439" s="63" t="s">
        <v>692</v>
      </c>
      <c r="C439" s="36">
        <v>4301012146</v>
      </c>
      <c r="D439" s="630">
        <v>4607091389999</v>
      </c>
      <c r="E439" s="630"/>
      <c r="F439" s="62">
        <v>0.6</v>
      </c>
      <c r="G439" s="37">
        <v>8</v>
      </c>
      <c r="H439" s="62">
        <v>4.8</v>
      </c>
      <c r="I439" s="62">
        <v>5.01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4" t="s">
        <v>693</v>
      </c>
      <c r="Q439" s="632"/>
      <c r="R439" s="632"/>
      <c r="S439" s="632"/>
      <c r="T439" s="633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3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674</v>
      </c>
      <c r="AG439" s="78"/>
      <c r="AJ439" s="84" t="s">
        <v>45</v>
      </c>
      <c r="AK439" s="84">
        <v>0</v>
      </c>
      <c r="BB439" s="499" t="s">
        <v>66</v>
      </c>
      <c r="BM439" s="78">
        <f t="shared" si="55"/>
        <v>0</v>
      </c>
      <c r="BN439" s="78">
        <f t="shared" si="56"/>
        <v>0</v>
      </c>
      <c r="BO439" s="78">
        <f t="shared" si="57"/>
        <v>0</v>
      </c>
      <c r="BP439" s="78">
        <f t="shared" si="58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4301012036</v>
      </c>
      <c r="D440" s="630">
        <v>4680115882782</v>
      </c>
      <c r="E440" s="630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632"/>
      <c r="R440" s="632"/>
      <c r="S440" s="632"/>
      <c r="T440" s="633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3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670</v>
      </c>
      <c r="AG440" s="78"/>
      <c r="AJ440" s="84" t="s">
        <v>45</v>
      </c>
      <c r="AK440" s="84">
        <v>0</v>
      </c>
      <c r="BB440" s="501" t="s">
        <v>66</v>
      </c>
      <c r="BM440" s="78">
        <f t="shared" si="55"/>
        <v>0</v>
      </c>
      <c r="BN440" s="78">
        <f t="shared" si="56"/>
        <v>0</v>
      </c>
      <c r="BO440" s="78">
        <f t="shared" si="57"/>
        <v>0</v>
      </c>
      <c r="BP440" s="78">
        <f t="shared" si="58"/>
        <v>0</v>
      </c>
    </row>
    <row r="441" spans="1:68" ht="27" customHeight="1" x14ac:dyDescent="0.25">
      <c r="A441" s="63" t="s">
        <v>696</v>
      </c>
      <c r="B441" s="63" t="s">
        <v>697</v>
      </c>
      <c r="C441" s="36">
        <v>4301012050</v>
      </c>
      <c r="D441" s="630">
        <v>4680115885479</v>
      </c>
      <c r="E441" s="630"/>
      <c r="F441" s="62">
        <v>0.4</v>
      </c>
      <c r="G441" s="37">
        <v>6</v>
      </c>
      <c r="H441" s="62">
        <v>2.4</v>
      </c>
      <c r="I441" s="62">
        <v>2.58</v>
      </c>
      <c r="J441" s="37">
        <v>182</v>
      </c>
      <c r="K441" s="37" t="s">
        <v>89</v>
      </c>
      <c r="L441" s="37" t="s">
        <v>45</v>
      </c>
      <c r="M441" s="38" t="s">
        <v>118</v>
      </c>
      <c r="N441" s="38"/>
      <c r="O441" s="37">
        <v>60</v>
      </c>
      <c r="P441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632"/>
      <c r="R441" s="632"/>
      <c r="S441" s="632"/>
      <c r="T441" s="633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3"/>
        <v>0</v>
      </c>
      <c r="Z441" s="41" t="str">
        <f>IFERROR(IF(Y441=0,"",ROUNDUP(Y441/H441,0)*0.00651),"")</f>
        <v/>
      </c>
      <c r="AA441" s="68" t="s">
        <v>45</v>
      </c>
      <c r="AB441" s="69" t="s">
        <v>45</v>
      </c>
      <c r="AC441" s="502" t="s">
        <v>683</v>
      </c>
      <c r="AG441" s="78"/>
      <c r="AJ441" s="84" t="s">
        <v>45</v>
      </c>
      <c r="AK441" s="84">
        <v>0</v>
      </c>
      <c r="BB441" s="503" t="s">
        <v>66</v>
      </c>
      <c r="BM441" s="78">
        <f t="shared" si="55"/>
        <v>0</v>
      </c>
      <c r="BN441" s="78">
        <f t="shared" si="56"/>
        <v>0</v>
      </c>
      <c r="BO441" s="78">
        <f t="shared" si="57"/>
        <v>0</v>
      </c>
      <c r="BP441" s="78">
        <f t="shared" si="58"/>
        <v>0</v>
      </c>
    </row>
    <row r="442" spans="1:68" ht="27" customHeight="1" x14ac:dyDescent="0.25">
      <c r="A442" s="63" t="s">
        <v>698</v>
      </c>
      <c r="B442" s="63" t="s">
        <v>699</v>
      </c>
      <c r="C442" s="36">
        <v>4301012034</v>
      </c>
      <c r="D442" s="630">
        <v>4607091389982</v>
      </c>
      <c r="E442" s="630"/>
      <c r="F442" s="62">
        <v>0.6</v>
      </c>
      <c r="G442" s="37">
        <v>8</v>
      </c>
      <c r="H442" s="62">
        <v>4.8</v>
      </c>
      <c r="I442" s="62">
        <v>6.96</v>
      </c>
      <c r="J442" s="37">
        <v>120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632"/>
      <c r="R442" s="632"/>
      <c r="S442" s="632"/>
      <c r="T442" s="633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3"/>
        <v>0</v>
      </c>
      <c r="Z442" s="41" t="str">
        <f>IFERROR(IF(Y442=0,"",ROUNDUP(Y442/H442,0)*0.00937),"")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55"/>
        <v>0</v>
      </c>
      <c r="BN442" s="78">
        <f t="shared" si="56"/>
        <v>0</v>
      </c>
      <c r="BO442" s="78">
        <f t="shared" si="57"/>
        <v>0</v>
      </c>
      <c r="BP442" s="78">
        <f t="shared" si="58"/>
        <v>0</v>
      </c>
    </row>
    <row r="443" spans="1:68" x14ac:dyDescent="0.2">
      <c r="A443" s="637"/>
      <c r="B443" s="637"/>
      <c r="C443" s="637"/>
      <c r="D443" s="637"/>
      <c r="E443" s="637"/>
      <c r="F443" s="637"/>
      <c r="G443" s="637"/>
      <c r="H443" s="637"/>
      <c r="I443" s="637"/>
      <c r="J443" s="637"/>
      <c r="K443" s="637"/>
      <c r="L443" s="637"/>
      <c r="M443" s="637"/>
      <c r="N443" s="637"/>
      <c r="O443" s="638"/>
      <c r="P443" s="634" t="s">
        <v>40</v>
      </c>
      <c r="Q443" s="635"/>
      <c r="R443" s="635"/>
      <c r="S443" s="635"/>
      <c r="T443" s="635"/>
      <c r="U443" s="635"/>
      <c r="V443" s="636"/>
      <c r="W443" s="42" t="s">
        <v>39</v>
      </c>
      <c r="X443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67"/>
      <c r="AB443" s="67"/>
      <c r="AC443" s="67"/>
    </row>
    <row r="444" spans="1:68" x14ac:dyDescent="0.2">
      <c r="A444" s="637"/>
      <c r="B444" s="637"/>
      <c r="C444" s="637"/>
      <c r="D444" s="637"/>
      <c r="E444" s="637"/>
      <c r="F444" s="637"/>
      <c r="G444" s="637"/>
      <c r="H444" s="637"/>
      <c r="I444" s="637"/>
      <c r="J444" s="637"/>
      <c r="K444" s="637"/>
      <c r="L444" s="637"/>
      <c r="M444" s="637"/>
      <c r="N444" s="637"/>
      <c r="O444" s="638"/>
      <c r="P444" s="634" t="s">
        <v>40</v>
      </c>
      <c r="Q444" s="635"/>
      <c r="R444" s="635"/>
      <c r="S444" s="635"/>
      <c r="T444" s="635"/>
      <c r="U444" s="635"/>
      <c r="V444" s="636"/>
      <c r="W444" s="42" t="s">
        <v>0</v>
      </c>
      <c r="X444" s="43">
        <f>IFERROR(SUM(X430:X442),"0")</f>
        <v>0</v>
      </c>
      <c r="Y444" s="43">
        <f>IFERROR(SUM(Y430:Y442),"0")</f>
        <v>0</v>
      </c>
      <c r="Z444" s="42"/>
      <c r="AA444" s="67"/>
      <c r="AB444" s="67"/>
      <c r="AC444" s="67"/>
    </row>
    <row r="445" spans="1:68" ht="14.25" customHeight="1" x14ac:dyDescent="0.25">
      <c r="A445" s="629" t="s">
        <v>150</v>
      </c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29"/>
      <c r="P445" s="629"/>
      <c r="Q445" s="629"/>
      <c r="R445" s="629"/>
      <c r="S445" s="629"/>
      <c r="T445" s="629"/>
      <c r="U445" s="629"/>
      <c r="V445" s="629"/>
      <c r="W445" s="629"/>
      <c r="X445" s="629"/>
      <c r="Y445" s="629"/>
      <c r="Z445" s="629"/>
      <c r="AA445" s="66"/>
      <c r="AB445" s="66"/>
      <c r="AC445" s="80"/>
    </row>
    <row r="446" spans="1:68" ht="16.5" customHeight="1" x14ac:dyDescent="0.25">
      <c r="A446" s="63" t="s">
        <v>700</v>
      </c>
      <c r="B446" s="63" t="s">
        <v>701</v>
      </c>
      <c r="C446" s="36">
        <v>4301020334</v>
      </c>
      <c r="D446" s="630">
        <v>4607091388930</v>
      </c>
      <c r="E446" s="630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88</v>
      </c>
      <c r="N446" s="38"/>
      <c r="O446" s="37">
        <v>70</v>
      </c>
      <c r="P446" s="84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632"/>
      <c r="R446" s="632"/>
      <c r="S446" s="632"/>
      <c r="T446" s="633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IFERROR(IF(Y446=0,"",ROUNDUP(Y446/H446,0)*0.01196),"")</f>
        <v/>
      </c>
      <c r="AA446" s="68" t="s">
        <v>45</v>
      </c>
      <c r="AB446" s="69" t="s">
        <v>45</v>
      </c>
      <c r="AC446" s="506" t="s">
        <v>702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16.5" customHeight="1" x14ac:dyDescent="0.25">
      <c r="A447" s="63" t="s">
        <v>703</v>
      </c>
      <c r="B447" s="63" t="s">
        <v>704</v>
      </c>
      <c r="C447" s="36">
        <v>4301020384</v>
      </c>
      <c r="D447" s="630">
        <v>4680115886407</v>
      </c>
      <c r="E447" s="630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89</v>
      </c>
      <c r="L447" s="37" t="s">
        <v>45</v>
      </c>
      <c r="M447" s="38" t="s">
        <v>88</v>
      </c>
      <c r="N447" s="38"/>
      <c r="O447" s="37">
        <v>70</v>
      </c>
      <c r="P447" s="84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632"/>
      <c r="R447" s="632"/>
      <c r="S447" s="632"/>
      <c r="T447" s="633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08" t="s">
        <v>702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705</v>
      </c>
      <c r="B448" s="63" t="s">
        <v>706</v>
      </c>
      <c r="C448" s="36">
        <v>4301020385</v>
      </c>
      <c r="D448" s="630">
        <v>4680115880054</v>
      </c>
      <c r="E448" s="630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70</v>
      </c>
      <c r="P448" s="85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632"/>
      <c r="R448" s="632"/>
      <c r="S448" s="632"/>
      <c r="T448" s="633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0" t="s">
        <v>702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x14ac:dyDescent="0.2">
      <c r="A449" s="637"/>
      <c r="B449" s="637"/>
      <c r="C449" s="637"/>
      <c r="D449" s="637"/>
      <c r="E449" s="637"/>
      <c r="F449" s="637"/>
      <c r="G449" s="637"/>
      <c r="H449" s="637"/>
      <c r="I449" s="637"/>
      <c r="J449" s="637"/>
      <c r="K449" s="637"/>
      <c r="L449" s="637"/>
      <c r="M449" s="637"/>
      <c r="N449" s="637"/>
      <c r="O449" s="638"/>
      <c r="P449" s="634" t="s">
        <v>40</v>
      </c>
      <c r="Q449" s="635"/>
      <c r="R449" s="635"/>
      <c r="S449" s="635"/>
      <c r="T449" s="635"/>
      <c r="U449" s="635"/>
      <c r="V449" s="636"/>
      <c r="W449" s="42" t="s">
        <v>39</v>
      </c>
      <c r="X449" s="43">
        <f>IFERROR(X446/H446,"0")+IFERROR(X447/H447,"0")+IFERROR(X448/H448,"0")</f>
        <v>0</v>
      </c>
      <c r="Y449" s="43">
        <f>IFERROR(Y446/H446,"0")+IFERROR(Y447/H447,"0")+IFERROR(Y448/H448,"0")</f>
        <v>0</v>
      </c>
      <c r="Z449" s="43">
        <f>IFERROR(IF(Z446="",0,Z446),"0")+IFERROR(IF(Z447="",0,Z447),"0")+IFERROR(IF(Z448="",0,Z448),"0")</f>
        <v>0</v>
      </c>
      <c r="AA449" s="67"/>
      <c r="AB449" s="67"/>
      <c r="AC449" s="67"/>
    </row>
    <row r="450" spans="1:68" x14ac:dyDescent="0.2">
      <c r="A450" s="637"/>
      <c r="B450" s="637"/>
      <c r="C450" s="637"/>
      <c r="D450" s="637"/>
      <c r="E450" s="637"/>
      <c r="F450" s="637"/>
      <c r="G450" s="637"/>
      <c r="H450" s="637"/>
      <c r="I450" s="637"/>
      <c r="J450" s="637"/>
      <c r="K450" s="637"/>
      <c r="L450" s="637"/>
      <c r="M450" s="637"/>
      <c r="N450" s="637"/>
      <c r="O450" s="638"/>
      <c r="P450" s="634" t="s">
        <v>40</v>
      </c>
      <c r="Q450" s="635"/>
      <c r="R450" s="635"/>
      <c r="S450" s="635"/>
      <c r="T450" s="635"/>
      <c r="U450" s="635"/>
      <c r="V450" s="636"/>
      <c r="W450" s="42" t="s">
        <v>0</v>
      </c>
      <c r="X450" s="43">
        <f>IFERROR(SUM(X446:X448),"0")</f>
        <v>0</v>
      </c>
      <c r="Y450" s="43">
        <f>IFERROR(SUM(Y446:Y448),"0")</f>
        <v>0</v>
      </c>
      <c r="Z450" s="42"/>
      <c r="AA450" s="67"/>
      <c r="AB450" s="67"/>
      <c r="AC450" s="67"/>
    </row>
    <row r="451" spans="1:68" ht="14.25" customHeight="1" x14ac:dyDescent="0.25">
      <c r="A451" s="629" t="s">
        <v>78</v>
      </c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29"/>
      <c r="P451" s="629"/>
      <c r="Q451" s="629"/>
      <c r="R451" s="629"/>
      <c r="S451" s="629"/>
      <c r="T451" s="629"/>
      <c r="U451" s="629"/>
      <c r="V451" s="629"/>
      <c r="W451" s="629"/>
      <c r="X451" s="629"/>
      <c r="Y451" s="629"/>
      <c r="Z451" s="629"/>
      <c r="AA451" s="66"/>
      <c r="AB451" s="66"/>
      <c r="AC451" s="80"/>
    </row>
    <row r="452" spans="1:68" ht="27" customHeight="1" x14ac:dyDescent="0.25">
      <c r="A452" s="63" t="s">
        <v>707</v>
      </c>
      <c r="B452" s="63" t="s">
        <v>708</v>
      </c>
      <c r="C452" s="36">
        <v>4301031349</v>
      </c>
      <c r="D452" s="630">
        <v>4680115883116</v>
      </c>
      <c r="E452" s="630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119</v>
      </c>
      <c r="L452" s="37" t="s">
        <v>45</v>
      </c>
      <c r="M452" s="38" t="s">
        <v>118</v>
      </c>
      <c r="N452" s="38"/>
      <c r="O452" s="37">
        <v>70</v>
      </c>
      <c r="P452" s="85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632"/>
      <c r="R452" s="632"/>
      <c r="S452" s="632"/>
      <c r="T452" s="633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ref="Y452:Y457" si="59">IFERROR(IF(X452="",0,CEILING((X452/$H452),1)*$H452),"")</f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12" t="s">
        <v>709</v>
      </c>
      <c r="AG452" s="78"/>
      <c r="AJ452" s="84" t="s">
        <v>45</v>
      </c>
      <c r="AK452" s="84">
        <v>0</v>
      </c>
      <c r="BB452" s="513" t="s">
        <v>66</v>
      </c>
      <c r="BM452" s="78">
        <f t="shared" ref="BM452:BM457" si="60">IFERROR(X452*I452/H452,"0")</f>
        <v>0</v>
      </c>
      <c r="BN452" s="78">
        <f t="shared" ref="BN452:BN457" si="61">IFERROR(Y452*I452/H452,"0")</f>
        <v>0</v>
      </c>
      <c r="BO452" s="78">
        <f t="shared" ref="BO452:BO457" si="62">IFERROR(1/J452*(X452/H452),"0")</f>
        <v>0</v>
      </c>
      <c r="BP452" s="78">
        <f t="shared" ref="BP452:BP457" si="63">IFERROR(1/J452*(Y452/H452),"0")</f>
        <v>0</v>
      </c>
    </row>
    <row r="453" spans="1:68" ht="27" customHeight="1" x14ac:dyDescent="0.25">
      <c r="A453" s="63" t="s">
        <v>710</v>
      </c>
      <c r="B453" s="63" t="s">
        <v>711</v>
      </c>
      <c r="C453" s="36">
        <v>4301031350</v>
      </c>
      <c r="D453" s="630">
        <v>4680115883093</v>
      </c>
      <c r="E453" s="630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82</v>
      </c>
      <c r="N453" s="38"/>
      <c r="O453" s="37">
        <v>70</v>
      </c>
      <c r="P45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632"/>
      <c r="R453" s="632"/>
      <c r="S453" s="632"/>
      <c r="T453" s="633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9"/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si="60"/>
        <v>0</v>
      </c>
      <c r="BN453" s="78">
        <f t="shared" si="61"/>
        <v>0</v>
      </c>
      <c r="BO453" s="78">
        <f t="shared" si="62"/>
        <v>0</v>
      </c>
      <c r="BP453" s="78">
        <f t="shared" si="63"/>
        <v>0</v>
      </c>
    </row>
    <row r="454" spans="1:68" ht="27" customHeight="1" x14ac:dyDescent="0.25">
      <c r="A454" s="63" t="s">
        <v>713</v>
      </c>
      <c r="B454" s="63" t="s">
        <v>714</v>
      </c>
      <c r="C454" s="36">
        <v>4301031353</v>
      </c>
      <c r="D454" s="630">
        <v>4680115883109</v>
      </c>
      <c r="E454" s="630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632"/>
      <c r="R454" s="632"/>
      <c r="S454" s="632"/>
      <c r="T454" s="633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9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0"/>
        <v>0</v>
      </c>
      <c r="BN454" s="78">
        <f t="shared" si="61"/>
        <v>0</v>
      </c>
      <c r="BO454" s="78">
        <f t="shared" si="62"/>
        <v>0</v>
      </c>
      <c r="BP454" s="78">
        <f t="shared" si="63"/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4301031419</v>
      </c>
      <c r="D455" s="630">
        <v>4680115882072</v>
      </c>
      <c r="E455" s="630"/>
      <c r="F455" s="62">
        <v>0.6</v>
      </c>
      <c r="G455" s="37">
        <v>8</v>
      </c>
      <c r="H455" s="62">
        <v>4.8</v>
      </c>
      <c r="I455" s="62">
        <v>6.93</v>
      </c>
      <c r="J455" s="37">
        <v>132</v>
      </c>
      <c r="K455" s="37" t="s">
        <v>122</v>
      </c>
      <c r="L455" s="37" t="s">
        <v>45</v>
      </c>
      <c r="M455" s="38" t="s">
        <v>118</v>
      </c>
      <c r="N455" s="38"/>
      <c r="O455" s="37">
        <v>70</v>
      </c>
      <c r="P455" s="85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632"/>
      <c r="R455" s="632"/>
      <c r="S455" s="632"/>
      <c r="T455" s="633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9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709</v>
      </c>
      <c r="AG455" s="78"/>
      <c r="AJ455" s="84" t="s">
        <v>45</v>
      </c>
      <c r="AK455" s="84">
        <v>0</v>
      </c>
      <c r="BB455" s="519" t="s">
        <v>66</v>
      </c>
      <c r="BM455" s="78">
        <f t="shared" si="60"/>
        <v>0</v>
      </c>
      <c r="BN455" s="78">
        <f t="shared" si="61"/>
        <v>0</v>
      </c>
      <c r="BO455" s="78">
        <f t="shared" si="62"/>
        <v>0</v>
      </c>
      <c r="BP455" s="78">
        <f t="shared" si="63"/>
        <v>0</v>
      </c>
    </row>
    <row r="456" spans="1:68" ht="27" customHeight="1" x14ac:dyDescent="0.25">
      <c r="A456" s="63" t="s">
        <v>718</v>
      </c>
      <c r="B456" s="63" t="s">
        <v>719</v>
      </c>
      <c r="C456" s="36">
        <v>4301031418</v>
      </c>
      <c r="D456" s="630">
        <v>4680115882102</v>
      </c>
      <c r="E456" s="630"/>
      <c r="F456" s="62">
        <v>0.6</v>
      </c>
      <c r="G456" s="37">
        <v>8</v>
      </c>
      <c r="H456" s="62">
        <v>4.8</v>
      </c>
      <c r="I456" s="62">
        <v>6.69</v>
      </c>
      <c r="J456" s="37">
        <v>132</v>
      </c>
      <c r="K456" s="37" t="s">
        <v>122</v>
      </c>
      <c r="L456" s="37" t="s">
        <v>45</v>
      </c>
      <c r="M456" s="38" t="s">
        <v>82</v>
      </c>
      <c r="N456" s="38"/>
      <c r="O456" s="37">
        <v>70</v>
      </c>
      <c r="P456" s="85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632"/>
      <c r="R456" s="632"/>
      <c r="S456" s="632"/>
      <c r="T456" s="633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59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0"/>
        <v>0</v>
      </c>
      <c r="BN456" s="78">
        <f t="shared" si="61"/>
        <v>0</v>
      </c>
      <c r="BO456" s="78">
        <f t="shared" si="62"/>
        <v>0</v>
      </c>
      <c r="BP456" s="78">
        <f t="shared" si="63"/>
        <v>0</v>
      </c>
    </row>
    <row r="457" spans="1:68" ht="27" customHeight="1" x14ac:dyDescent="0.25">
      <c r="A457" s="63" t="s">
        <v>720</v>
      </c>
      <c r="B457" s="63" t="s">
        <v>721</v>
      </c>
      <c r="C457" s="36">
        <v>4301031417</v>
      </c>
      <c r="D457" s="630">
        <v>4680115882096</v>
      </c>
      <c r="E457" s="630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632"/>
      <c r="R457" s="632"/>
      <c r="S457" s="632"/>
      <c r="T457" s="633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59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0"/>
        <v>0</v>
      </c>
      <c r="BN457" s="78">
        <f t="shared" si="61"/>
        <v>0</v>
      </c>
      <c r="BO457" s="78">
        <f t="shared" si="62"/>
        <v>0</v>
      </c>
      <c r="BP457" s="78">
        <f t="shared" si="63"/>
        <v>0</v>
      </c>
    </row>
    <row r="458" spans="1:68" x14ac:dyDescent="0.2">
      <c r="A458" s="637"/>
      <c r="B458" s="637"/>
      <c r="C458" s="637"/>
      <c r="D458" s="637"/>
      <c r="E458" s="637"/>
      <c r="F458" s="637"/>
      <c r="G458" s="637"/>
      <c r="H458" s="637"/>
      <c r="I458" s="637"/>
      <c r="J458" s="637"/>
      <c r="K458" s="637"/>
      <c r="L458" s="637"/>
      <c r="M458" s="637"/>
      <c r="N458" s="637"/>
      <c r="O458" s="638"/>
      <c r="P458" s="634" t="s">
        <v>40</v>
      </c>
      <c r="Q458" s="635"/>
      <c r="R458" s="635"/>
      <c r="S458" s="635"/>
      <c r="T458" s="635"/>
      <c r="U458" s="635"/>
      <c r="V458" s="636"/>
      <c r="W458" s="42" t="s">
        <v>39</v>
      </c>
      <c r="X458" s="43">
        <f>IFERROR(X452/H452,"0")+IFERROR(X453/H453,"0")+IFERROR(X454/H454,"0")+IFERROR(X455/H455,"0")+IFERROR(X456/H456,"0")+IFERROR(X457/H457,"0")</f>
        <v>0</v>
      </c>
      <c r="Y458" s="43">
        <f>IFERROR(Y452/H452,"0")+IFERROR(Y453/H453,"0")+IFERROR(Y454/H454,"0")+IFERROR(Y455/H455,"0")+IFERROR(Y456/H456,"0")+IFERROR(Y457/H457,"0")</f>
        <v>0</v>
      </c>
      <c r="Z458" s="43">
        <f>IFERROR(IF(Z452="",0,Z452),"0")+IFERROR(IF(Z453="",0,Z453),"0")+IFERROR(IF(Z454="",0,Z454),"0")+IFERROR(IF(Z455="",0,Z455),"0")+IFERROR(IF(Z456="",0,Z456),"0")+IFERROR(IF(Z457="",0,Z457),"0")</f>
        <v>0</v>
      </c>
      <c r="AA458" s="67"/>
      <c r="AB458" s="67"/>
      <c r="AC458" s="67"/>
    </row>
    <row r="459" spans="1:68" x14ac:dyDescent="0.2">
      <c r="A459" s="637"/>
      <c r="B459" s="637"/>
      <c r="C459" s="637"/>
      <c r="D459" s="637"/>
      <c r="E459" s="637"/>
      <c r="F459" s="637"/>
      <c r="G459" s="637"/>
      <c r="H459" s="637"/>
      <c r="I459" s="637"/>
      <c r="J459" s="637"/>
      <c r="K459" s="637"/>
      <c r="L459" s="637"/>
      <c r="M459" s="637"/>
      <c r="N459" s="637"/>
      <c r="O459" s="638"/>
      <c r="P459" s="634" t="s">
        <v>40</v>
      </c>
      <c r="Q459" s="635"/>
      <c r="R459" s="635"/>
      <c r="S459" s="635"/>
      <c r="T459" s="635"/>
      <c r="U459" s="635"/>
      <c r="V459" s="636"/>
      <c r="W459" s="42" t="s">
        <v>0</v>
      </c>
      <c r="X459" s="43">
        <f>IFERROR(SUM(X452:X457),"0")</f>
        <v>0</v>
      </c>
      <c r="Y459" s="43">
        <f>IFERROR(SUM(Y452:Y457),"0")</f>
        <v>0</v>
      </c>
      <c r="Z459" s="42"/>
      <c r="AA459" s="67"/>
      <c r="AB459" s="67"/>
      <c r="AC459" s="67"/>
    </row>
    <row r="460" spans="1:68" ht="14.25" customHeight="1" x14ac:dyDescent="0.25">
      <c r="A460" s="629" t="s">
        <v>84</v>
      </c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29"/>
      <c r="P460" s="629"/>
      <c r="Q460" s="629"/>
      <c r="R460" s="629"/>
      <c r="S460" s="629"/>
      <c r="T460" s="629"/>
      <c r="U460" s="629"/>
      <c r="V460" s="629"/>
      <c r="W460" s="629"/>
      <c r="X460" s="629"/>
      <c r="Y460" s="629"/>
      <c r="Z460" s="629"/>
      <c r="AA460" s="66"/>
      <c r="AB460" s="66"/>
      <c r="AC460" s="80"/>
    </row>
    <row r="461" spans="1:68" ht="16.5" customHeight="1" x14ac:dyDescent="0.25">
      <c r="A461" s="63" t="s">
        <v>722</v>
      </c>
      <c r="B461" s="63" t="s">
        <v>723</v>
      </c>
      <c r="C461" s="36">
        <v>4301051232</v>
      </c>
      <c r="D461" s="630">
        <v>4607091383409</v>
      </c>
      <c r="E461" s="630"/>
      <c r="F461" s="62">
        <v>1.3</v>
      </c>
      <c r="G461" s="37">
        <v>6</v>
      </c>
      <c r="H461" s="62">
        <v>7.8</v>
      </c>
      <c r="I461" s="62">
        <v>8.3010000000000002</v>
      </c>
      <c r="J461" s="37">
        <v>64</v>
      </c>
      <c r="K461" s="37" t="s">
        <v>119</v>
      </c>
      <c r="L461" s="37" t="s">
        <v>45</v>
      </c>
      <c r="M461" s="38" t="s">
        <v>88</v>
      </c>
      <c r="N461" s="38"/>
      <c r="O461" s="37">
        <v>45</v>
      </c>
      <c r="P461" s="8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632"/>
      <c r="R461" s="632"/>
      <c r="S461" s="632"/>
      <c r="T461" s="633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4" t="s">
        <v>724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 x14ac:dyDescent="0.25">
      <c r="A462" s="63" t="s">
        <v>725</v>
      </c>
      <c r="B462" s="63" t="s">
        <v>726</v>
      </c>
      <c r="C462" s="36">
        <v>4301051233</v>
      </c>
      <c r="D462" s="630">
        <v>4607091383416</v>
      </c>
      <c r="E462" s="630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632"/>
      <c r="R462" s="632"/>
      <c r="S462" s="632"/>
      <c r="T462" s="633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728</v>
      </c>
      <c r="B463" s="63" t="s">
        <v>729</v>
      </c>
      <c r="C463" s="36">
        <v>4301051064</v>
      </c>
      <c r="D463" s="630">
        <v>4680115883536</v>
      </c>
      <c r="E463" s="630"/>
      <c r="F463" s="62">
        <v>0.3</v>
      </c>
      <c r="G463" s="37">
        <v>6</v>
      </c>
      <c r="H463" s="62">
        <v>1.8</v>
      </c>
      <c r="I463" s="62">
        <v>2.0459999999999998</v>
      </c>
      <c r="J463" s="37">
        <v>182</v>
      </c>
      <c r="K463" s="37" t="s">
        <v>89</v>
      </c>
      <c r="L463" s="37" t="s">
        <v>45</v>
      </c>
      <c r="M463" s="38" t="s">
        <v>88</v>
      </c>
      <c r="N463" s="38"/>
      <c r="O463" s="37">
        <v>45</v>
      </c>
      <c r="P463" s="8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632"/>
      <c r="R463" s="632"/>
      <c r="S463" s="632"/>
      <c r="T463" s="633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637"/>
      <c r="B464" s="637"/>
      <c r="C464" s="637"/>
      <c r="D464" s="637"/>
      <c r="E464" s="637"/>
      <c r="F464" s="637"/>
      <c r="G464" s="637"/>
      <c r="H464" s="637"/>
      <c r="I464" s="637"/>
      <c r="J464" s="637"/>
      <c r="K464" s="637"/>
      <c r="L464" s="637"/>
      <c r="M464" s="637"/>
      <c r="N464" s="637"/>
      <c r="O464" s="638"/>
      <c r="P464" s="634" t="s">
        <v>40</v>
      </c>
      <c r="Q464" s="635"/>
      <c r="R464" s="635"/>
      <c r="S464" s="635"/>
      <c r="T464" s="635"/>
      <c r="U464" s="635"/>
      <c r="V464" s="636"/>
      <c r="W464" s="42" t="s">
        <v>39</v>
      </c>
      <c r="X464" s="43">
        <f>IFERROR(X461/H461,"0")+IFERROR(X462/H462,"0")+IFERROR(X463/H463,"0")</f>
        <v>0</v>
      </c>
      <c r="Y464" s="43">
        <f>IFERROR(Y461/H461,"0")+IFERROR(Y462/H462,"0")+IFERROR(Y463/H463,"0")</f>
        <v>0</v>
      </c>
      <c r="Z464" s="43">
        <f>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637"/>
      <c r="B465" s="637"/>
      <c r="C465" s="637"/>
      <c r="D465" s="637"/>
      <c r="E465" s="637"/>
      <c r="F465" s="637"/>
      <c r="G465" s="637"/>
      <c r="H465" s="637"/>
      <c r="I465" s="637"/>
      <c r="J465" s="637"/>
      <c r="K465" s="637"/>
      <c r="L465" s="637"/>
      <c r="M465" s="637"/>
      <c r="N465" s="637"/>
      <c r="O465" s="638"/>
      <c r="P465" s="634" t="s">
        <v>40</v>
      </c>
      <c r="Q465" s="635"/>
      <c r="R465" s="635"/>
      <c r="S465" s="635"/>
      <c r="T465" s="635"/>
      <c r="U465" s="635"/>
      <c r="V465" s="636"/>
      <c r="W465" s="42" t="s">
        <v>0</v>
      </c>
      <c r="X465" s="43">
        <f>IFERROR(SUM(X461:X463),"0")</f>
        <v>0</v>
      </c>
      <c r="Y465" s="43">
        <f>IFERROR(SUM(Y461:Y463),"0")</f>
        <v>0</v>
      </c>
      <c r="Z465" s="42"/>
      <c r="AA465" s="67"/>
      <c r="AB465" s="67"/>
      <c r="AC465" s="67"/>
    </row>
    <row r="466" spans="1:68" ht="27.75" customHeight="1" x14ac:dyDescent="0.2">
      <c r="A466" s="627" t="s">
        <v>731</v>
      </c>
      <c r="B466" s="627"/>
      <c r="C466" s="627"/>
      <c r="D466" s="627"/>
      <c r="E466" s="627"/>
      <c r="F466" s="627"/>
      <c r="G466" s="627"/>
      <c r="H466" s="627"/>
      <c r="I466" s="627"/>
      <c r="J466" s="627"/>
      <c r="K466" s="627"/>
      <c r="L466" s="627"/>
      <c r="M466" s="627"/>
      <c r="N466" s="627"/>
      <c r="O466" s="627"/>
      <c r="P466" s="627"/>
      <c r="Q466" s="627"/>
      <c r="R466" s="627"/>
      <c r="S466" s="627"/>
      <c r="T466" s="627"/>
      <c r="U466" s="627"/>
      <c r="V466" s="627"/>
      <c r="W466" s="627"/>
      <c r="X466" s="627"/>
      <c r="Y466" s="627"/>
      <c r="Z466" s="627"/>
      <c r="AA466" s="54"/>
      <c r="AB466" s="54"/>
      <c r="AC466" s="54"/>
    </row>
    <row r="467" spans="1:68" ht="16.5" customHeight="1" x14ac:dyDescent="0.25">
      <c r="A467" s="628" t="s">
        <v>731</v>
      </c>
      <c r="B467" s="628"/>
      <c r="C467" s="628"/>
      <c r="D467" s="628"/>
      <c r="E467" s="628"/>
      <c r="F467" s="628"/>
      <c r="G467" s="628"/>
      <c r="H467" s="628"/>
      <c r="I467" s="628"/>
      <c r="J467" s="628"/>
      <c r="K467" s="628"/>
      <c r="L467" s="628"/>
      <c r="M467" s="628"/>
      <c r="N467" s="628"/>
      <c r="O467" s="628"/>
      <c r="P467" s="628"/>
      <c r="Q467" s="628"/>
      <c r="R467" s="628"/>
      <c r="S467" s="628"/>
      <c r="T467" s="628"/>
      <c r="U467" s="628"/>
      <c r="V467" s="628"/>
      <c r="W467" s="628"/>
      <c r="X467" s="628"/>
      <c r="Y467" s="628"/>
      <c r="Z467" s="628"/>
      <c r="AA467" s="65"/>
      <c r="AB467" s="65"/>
      <c r="AC467" s="79"/>
    </row>
    <row r="468" spans="1:68" ht="14.25" customHeight="1" x14ac:dyDescent="0.25">
      <c r="A468" s="629" t="s">
        <v>114</v>
      </c>
      <c r="B468" s="629"/>
      <c r="C468" s="629"/>
      <c r="D468" s="629"/>
      <c r="E468" s="629"/>
      <c r="F468" s="629"/>
      <c r="G468" s="629"/>
      <c r="H468" s="629"/>
      <c r="I468" s="629"/>
      <c r="J468" s="629"/>
      <c r="K468" s="629"/>
      <c r="L468" s="629"/>
      <c r="M468" s="629"/>
      <c r="N468" s="629"/>
      <c r="O468" s="629"/>
      <c r="P468" s="629"/>
      <c r="Q468" s="629"/>
      <c r="R468" s="629"/>
      <c r="S468" s="629"/>
      <c r="T468" s="629"/>
      <c r="U468" s="629"/>
      <c r="V468" s="629"/>
      <c r="W468" s="629"/>
      <c r="X468" s="629"/>
      <c r="Y468" s="629"/>
      <c r="Z468" s="629"/>
      <c r="AA468" s="66"/>
      <c r="AB468" s="66"/>
      <c r="AC468" s="80"/>
    </row>
    <row r="469" spans="1:68" ht="27" customHeight="1" x14ac:dyDescent="0.25">
      <c r="A469" s="63" t="s">
        <v>732</v>
      </c>
      <c r="B469" s="63" t="s">
        <v>733</v>
      </c>
      <c r="C469" s="36">
        <v>4301011763</v>
      </c>
      <c r="D469" s="630">
        <v>4640242181011</v>
      </c>
      <c r="E469" s="630"/>
      <c r="F469" s="62">
        <v>1.35</v>
      </c>
      <c r="G469" s="37">
        <v>8</v>
      </c>
      <c r="H469" s="62">
        <v>10.8</v>
      </c>
      <c r="I469" s="62">
        <v>11.234999999999999</v>
      </c>
      <c r="J469" s="37">
        <v>64</v>
      </c>
      <c r="K469" s="37" t="s">
        <v>119</v>
      </c>
      <c r="L469" s="37" t="s">
        <v>45</v>
      </c>
      <c r="M469" s="38" t="s">
        <v>88</v>
      </c>
      <c r="N469" s="38"/>
      <c r="O469" s="37">
        <v>55</v>
      </c>
      <c r="P469" s="86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632"/>
      <c r="R469" s="632"/>
      <c r="S469" s="632"/>
      <c r="T469" s="633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734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735</v>
      </c>
      <c r="B470" s="63" t="s">
        <v>736</v>
      </c>
      <c r="C470" s="36">
        <v>4301011585</v>
      </c>
      <c r="D470" s="630">
        <v>4640242180441</v>
      </c>
      <c r="E470" s="630"/>
      <c r="F470" s="62">
        <v>1.5</v>
      </c>
      <c r="G470" s="37">
        <v>8</v>
      </c>
      <c r="H470" s="62">
        <v>12</v>
      </c>
      <c r="I470" s="62">
        <v>12.435</v>
      </c>
      <c r="J470" s="37">
        <v>64</v>
      </c>
      <c r="K470" s="37" t="s">
        <v>119</v>
      </c>
      <c r="L470" s="37" t="s">
        <v>45</v>
      </c>
      <c r="M470" s="38" t="s">
        <v>118</v>
      </c>
      <c r="N470" s="38"/>
      <c r="O470" s="37">
        <v>50</v>
      </c>
      <c r="P470" s="86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632"/>
      <c r="R470" s="632"/>
      <c r="S470" s="632"/>
      <c r="T470" s="633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738</v>
      </c>
      <c r="B471" s="63" t="s">
        <v>739</v>
      </c>
      <c r="C471" s="36">
        <v>4301011584</v>
      </c>
      <c r="D471" s="630">
        <v>4640242180564</v>
      </c>
      <c r="E471" s="630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632"/>
      <c r="R471" s="632"/>
      <c r="S471" s="632"/>
      <c r="T471" s="633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4301011764</v>
      </c>
      <c r="D472" s="630">
        <v>4640242181189</v>
      </c>
      <c r="E472" s="630"/>
      <c r="F472" s="62">
        <v>0.4</v>
      </c>
      <c r="G472" s="37">
        <v>10</v>
      </c>
      <c r="H472" s="62">
        <v>4</v>
      </c>
      <c r="I472" s="62">
        <v>4.21</v>
      </c>
      <c r="J472" s="37">
        <v>132</v>
      </c>
      <c r="K472" s="37" t="s">
        <v>122</v>
      </c>
      <c r="L472" s="37" t="s">
        <v>45</v>
      </c>
      <c r="M472" s="38" t="s">
        <v>88</v>
      </c>
      <c r="N472" s="38"/>
      <c r="O472" s="37">
        <v>55</v>
      </c>
      <c r="P472" s="86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632"/>
      <c r="R472" s="632"/>
      <c r="S472" s="632"/>
      <c r="T472" s="633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36" t="s">
        <v>734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637"/>
      <c r="B473" s="637"/>
      <c r="C473" s="637"/>
      <c r="D473" s="637"/>
      <c r="E473" s="637"/>
      <c r="F473" s="637"/>
      <c r="G473" s="637"/>
      <c r="H473" s="637"/>
      <c r="I473" s="637"/>
      <c r="J473" s="637"/>
      <c r="K473" s="637"/>
      <c r="L473" s="637"/>
      <c r="M473" s="637"/>
      <c r="N473" s="637"/>
      <c r="O473" s="638"/>
      <c r="P473" s="634" t="s">
        <v>40</v>
      </c>
      <c r="Q473" s="635"/>
      <c r="R473" s="635"/>
      <c r="S473" s="635"/>
      <c r="T473" s="635"/>
      <c r="U473" s="635"/>
      <c r="V473" s="636"/>
      <c r="W473" s="42" t="s">
        <v>39</v>
      </c>
      <c r="X473" s="43">
        <f>IFERROR(X469/H469,"0")+IFERROR(X470/H470,"0")+IFERROR(X471/H471,"0")+IFERROR(X472/H472,"0")</f>
        <v>0</v>
      </c>
      <c r="Y473" s="43">
        <f>IFERROR(Y469/H469,"0")+IFERROR(Y470/H470,"0")+IFERROR(Y471/H471,"0")+IFERROR(Y472/H472,"0")</f>
        <v>0</v>
      </c>
      <c r="Z473" s="43">
        <f>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637"/>
      <c r="B474" s="637"/>
      <c r="C474" s="637"/>
      <c r="D474" s="637"/>
      <c r="E474" s="637"/>
      <c r="F474" s="637"/>
      <c r="G474" s="637"/>
      <c r="H474" s="637"/>
      <c r="I474" s="637"/>
      <c r="J474" s="637"/>
      <c r="K474" s="637"/>
      <c r="L474" s="637"/>
      <c r="M474" s="637"/>
      <c r="N474" s="637"/>
      <c r="O474" s="638"/>
      <c r="P474" s="634" t="s">
        <v>40</v>
      </c>
      <c r="Q474" s="635"/>
      <c r="R474" s="635"/>
      <c r="S474" s="635"/>
      <c r="T474" s="635"/>
      <c r="U474" s="635"/>
      <c r="V474" s="636"/>
      <c r="W474" s="42" t="s">
        <v>0</v>
      </c>
      <c r="X474" s="43">
        <f>IFERROR(SUM(X469:X472),"0")</f>
        <v>0</v>
      </c>
      <c r="Y474" s="43">
        <f>IFERROR(SUM(Y469:Y472),"0")</f>
        <v>0</v>
      </c>
      <c r="Z474" s="42"/>
      <c r="AA474" s="67"/>
      <c r="AB474" s="67"/>
      <c r="AC474" s="67"/>
    </row>
    <row r="475" spans="1:68" ht="14.25" customHeight="1" x14ac:dyDescent="0.25">
      <c r="A475" s="629" t="s">
        <v>150</v>
      </c>
      <c r="B475" s="629"/>
      <c r="C475" s="629"/>
      <c r="D475" s="629"/>
      <c r="E475" s="629"/>
      <c r="F475" s="629"/>
      <c r="G475" s="629"/>
      <c r="H475" s="629"/>
      <c r="I475" s="629"/>
      <c r="J475" s="629"/>
      <c r="K475" s="629"/>
      <c r="L475" s="629"/>
      <c r="M475" s="629"/>
      <c r="N475" s="629"/>
      <c r="O475" s="629"/>
      <c r="P475" s="629"/>
      <c r="Q475" s="629"/>
      <c r="R475" s="629"/>
      <c r="S475" s="629"/>
      <c r="T475" s="629"/>
      <c r="U475" s="629"/>
      <c r="V475" s="629"/>
      <c r="W475" s="629"/>
      <c r="X475" s="629"/>
      <c r="Y475" s="629"/>
      <c r="Z475" s="629"/>
      <c r="AA475" s="66"/>
      <c r="AB475" s="66"/>
      <c r="AC475" s="80"/>
    </row>
    <row r="476" spans="1:68" ht="27" customHeight="1" x14ac:dyDescent="0.25">
      <c r="A476" s="63" t="s">
        <v>743</v>
      </c>
      <c r="B476" s="63" t="s">
        <v>744</v>
      </c>
      <c r="C476" s="36">
        <v>4301020400</v>
      </c>
      <c r="D476" s="630">
        <v>4640242180519</v>
      </c>
      <c r="E476" s="630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6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632"/>
      <c r="R476" s="632"/>
      <c r="S476" s="632"/>
      <c r="T476" s="633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38" t="s">
        <v>745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746</v>
      </c>
      <c r="B477" s="63" t="s">
        <v>747</v>
      </c>
      <c r="C477" s="36">
        <v>4301020260</v>
      </c>
      <c r="D477" s="630">
        <v>4640242180526</v>
      </c>
      <c r="E477" s="630"/>
      <c r="F477" s="62">
        <v>1.8</v>
      </c>
      <c r="G477" s="37">
        <v>6</v>
      </c>
      <c r="H477" s="62">
        <v>10.8</v>
      </c>
      <c r="I477" s="62">
        <v>11.234999999999999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5" t="s">
        <v>748</v>
      </c>
      <c r="Q477" s="632"/>
      <c r="R477" s="632"/>
      <c r="S477" s="632"/>
      <c r="T477" s="633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749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750</v>
      </c>
      <c r="B478" s="63" t="s">
        <v>751</v>
      </c>
      <c r="C478" s="36">
        <v>4301020295</v>
      </c>
      <c r="D478" s="630">
        <v>4640242181363</v>
      </c>
      <c r="E478" s="630"/>
      <c r="F478" s="62">
        <v>0.4</v>
      </c>
      <c r="G478" s="37">
        <v>10</v>
      </c>
      <c r="H478" s="62">
        <v>4</v>
      </c>
      <c r="I478" s="62">
        <v>4.21</v>
      </c>
      <c r="J478" s="37">
        <v>132</v>
      </c>
      <c r="K478" s="37" t="s">
        <v>122</v>
      </c>
      <c r="L478" s="37" t="s">
        <v>45</v>
      </c>
      <c r="M478" s="38" t="s">
        <v>118</v>
      </c>
      <c r="N478" s="38"/>
      <c r="O478" s="37">
        <v>50</v>
      </c>
      <c r="P478" s="86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632"/>
      <c r="R478" s="632"/>
      <c r="S478" s="632"/>
      <c r="T478" s="633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37"/>
      <c r="B479" s="637"/>
      <c r="C479" s="637"/>
      <c r="D479" s="637"/>
      <c r="E479" s="637"/>
      <c r="F479" s="637"/>
      <c r="G479" s="637"/>
      <c r="H479" s="637"/>
      <c r="I479" s="637"/>
      <c r="J479" s="637"/>
      <c r="K479" s="637"/>
      <c r="L479" s="637"/>
      <c r="M479" s="637"/>
      <c r="N479" s="637"/>
      <c r="O479" s="638"/>
      <c r="P479" s="634" t="s">
        <v>40</v>
      </c>
      <c r="Q479" s="635"/>
      <c r="R479" s="635"/>
      <c r="S479" s="635"/>
      <c r="T479" s="635"/>
      <c r="U479" s="635"/>
      <c r="V479" s="636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637"/>
      <c r="B480" s="637"/>
      <c r="C480" s="637"/>
      <c r="D480" s="637"/>
      <c r="E480" s="637"/>
      <c r="F480" s="637"/>
      <c r="G480" s="637"/>
      <c r="H480" s="637"/>
      <c r="I480" s="637"/>
      <c r="J480" s="637"/>
      <c r="K480" s="637"/>
      <c r="L480" s="637"/>
      <c r="M480" s="637"/>
      <c r="N480" s="637"/>
      <c r="O480" s="638"/>
      <c r="P480" s="634" t="s">
        <v>40</v>
      </c>
      <c r="Q480" s="635"/>
      <c r="R480" s="635"/>
      <c r="S480" s="635"/>
      <c r="T480" s="635"/>
      <c r="U480" s="635"/>
      <c r="V480" s="636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 x14ac:dyDescent="0.25">
      <c r="A481" s="629" t="s">
        <v>78</v>
      </c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29"/>
      <c r="P481" s="629"/>
      <c r="Q481" s="629"/>
      <c r="R481" s="629"/>
      <c r="S481" s="629"/>
      <c r="T481" s="629"/>
      <c r="U481" s="629"/>
      <c r="V481" s="629"/>
      <c r="W481" s="629"/>
      <c r="X481" s="629"/>
      <c r="Y481" s="629"/>
      <c r="Z481" s="629"/>
      <c r="AA481" s="66"/>
      <c r="AB481" s="66"/>
      <c r="AC481" s="80"/>
    </row>
    <row r="482" spans="1:68" ht="27" customHeight="1" x14ac:dyDescent="0.25">
      <c r="A482" s="63" t="s">
        <v>753</v>
      </c>
      <c r="B482" s="63" t="s">
        <v>754</v>
      </c>
      <c r="C482" s="36">
        <v>4301031280</v>
      </c>
      <c r="D482" s="630">
        <v>4640242180816</v>
      </c>
      <c r="E482" s="630"/>
      <c r="F482" s="62">
        <v>0.7</v>
      </c>
      <c r="G482" s="37">
        <v>6</v>
      </c>
      <c r="H482" s="62">
        <v>4.2</v>
      </c>
      <c r="I482" s="62">
        <v>4.47</v>
      </c>
      <c r="J482" s="37">
        <v>132</v>
      </c>
      <c r="K482" s="37" t="s">
        <v>122</v>
      </c>
      <c r="L482" s="37" t="s">
        <v>45</v>
      </c>
      <c r="M482" s="38" t="s">
        <v>82</v>
      </c>
      <c r="N482" s="38"/>
      <c r="O482" s="37">
        <v>40</v>
      </c>
      <c r="P482" s="86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632"/>
      <c r="R482" s="632"/>
      <c r="S482" s="632"/>
      <c r="T482" s="633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44" t="s">
        <v>755</v>
      </c>
      <c r="AG482" s="78"/>
      <c r="AJ482" s="84" t="s">
        <v>45</v>
      </c>
      <c r="AK482" s="84">
        <v>0</v>
      </c>
      <c r="BB482" s="545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756</v>
      </c>
      <c r="B483" s="63" t="s">
        <v>757</v>
      </c>
      <c r="C483" s="36">
        <v>4301031244</v>
      </c>
      <c r="D483" s="630">
        <v>4640242180595</v>
      </c>
      <c r="E483" s="630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632"/>
      <c r="R483" s="632"/>
      <c r="S483" s="632"/>
      <c r="T483" s="633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37"/>
      <c r="B484" s="637"/>
      <c r="C484" s="637"/>
      <c r="D484" s="637"/>
      <c r="E484" s="637"/>
      <c r="F484" s="637"/>
      <c r="G484" s="637"/>
      <c r="H484" s="637"/>
      <c r="I484" s="637"/>
      <c r="J484" s="637"/>
      <c r="K484" s="637"/>
      <c r="L484" s="637"/>
      <c r="M484" s="637"/>
      <c r="N484" s="637"/>
      <c r="O484" s="638"/>
      <c r="P484" s="634" t="s">
        <v>40</v>
      </c>
      <c r="Q484" s="635"/>
      <c r="R484" s="635"/>
      <c r="S484" s="635"/>
      <c r="T484" s="635"/>
      <c r="U484" s="635"/>
      <c r="V484" s="636"/>
      <c r="W484" s="42" t="s">
        <v>39</v>
      </c>
      <c r="X484" s="43">
        <f>IFERROR(X482/H482,"0")+IFERROR(X483/H483,"0")</f>
        <v>0</v>
      </c>
      <c r="Y484" s="43">
        <f>IFERROR(Y482/H482,"0")+IFERROR(Y483/H483,"0")</f>
        <v>0</v>
      </c>
      <c r="Z484" s="43">
        <f>IFERROR(IF(Z482="",0,Z482),"0")+IFERROR(IF(Z483="",0,Z483),"0")</f>
        <v>0</v>
      </c>
      <c r="AA484" s="67"/>
      <c r="AB484" s="67"/>
      <c r="AC484" s="67"/>
    </row>
    <row r="485" spans="1:68" x14ac:dyDescent="0.2">
      <c r="A485" s="637"/>
      <c r="B485" s="637"/>
      <c r="C485" s="637"/>
      <c r="D485" s="637"/>
      <c r="E485" s="637"/>
      <c r="F485" s="637"/>
      <c r="G485" s="637"/>
      <c r="H485" s="637"/>
      <c r="I485" s="637"/>
      <c r="J485" s="637"/>
      <c r="K485" s="637"/>
      <c r="L485" s="637"/>
      <c r="M485" s="637"/>
      <c r="N485" s="637"/>
      <c r="O485" s="638"/>
      <c r="P485" s="634" t="s">
        <v>40</v>
      </c>
      <c r="Q485" s="635"/>
      <c r="R485" s="635"/>
      <c r="S485" s="635"/>
      <c r="T485" s="635"/>
      <c r="U485" s="635"/>
      <c r="V485" s="636"/>
      <c r="W485" s="42" t="s">
        <v>0</v>
      </c>
      <c r="X485" s="43">
        <f>IFERROR(SUM(X482:X483),"0")</f>
        <v>0</v>
      </c>
      <c r="Y485" s="43">
        <f>IFERROR(SUM(Y482:Y483),"0")</f>
        <v>0</v>
      </c>
      <c r="Z485" s="42"/>
      <c r="AA485" s="67"/>
      <c r="AB485" s="67"/>
      <c r="AC485" s="67"/>
    </row>
    <row r="486" spans="1:68" ht="14.25" customHeight="1" x14ac:dyDescent="0.25">
      <c r="A486" s="629" t="s">
        <v>84</v>
      </c>
      <c r="B486" s="629"/>
      <c r="C486" s="629"/>
      <c r="D486" s="629"/>
      <c r="E486" s="629"/>
      <c r="F486" s="629"/>
      <c r="G486" s="629"/>
      <c r="H486" s="629"/>
      <c r="I486" s="629"/>
      <c r="J486" s="629"/>
      <c r="K486" s="629"/>
      <c r="L486" s="629"/>
      <c r="M486" s="629"/>
      <c r="N486" s="629"/>
      <c r="O486" s="629"/>
      <c r="P486" s="629"/>
      <c r="Q486" s="629"/>
      <c r="R486" s="629"/>
      <c r="S486" s="629"/>
      <c r="T486" s="629"/>
      <c r="U486" s="629"/>
      <c r="V486" s="629"/>
      <c r="W486" s="629"/>
      <c r="X486" s="629"/>
      <c r="Y486" s="629"/>
      <c r="Z486" s="629"/>
      <c r="AA486" s="66"/>
      <c r="AB486" s="66"/>
      <c r="AC486" s="80"/>
    </row>
    <row r="487" spans="1:68" ht="27" customHeight="1" x14ac:dyDescent="0.25">
      <c r="A487" s="63" t="s">
        <v>759</v>
      </c>
      <c r="B487" s="63" t="s">
        <v>760</v>
      </c>
      <c r="C487" s="36">
        <v>4301052046</v>
      </c>
      <c r="D487" s="630">
        <v>4640242180533</v>
      </c>
      <c r="E487" s="630"/>
      <c r="F487" s="62">
        <v>1.5</v>
      </c>
      <c r="G487" s="37">
        <v>6</v>
      </c>
      <c r="H487" s="62">
        <v>9</v>
      </c>
      <c r="I487" s="62">
        <v>9.5190000000000001</v>
      </c>
      <c r="J487" s="37">
        <v>64</v>
      </c>
      <c r="K487" s="37" t="s">
        <v>119</v>
      </c>
      <c r="L487" s="37" t="s">
        <v>45</v>
      </c>
      <c r="M487" s="38" t="s">
        <v>105</v>
      </c>
      <c r="N487" s="38"/>
      <c r="O487" s="37">
        <v>45</v>
      </c>
      <c r="P487" s="8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632"/>
      <c r="R487" s="632"/>
      <c r="S487" s="632"/>
      <c r="T487" s="633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48" t="s">
        <v>761</v>
      </c>
      <c r="AG487" s="78"/>
      <c r="AJ487" s="84" t="s">
        <v>45</v>
      </c>
      <c r="AK487" s="84">
        <v>0</v>
      </c>
      <c r="BB487" s="549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762</v>
      </c>
      <c r="B488" s="63" t="s">
        <v>763</v>
      </c>
      <c r="C488" s="36">
        <v>4301051920</v>
      </c>
      <c r="D488" s="630">
        <v>4640242181233</v>
      </c>
      <c r="E488" s="630"/>
      <c r="F488" s="62">
        <v>0.3</v>
      </c>
      <c r="G488" s="37">
        <v>6</v>
      </c>
      <c r="H488" s="62">
        <v>1.8</v>
      </c>
      <c r="I488" s="62">
        <v>2.0640000000000001</v>
      </c>
      <c r="J488" s="37">
        <v>182</v>
      </c>
      <c r="K488" s="37" t="s">
        <v>89</v>
      </c>
      <c r="L488" s="37" t="s">
        <v>45</v>
      </c>
      <c r="M488" s="38" t="s">
        <v>105</v>
      </c>
      <c r="N488" s="38"/>
      <c r="O488" s="37">
        <v>45</v>
      </c>
      <c r="P488" s="87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632"/>
      <c r="R488" s="632"/>
      <c r="S488" s="632"/>
      <c r="T488" s="633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IFERROR(IF(Y488=0,"",ROUNDUP(Y488/H488,0)*0.00651),"")</f>
        <v/>
      </c>
      <c r="AA488" s="68" t="s">
        <v>45</v>
      </c>
      <c r="AB488" s="69" t="s">
        <v>45</v>
      </c>
      <c r="AC488" s="550" t="s">
        <v>761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37"/>
      <c r="B489" s="637"/>
      <c r="C489" s="637"/>
      <c r="D489" s="637"/>
      <c r="E489" s="637"/>
      <c r="F489" s="637"/>
      <c r="G489" s="637"/>
      <c r="H489" s="637"/>
      <c r="I489" s="637"/>
      <c r="J489" s="637"/>
      <c r="K489" s="637"/>
      <c r="L489" s="637"/>
      <c r="M489" s="637"/>
      <c r="N489" s="637"/>
      <c r="O489" s="638"/>
      <c r="P489" s="634" t="s">
        <v>40</v>
      </c>
      <c r="Q489" s="635"/>
      <c r="R489" s="635"/>
      <c r="S489" s="635"/>
      <c r="T489" s="635"/>
      <c r="U489" s="635"/>
      <c r="V489" s="636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37"/>
      <c r="B490" s="637"/>
      <c r="C490" s="637"/>
      <c r="D490" s="637"/>
      <c r="E490" s="637"/>
      <c r="F490" s="637"/>
      <c r="G490" s="637"/>
      <c r="H490" s="637"/>
      <c r="I490" s="637"/>
      <c r="J490" s="637"/>
      <c r="K490" s="637"/>
      <c r="L490" s="637"/>
      <c r="M490" s="637"/>
      <c r="N490" s="637"/>
      <c r="O490" s="638"/>
      <c r="P490" s="634" t="s">
        <v>40</v>
      </c>
      <c r="Q490" s="635"/>
      <c r="R490" s="635"/>
      <c r="S490" s="635"/>
      <c r="T490" s="635"/>
      <c r="U490" s="635"/>
      <c r="V490" s="636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629" t="s">
        <v>185</v>
      </c>
      <c r="B491" s="629"/>
      <c r="C491" s="629"/>
      <c r="D491" s="629"/>
      <c r="E491" s="629"/>
      <c r="F491" s="629"/>
      <c r="G491" s="629"/>
      <c r="H491" s="629"/>
      <c r="I491" s="629"/>
      <c r="J491" s="629"/>
      <c r="K491" s="629"/>
      <c r="L491" s="629"/>
      <c r="M491" s="629"/>
      <c r="N491" s="629"/>
      <c r="O491" s="629"/>
      <c r="P491" s="629"/>
      <c r="Q491" s="629"/>
      <c r="R491" s="629"/>
      <c r="S491" s="629"/>
      <c r="T491" s="629"/>
      <c r="U491" s="629"/>
      <c r="V491" s="629"/>
      <c r="W491" s="629"/>
      <c r="X491" s="629"/>
      <c r="Y491" s="629"/>
      <c r="Z491" s="629"/>
      <c r="AA491" s="66"/>
      <c r="AB491" s="66"/>
      <c r="AC491" s="80"/>
    </row>
    <row r="492" spans="1:68" ht="27" customHeight="1" x14ac:dyDescent="0.25">
      <c r="A492" s="63" t="s">
        <v>764</v>
      </c>
      <c r="B492" s="63" t="s">
        <v>765</v>
      </c>
      <c r="C492" s="36">
        <v>4301060491</v>
      </c>
      <c r="D492" s="630">
        <v>4640242180120</v>
      </c>
      <c r="E492" s="630"/>
      <c r="F492" s="62">
        <v>1.5</v>
      </c>
      <c r="G492" s="37">
        <v>6</v>
      </c>
      <c r="H492" s="62">
        <v>9</v>
      </c>
      <c r="I492" s="62">
        <v>9.4350000000000005</v>
      </c>
      <c r="J492" s="37">
        <v>64</v>
      </c>
      <c r="K492" s="37" t="s">
        <v>119</v>
      </c>
      <c r="L492" s="37" t="s">
        <v>45</v>
      </c>
      <c r="M492" s="38" t="s">
        <v>88</v>
      </c>
      <c r="N492" s="38"/>
      <c r="O492" s="37">
        <v>40</v>
      </c>
      <c r="P492" s="87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632"/>
      <c r="R492" s="632"/>
      <c r="S492" s="632"/>
      <c r="T492" s="633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766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767</v>
      </c>
      <c r="B493" s="63" t="s">
        <v>768</v>
      </c>
      <c r="C493" s="36">
        <v>4301060493</v>
      </c>
      <c r="D493" s="630">
        <v>4640242180137</v>
      </c>
      <c r="E493" s="630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632"/>
      <c r="R493" s="632"/>
      <c r="S493" s="632"/>
      <c r="T493" s="633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37"/>
      <c r="B494" s="637"/>
      <c r="C494" s="637"/>
      <c r="D494" s="637"/>
      <c r="E494" s="637"/>
      <c r="F494" s="637"/>
      <c r="G494" s="637"/>
      <c r="H494" s="637"/>
      <c r="I494" s="637"/>
      <c r="J494" s="637"/>
      <c r="K494" s="637"/>
      <c r="L494" s="637"/>
      <c r="M494" s="637"/>
      <c r="N494" s="637"/>
      <c r="O494" s="638"/>
      <c r="P494" s="634" t="s">
        <v>40</v>
      </c>
      <c r="Q494" s="635"/>
      <c r="R494" s="635"/>
      <c r="S494" s="635"/>
      <c r="T494" s="635"/>
      <c r="U494" s="635"/>
      <c r="V494" s="636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37"/>
      <c r="B495" s="637"/>
      <c r="C495" s="637"/>
      <c r="D495" s="637"/>
      <c r="E495" s="637"/>
      <c r="F495" s="637"/>
      <c r="G495" s="637"/>
      <c r="H495" s="637"/>
      <c r="I495" s="637"/>
      <c r="J495" s="637"/>
      <c r="K495" s="637"/>
      <c r="L495" s="637"/>
      <c r="M495" s="637"/>
      <c r="N495" s="637"/>
      <c r="O495" s="638"/>
      <c r="P495" s="634" t="s">
        <v>40</v>
      </c>
      <c r="Q495" s="635"/>
      <c r="R495" s="635"/>
      <c r="S495" s="635"/>
      <c r="T495" s="635"/>
      <c r="U495" s="635"/>
      <c r="V495" s="636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6.5" customHeight="1" x14ac:dyDescent="0.25">
      <c r="A496" s="628" t="s">
        <v>770</v>
      </c>
      <c r="B496" s="628"/>
      <c r="C496" s="628"/>
      <c r="D496" s="628"/>
      <c r="E496" s="628"/>
      <c r="F496" s="628"/>
      <c r="G496" s="628"/>
      <c r="H496" s="628"/>
      <c r="I496" s="628"/>
      <c r="J496" s="628"/>
      <c r="K496" s="628"/>
      <c r="L496" s="628"/>
      <c r="M496" s="628"/>
      <c r="N496" s="628"/>
      <c r="O496" s="628"/>
      <c r="P496" s="628"/>
      <c r="Q496" s="628"/>
      <c r="R496" s="628"/>
      <c r="S496" s="628"/>
      <c r="T496" s="628"/>
      <c r="U496" s="628"/>
      <c r="V496" s="628"/>
      <c r="W496" s="628"/>
      <c r="X496" s="628"/>
      <c r="Y496" s="628"/>
      <c r="Z496" s="628"/>
      <c r="AA496" s="65"/>
      <c r="AB496" s="65"/>
      <c r="AC496" s="79"/>
    </row>
    <row r="497" spans="1:68" ht="14.25" customHeight="1" x14ac:dyDescent="0.25">
      <c r="A497" s="629" t="s">
        <v>150</v>
      </c>
      <c r="B497" s="629"/>
      <c r="C497" s="629"/>
      <c r="D497" s="629"/>
      <c r="E497" s="629"/>
      <c r="F497" s="629"/>
      <c r="G497" s="629"/>
      <c r="H497" s="629"/>
      <c r="I497" s="629"/>
      <c r="J497" s="629"/>
      <c r="K497" s="629"/>
      <c r="L497" s="629"/>
      <c r="M497" s="629"/>
      <c r="N497" s="629"/>
      <c r="O497" s="629"/>
      <c r="P497" s="629"/>
      <c r="Q497" s="629"/>
      <c r="R497" s="629"/>
      <c r="S497" s="629"/>
      <c r="T497" s="629"/>
      <c r="U497" s="629"/>
      <c r="V497" s="629"/>
      <c r="W497" s="629"/>
      <c r="X497" s="629"/>
      <c r="Y497" s="629"/>
      <c r="Z497" s="629"/>
      <c r="AA497" s="66"/>
      <c r="AB497" s="66"/>
      <c r="AC497" s="80"/>
    </row>
    <row r="498" spans="1:68" ht="27" customHeight="1" x14ac:dyDescent="0.25">
      <c r="A498" s="63" t="s">
        <v>771</v>
      </c>
      <c r="B498" s="63" t="s">
        <v>772</v>
      </c>
      <c r="C498" s="36">
        <v>4301020314</v>
      </c>
      <c r="D498" s="630">
        <v>4640242180090</v>
      </c>
      <c r="E498" s="630"/>
      <c r="F498" s="62">
        <v>1.5</v>
      </c>
      <c r="G498" s="37">
        <v>8</v>
      </c>
      <c r="H498" s="62">
        <v>12</v>
      </c>
      <c r="I498" s="62">
        <v>12.435</v>
      </c>
      <c r="J498" s="37">
        <v>64</v>
      </c>
      <c r="K498" s="37" t="s">
        <v>119</v>
      </c>
      <c r="L498" s="37" t="s">
        <v>45</v>
      </c>
      <c r="M498" s="38" t="s">
        <v>118</v>
      </c>
      <c r="N498" s="38"/>
      <c r="O498" s="37">
        <v>50</v>
      </c>
      <c r="P498" s="873" t="s">
        <v>773</v>
      </c>
      <c r="Q498" s="632"/>
      <c r="R498" s="632"/>
      <c r="S498" s="632"/>
      <c r="T498" s="633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56" t="s">
        <v>774</v>
      </c>
      <c r="AG498" s="78"/>
      <c r="AJ498" s="84" t="s">
        <v>45</v>
      </c>
      <c r="AK498" s="84">
        <v>0</v>
      </c>
      <c r="BB498" s="55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37"/>
      <c r="B499" s="637"/>
      <c r="C499" s="637"/>
      <c r="D499" s="637"/>
      <c r="E499" s="637"/>
      <c r="F499" s="637"/>
      <c r="G499" s="637"/>
      <c r="H499" s="637"/>
      <c r="I499" s="637"/>
      <c r="J499" s="637"/>
      <c r="K499" s="637"/>
      <c r="L499" s="637"/>
      <c r="M499" s="637"/>
      <c r="N499" s="637"/>
      <c r="O499" s="638"/>
      <c r="P499" s="634" t="s">
        <v>40</v>
      </c>
      <c r="Q499" s="635"/>
      <c r="R499" s="635"/>
      <c r="S499" s="635"/>
      <c r="T499" s="635"/>
      <c r="U499" s="635"/>
      <c r="V499" s="636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 x14ac:dyDescent="0.2">
      <c r="A500" s="637"/>
      <c r="B500" s="637"/>
      <c r="C500" s="637"/>
      <c r="D500" s="637"/>
      <c r="E500" s="637"/>
      <c r="F500" s="637"/>
      <c r="G500" s="637"/>
      <c r="H500" s="637"/>
      <c r="I500" s="637"/>
      <c r="J500" s="637"/>
      <c r="K500" s="637"/>
      <c r="L500" s="637"/>
      <c r="M500" s="637"/>
      <c r="N500" s="637"/>
      <c r="O500" s="638"/>
      <c r="P500" s="634" t="s">
        <v>40</v>
      </c>
      <c r="Q500" s="635"/>
      <c r="R500" s="635"/>
      <c r="S500" s="635"/>
      <c r="T500" s="635"/>
      <c r="U500" s="635"/>
      <c r="V500" s="636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15" customHeight="1" x14ac:dyDescent="0.2">
      <c r="A501" s="637"/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877"/>
      <c r="P501" s="874" t="s">
        <v>33</v>
      </c>
      <c r="Q501" s="875"/>
      <c r="R501" s="875"/>
      <c r="S501" s="875"/>
      <c r="T501" s="875"/>
      <c r="U501" s="875"/>
      <c r="V501" s="876"/>
      <c r="W501" s="42" t="s">
        <v>0</v>
      </c>
      <c r="X501" s="43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0</v>
      </c>
      <c r="Y501" s="43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0</v>
      </c>
      <c r="Z501" s="42"/>
      <c r="AA501" s="67"/>
      <c r="AB501" s="67"/>
      <c r="AC501" s="67"/>
    </row>
    <row r="502" spans="1:68" x14ac:dyDescent="0.2">
      <c r="A502" s="637"/>
      <c r="B502" s="637"/>
      <c r="C502" s="637"/>
      <c r="D502" s="637"/>
      <c r="E502" s="637"/>
      <c r="F502" s="637"/>
      <c r="G502" s="637"/>
      <c r="H502" s="637"/>
      <c r="I502" s="637"/>
      <c r="J502" s="637"/>
      <c r="K502" s="637"/>
      <c r="L502" s="637"/>
      <c r="M502" s="637"/>
      <c r="N502" s="637"/>
      <c r="O502" s="877"/>
      <c r="P502" s="874" t="s">
        <v>34</v>
      </c>
      <c r="Q502" s="875"/>
      <c r="R502" s="875"/>
      <c r="S502" s="875"/>
      <c r="T502" s="875"/>
      <c r="U502" s="875"/>
      <c r="V502" s="876"/>
      <c r="W502" s="42" t="s">
        <v>0</v>
      </c>
      <c r="X502" s="43">
        <f>IFERROR(SUM(BM22:BM498),"0")</f>
        <v>0</v>
      </c>
      <c r="Y502" s="43">
        <f>IFERROR(SUM(BN22:BN498),"0")</f>
        <v>0</v>
      </c>
      <c r="Z502" s="42"/>
      <c r="AA502" s="67"/>
      <c r="AB502" s="67"/>
      <c r="AC502" s="67"/>
    </row>
    <row r="503" spans="1:68" x14ac:dyDescent="0.2">
      <c r="A503" s="637"/>
      <c r="B503" s="637"/>
      <c r="C503" s="637"/>
      <c r="D503" s="637"/>
      <c r="E503" s="637"/>
      <c r="F503" s="637"/>
      <c r="G503" s="637"/>
      <c r="H503" s="637"/>
      <c r="I503" s="637"/>
      <c r="J503" s="637"/>
      <c r="K503" s="637"/>
      <c r="L503" s="637"/>
      <c r="M503" s="637"/>
      <c r="N503" s="637"/>
      <c r="O503" s="877"/>
      <c r="P503" s="874" t="s">
        <v>35</v>
      </c>
      <c r="Q503" s="875"/>
      <c r="R503" s="875"/>
      <c r="S503" s="875"/>
      <c r="T503" s="875"/>
      <c r="U503" s="875"/>
      <c r="V503" s="876"/>
      <c r="W503" s="42" t="s">
        <v>20</v>
      </c>
      <c r="X503" s="44">
        <f>ROUNDUP(SUM(BO22:BO498),0)</f>
        <v>0</v>
      </c>
      <c r="Y503" s="44">
        <f>ROUNDUP(SUM(BP22:BP498),0)</f>
        <v>0</v>
      </c>
      <c r="Z503" s="42"/>
      <c r="AA503" s="67"/>
      <c r="AB503" s="67"/>
      <c r="AC503" s="67"/>
    </row>
    <row r="504" spans="1:68" x14ac:dyDescent="0.2">
      <c r="A504" s="637"/>
      <c r="B504" s="637"/>
      <c r="C504" s="637"/>
      <c r="D504" s="637"/>
      <c r="E504" s="637"/>
      <c r="F504" s="637"/>
      <c r="G504" s="637"/>
      <c r="H504" s="637"/>
      <c r="I504" s="637"/>
      <c r="J504" s="637"/>
      <c r="K504" s="637"/>
      <c r="L504" s="637"/>
      <c r="M504" s="637"/>
      <c r="N504" s="637"/>
      <c r="O504" s="877"/>
      <c r="P504" s="874" t="s">
        <v>36</v>
      </c>
      <c r="Q504" s="875"/>
      <c r="R504" s="875"/>
      <c r="S504" s="875"/>
      <c r="T504" s="875"/>
      <c r="U504" s="875"/>
      <c r="V504" s="876"/>
      <c r="W504" s="42" t="s">
        <v>0</v>
      </c>
      <c r="X504" s="43">
        <f>GrossWeightTotal+PalletQtyTotal*25</f>
        <v>0</v>
      </c>
      <c r="Y504" s="43">
        <f>GrossWeightTotalR+PalletQtyTotalR*25</f>
        <v>0</v>
      </c>
      <c r="Z504" s="42"/>
      <c r="AA504" s="67"/>
      <c r="AB504" s="67"/>
      <c r="AC504" s="67"/>
    </row>
    <row r="505" spans="1:68" x14ac:dyDescent="0.2">
      <c r="A505" s="637"/>
      <c r="B505" s="637"/>
      <c r="C505" s="637"/>
      <c r="D505" s="637"/>
      <c r="E505" s="637"/>
      <c r="F505" s="637"/>
      <c r="G505" s="637"/>
      <c r="H505" s="637"/>
      <c r="I505" s="637"/>
      <c r="J505" s="637"/>
      <c r="K505" s="637"/>
      <c r="L505" s="637"/>
      <c r="M505" s="637"/>
      <c r="N505" s="637"/>
      <c r="O505" s="877"/>
      <c r="P505" s="874" t="s">
        <v>37</v>
      </c>
      <c r="Q505" s="875"/>
      <c r="R505" s="875"/>
      <c r="S505" s="875"/>
      <c r="T505" s="875"/>
      <c r="U505" s="875"/>
      <c r="V505" s="876"/>
      <c r="W505" s="42" t="s">
        <v>20</v>
      </c>
      <c r="X505" s="43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0</v>
      </c>
      <c r="Y505" s="43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0</v>
      </c>
      <c r="Z505" s="42"/>
      <c r="AA505" s="67"/>
      <c r="AB505" s="67"/>
      <c r="AC505" s="67"/>
    </row>
    <row r="506" spans="1:68" ht="14.25" x14ac:dyDescent="0.2">
      <c r="A506" s="637"/>
      <c r="B506" s="637"/>
      <c r="C506" s="637"/>
      <c r="D506" s="637"/>
      <c r="E506" s="637"/>
      <c r="F506" s="637"/>
      <c r="G506" s="637"/>
      <c r="H506" s="637"/>
      <c r="I506" s="637"/>
      <c r="J506" s="637"/>
      <c r="K506" s="637"/>
      <c r="L506" s="637"/>
      <c r="M506" s="637"/>
      <c r="N506" s="637"/>
      <c r="O506" s="877"/>
      <c r="P506" s="874" t="s">
        <v>38</v>
      </c>
      <c r="Q506" s="875"/>
      <c r="R506" s="875"/>
      <c r="S506" s="875"/>
      <c r="T506" s="875"/>
      <c r="U506" s="875"/>
      <c r="V506" s="876"/>
      <c r="W506" s="45" t="s">
        <v>51</v>
      </c>
      <c r="X506" s="42"/>
      <c r="Y506" s="42"/>
      <c r="Z506" s="42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0</v>
      </c>
      <c r="AA506" s="67"/>
      <c r="AB506" s="67"/>
      <c r="AC506" s="67"/>
    </row>
    <row r="507" spans="1:68" ht="13.5" thickBot="1" x14ac:dyDescent="0.25"/>
    <row r="508" spans="1:68" ht="27" thickTop="1" thickBot="1" x14ac:dyDescent="0.25">
      <c r="A508" s="46" t="s">
        <v>9</v>
      </c>
      <c r="B508" s="85" t="s">
        <v>77</v>
      </c>
      <c r="C508" s="880" t="s">
        <v>112</v>
      </c>
      <c r="D508" s="880" t="s">
        <v>112</v>
      </c>
      <c r="E508" s="880" t="s">
        <v>112</v>
      </c>
      <c r="F508" s="880" t="s">
        <v>112</v>
      </c>
      <c r="G508" s="880" t="s">
        <v>112</v>
      </c>
      <c r="H508" s="880" t="s">
        <v>112</v>
      </c>
      <c r="I508" s="880" t="s">
        <v>271</v>
      </c>
      <c r="J508" s="880" t="s">
        <v>271</v>
      </c>
      <c r="K508" s="880" t="s">
        <v>271</v>
      </c>
      <c r="L508" s="880" t="s">
        <v>271</v>
      </c>
      <c r="M508" s="880" t="s">
        <v>271</v>
      </c>
      <c r="N508" s="881"/>
      <c r="O508" s="880" t="s">
        <v>271</v>
      </c>
      <c r="P508" s="880" t="s">
        <v>271</v>
      </c>
      <c r="Q508" s="880" t="s">
        <v>271</v>
      </c>
      <c r="R508" s="880" t="s">
        <v>271</v>
      </c>
      <c r="S508" s="880" t="s">
        <v>271</v>
      </c>
      <c r="T508" s="880" t="s">
        <v>552</v>
      </c>
      <c r="U508" s="880" t="s">
        <v>552</v>
      </c>
      <c r="V508" s="880" t="s">
        <v>608</v>
      </c>
      <c r="W508" s="880" t="s">
        <v>608</v>
      </c>
      <c r="X508" s="880" t="s">
        <v>608</v>
      </c>
      <c r="Y508" s="880" t="s">
        <v>608</v>
      </c>
      <c r="Z508" s="85" t="s">
        <v>664</v>
      </c>
      <c r="AA508" s="880" t="s">
        <v>731</v>
      </c>
      <c r="AB508" s="880" t="s">
        <v>731</v>
      </c>
      <c r="AC508" s="60"/>
      <c r="AF508" s="1"/>
    </row>
    <row r="509" spans="1:68" ht="14.25" customHeight="1" thickTop="1" x14ac:dyDescent="0.2">
      <c r="A509" s="878" t="s">
        <v>10</v>
      </c>
      <c r="B509" s="880" t="s">
        <v>77</v>
      </c>
      <c r="C509" s="880" t="s">
        <v>113</v>
      </c>
      <c r="D509" s="880" t="s">
        <v>130</v>
      </c>
      <c r="E509" s="880" t="s">
        <v>192</v>
      </c>
      <c r="F509" s="880" t="s">
        <v>214</v>
      </c>
      <c r="G509" s="880" t="s">
        <v>247</v>
      </c>
      <c r="H509" s="880" t="s">
        <v>112</v>
      </c>
      <c r="I509" s="880" t="s">
        <v>272</v>
      </c>
      <c r="J509" s="880" t="s">
        <v>312</v>
      </c>
      <c r="K509" s="880" t="s">
        <v>372</v>
      </c>
      <c r="L509" s="880" t="s">
        <v>411</v>
      </c>
      <c r="M509" s="880" t="s">
        <v>427</v>
      </c>
      <c r="N509" s="1"/>
      <c r="O509" s="880" t="s">
        <v>441</v>
      </c>
      <c r="P509" s="880" t="s">
        <v>451</v>
      </c>
      <c r="Q509" s="880" t="s">
        <v>458</v>
      </c>
      <c r="R509" s="880" t="s">
        <v>463</v>
      </c>
      <c r="S509" s="880" t="s">
        <v>542</v>
      </c>
      <c r="T509" s="880" t="s">
        <v>553</v>
      </c>
      <c r="U509" s="880" t="s">
        <v>588</v>
      </c>
      <c r="V509" s="880" t="s">
        <v>609</v>
      </c>
      <c r="W509" s="880" t="s">
        <v>641</v>
      </c>
      <c r="X509" s="880" t="s">
        <v>656</v>
      </c>
      <c r="Y509" s="880" t="s">
        <v>660</v>
      </c>
      <c r="Z509" s="880" t="s">
        <v>664</v>
      </c>
      <c r="AA509" s="880" t="s">
        <v>731</v>
      </c>
      <c r="AB509" s="880" t="s">
        <v>770</v>
      </c>
      <c r="AC509" s="60"/>
      <c r="AF509" s="1"/>
    </row>
    <row r="510" spans="1:68" ht="13.5" thickBot="1" x14ac:dyDescent="0.25">
      <c r="A510" s="879"/>
      <c r="B510" s="880"/>
      <c r="C510" s="880"/>
      <c r="D510" s="880"/>
      <c r="E510" s="880"/>
      <c r="F510" s="880"/>
      <c r="G510" s="880"/>
      <c r="H510" s="880"/>
      <c r="I510" s="880"/>
      <c r="J510" s="880"/>
      <c r="K510" s="880"/>
      <c r="L510" s="880"/>
      <c r="M510" s="880"/>
      <c r="N510" s="1"/>
      <c r="O510" s="880"/>
      <c r="P510" s="880"/>
      <c r="Q510" s="880"/>
      <c r="R510" s="880"/>
      <c r="S510" s="880"/>
      <c r="T510" s="880"/>
      <c r="U510" s="880"/>
      <c r="V510" s="880"/>
      <c r="W510" s="880"/>
      <c r="X510" s="880"/>
      <c r="Y510" s="880"/>
      <c r="Z510" s="880"/>
      <c r="AA510" s="880"/>
      <c r="AB510" s="880"/>
      <c r="AC510" s="60"/>
      <c r="AF510" s="1"/>
    </row>
    <row r="511" spans="1:68" ht="18" thickTop="1" thickBot="1" x14ac:dyDescent="0.25">
      <c r="A511" s="46" t="s">
        <v>13</v>
      </c>
      <c r="B511" s="52">
        <f>IFERROR(Y22*1,"0")+IFERROR(Y26*1,"0")+IFERROR(Y27*1,"0")+IFERROR(Y28*1,"0")+IFERROR(Y29*1,"0")+IFERROR(Y30*1,"0")+IFERROR(Y31*1,"0")+IFERROR(Y35*1,"0")</f>
        <v>0</v>
      </c>
      <c r="C511" s="52">
        <f>IFERROR(Y41*1,"0")+IFERROR(Y42*1,"0")+IFERROR(Y43*1,"0")+IFERROR(Y47*1,"0")</f>
        <v>0</v>
      </c>
      <c r="D511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1" s="52">
        <f>IFERROR(Y89*1,"0")+IFERROR(Y90*1,"0")+IFERROR(Y91*1,"0")+IFERROR(Y95*1,"0")+IFERROR(Y96*1,"0")+IFERROR(Y97*1,"0")+IFERROR(Y98*1,"0")+IFERROR(Y99*1,"0")</f>
        <v>0</v>
      </c>
      <c r="F511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1" s="52">
        <f>IFERROR(Y130*1,"0")+IFERROR(Y131*1,"0")+IFERROR(Y135*1,"0")+IFERROR(Y136*1,"0")+IFERROR(Y140*1,"0")+IFERROR(Y141*1,"0")</f>
        <v>0</v>
      </c>
      <c r="H511" s="52">
        <f>IFERROR(Y146*1,"0")+IFERROR(Y150*1,"0")+IFERROR(Y151*1,"0")+IFERROR(Y152*1,"0")</f>
        <v>0</v>
      </c>
      <c r="I511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1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52">
        <f>IFERROR(Y250*1,"0")+IFERROR(Y251*1,"0")+IFERROR(Y252*1,"0")+IFERROR(Y253*1,"0")+IFERROR(Y254*1,"0")</f>
        <v>0</v>
      </c>
      <c r="M511" s="52">
        <f>IFERROR(Y259*1,"0")+IFERROR(Y260*1,"0")+IFERROR(Y261*1,"0")+IFERROR(Y262*1,"0")</f>
        <v>0</v>
      </c>
      <c r="N511" s="1"/>
      <c r="O511" s="52">
        <f>IFERROR(Y267*1,"0")+IFERROR(Y268*1,"0")+IFERROR(Y269*1,"0")</f>
        <v>0</v>
      </c>
      <c r="P511" s="52">
        <f>IFERROR(Y274*1,"0")+IFERROR(Y278*1,"0")</f>
        <v>0</v>
      </c>
      <c r="Q511" s="52">
        <f>IFERROR(Y283*1,"0")</f>
        <v>0</v>
      </c>
      <c r="R511" s="52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52">
        <f>IFERROR(Y334*1,"0")+IFERROR(Y335*1,"0")+IFERROR(Y336*1,"0")</f>
        <v>0</v>
      </c>
      <c r="T511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1" s="52">
        <f>IFERROR(Y367*1,"0")+IFERROR(Y368*1,"0")+IFERROR(Y369*1,"0")+IFERROR(Y373*1,"0")+IFERROR(Y377*1,"0")+IFERROR(Y378*1,"0")+IFERROR(Y382*1,"0")</f>
        <v>0</v>
      </c>
      <c r="V511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52">
        <f>IFERROR(Y407*1,"0")+IFERROR(Y411*1,"0")+IFERROR(Y412*1,"0")+IFERROR(Y413*1,"0")+IFERROR(Y414*1,"0")</f>
        <v>0</v>
      </c>
      <c r="X511" s="52">
        <f>IFERROR(Y419*1,"0")</f>
        <v>0</v>
      </c>
      <c r="Y511" s="52">
        <f>IFERROR(Y424*1,"0")</f>
        <v>0</v>
      </c>
      <c r="Z511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52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52">
        <f>IFERROR(Y498*1,"0")</f>
        <v>0</v>
      </c>
      <c r="AC511" s="60"/>
      <c r="AF511" s="1"/>
    </row>
  </sheetData>
  <sheetProtection algorithmName="SHA-512" hashValue="ZyHTvHFuE3mDjR1k2HXWnJCvoRN/H9Ea6moaFaVQ/9NkCHt1Dvli/CrS9anEaQb3oqEqcqh/9FX+2NBkY0yu4w==" saltValue="SL0FEG6Zccp7pBncNUyts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4">
    <mergeCell ref="U509:U510"/>
    <mergeCell ref="V509:V510"/>
    <mergeCell ref="W509:W510"/>
    <mergeCell ref="X509:X510"/>
    <mergeCell ref="Y509:Y510"/>
    <mergeCell ref="Z509:Z510"/>
    <mergeCell ref="AA509:AA510"/>
    <mergeCell ref="AB509:AB510"/>
    <mergeCell ref="C508:H508"/>
    <mergeCell ref="I508:S508"/>
    <mergeCell ref="T508:U508"/>
    <mergeCell ref="V508:Y508"/>
    <mergeCell ref="AA508:AB508"/>
    <mergeCell ref="J509:J510"/>
    <mergeCell ref="K509:K510"/>
    <mergeCell ref="L509:L510"/>
    <mergeCell ref="M509:M510"/>
    <mergeCell ref="O509:O510"/>
    <mergeCell ref="P509:P510"/>
    <mergeCell ref="Q509:Q510"/>
    <mergeCell ref="R509:R510"/>
    <mergeCell ref="S509:S510"/>
    <mergeCell ref="T509:T510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A496:Z496"/>
    <mergeCell ref="A497:Z497"/>
    <mergeCell ref="D498:E498"/>
    <mergeCell ref="P498:T498"/>
    <mergeCell ref="P499:V499"/>
    <mergeCell ref="A499:O500"/>
    <mergeCell ref="P500:V500"/>
    <mergeCell ref="P501:V501"/>
    <mergeCell ref="A501:O506"/>
    <mergeCell ref="P502:V502"/>
    <mergeCell ref="P503:V503"/>
    <mergeCell ref="P504:V504"/>
    <mergeCell ref="P505:V505"/>
    <mergeCell ref="P506:V506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71:E471"/>
    <mergeCell ref="P471:T471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P464:V464"/>
    <mergeCell ref="A464:O465"/>
    <mergeCell ref="P465:V465"/>
    <mergeCell ref="A466:Z466"/>
    <mergeCell ref="A467:Z467"/>
    <mergeCell ref="A468:Z468"/>
    <mergeCell ref="D469:E469"/>
    <mergeCell ref="P469:T469"/>
    <mergeCell ref="D470:E470"/>
    <mergeCell ref="P470:T470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41:E441"/>
    <mergeCell ref="P441:T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2 X342:X344 X91 X57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269 X64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9"/>
    </row>
    <row r="3" spans="2:8" x14ac:dyDescent="0.2">
      <c r="B3" s="53" t="s">
        <v>776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778</v>
      </c>
      <c r="D6" s="53" t="s">
        <v>779</v>
      </c>
      <c r="E6" s="53" t="s">
        <v>45</v>
      </c>
    </row>
    <row r="8" spans="2:8" x14ac:dyDescent="0.2">
      <c r="B8" s="53" t="s">
        <v>76</v>
      </c>
      <c r="C8" s="53" t="s">
        <v>778</v>
      </c>
      <c r="D8" s="53" t="s">
        <v>45</v>
      </c>
      <c r="E8" s="53" t="s">
        <v>45</v>
      </c>
    </row>
    <row r="10" spans="2:8" x14ac:dyDescent="0.2">
      <c r="B10" s="53" t="s">
        <v>780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787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788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789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790</v>
      </c>
      <c r="C20" s="53" t="s">
        <v>45</v>
      </c>
      <c r="D20" s="53" t="s">
        <v>45</v>
      </c>
      <c r="E20" s="53" t="s">
        <v>45</v>
      </c>
    </row>
  </sheetData>
  <sheetProtection algorithmName="SHA-512" hashValue="h6S/vtXGOVqx8Efo/eaE0e7JfxmznhFDKkV7LStvm2TXrf14pSt75fJ4hFOg3ajMx74UFfAGOF6j0nYOwzB4/A==" saltValue="x/rlNH8w/slALe6RWG3wZ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986</vt:i4>
      </vt:variant>
    </vt:vector>
  </HeadingPairs>
  <TitlesOfParts>
    <vt:vector size="98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2025-08-27T12:10:35Z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