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5,09,25 Симф КИ\"/>
    </mc:Choice>
  </mc:AlternateContent>
  <xr:revisionPtr revIDLastSave="0" documentId="13_ncr:1_{2EE0783E-CCA2-4272-9482-16B5CA62D87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100" i="1"/>
  <c r="AH101" i="1"/>
  <c r="AH102" i="1"/>
  <c r="AH103" i="1"/>
  <c r="AH104" i="1"/>
  <c r="AH105" i="1"/>
  <c r="AH106" i="1"/>
  <c r="AH107" i="1"/>
  <c r="AH108" i="1"/>
  <c r="AH109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7" i="1"/>
  <c r="W29" i="1"/>
  <c r="Z29" i="1" s="1"/>
  <c r="W31" i="1"/>
  <c r="Z31" i="1" s="1"/>
  <c r="W33" i="1"/>
  <c r="Z33" i="1" s="1"/>
  <c r="W35" i="1"/>
  <c r="Z35" i="1" s="1"/>
  <c r="W37" i="1"/>
  <c r="Z37" i="1" s="1"/>
  <c r="W39" i="1"/>
  <c r="Z39" i="1" s="1"/>
  <c r="W41" i="1"/>
  <c r="Z41" i="1" s="1"/>
  <c r="W43" i="1"/>
  <c r="Z43" i="1" s="1"/>
  <c r="W45" i="1"/>
  <c r="Z45" i="1" s="1"/>
  <c r="W47" i="1"/>
  <c r="Z47" i="1" s="1"/>
  <c r="W49" i="1"/>
  <c r="Z49" i="1" s="1"/>
  <c r="W51" i="1"/>
  <c r="Z51" i="1" s="1"/>
  <c r="W53" i="1"/>
  <c r="Z53" i="1" s="1"/>
  <c r="W55" i="1"/>
  <c r="Z55" i="1" s="1"/>
  <c r="W57" i="1"/>
  <c r="Z57" i="1" s="1"/>
  <c r="W59" i="1"/>
  <c r="Z59" i="1" s="1"/>
  <c r="W61" i="1"/>
  <c r="Z61" i="1" s="1"/>
  <c r="W63" i="1"/>
  <c r="Z63" i="1" s="1"/>
  <c r="W65" i="1"/>
  <c r="Z65" i="1" s="1"/>
  <c r="W67" i="1"/>
  <c r="Z67" i="1" s="1"/>
  <c r="W69" i="1"/>
  <c r="Z69" i="1" s="1"/>
  <c r="W71" i="1"/>
  <c r="Z71" i="1" s="1"/>
  <c r="W73" i="1"/>
  <c r="Z73" i="1" s="1"/>
  <c r="W75" i="1"/>
  <c r="Z75" i="1" s="1"/>
  <c r="W77" i="1"/>
  <c r="Z77" i="1" s="1"/>
  <c r="W79" i="1"/>
  <c r="Z79" i="1" s="1"/>
  <c r="W81" i="1"/>
  <c r="Z81" i="1" s="1"/>
  <c r="W83" i="1"/>
  <c r="Z83" i="1" s="1"/>
  <c r="W85" i="1"/>
  <c r="Z85" i="1" s="1"/>
  <c r="W87" i="1"/>
  <c r="Z87" i="1" s="1"/>
  <c r="W89" i="1"/>
  <c r="Z89" i="1" s="1"/>
  <c r="W91" i="1"/>
  <c r="Z91" i="1" s="1"/>
  <c r="W93" i="1"/>
  <c r="Z93" i="1" s="1"/>
  <c r="W95" i="1"/>
  <c r="Z95" i="1" s="1"/>
  <c r="AD8" i="1"/>
  <c r="W8" i="1" s="1"/>
  <c r="Z8" i="1" s="1"/>
  <c r="AD9" i="1"/>
  <c r="W9" i="1" s="1"/>
  <c r="Z9" i="1" s="1"/>
  <c r="AD10" i="1"/>
  <c r="W10" i="1" s="1"/>
  <c r="Z10" i="1" s="1"/>
  <c r="AD11" i="1"/>
  <c r="W11" i="1" s="1"/>
  <c r="Z11" i="1" s="1"/>
  <c r="AD12" i="1"/>
  <c r="W12" i="1" s="1"/>
  <c r="Z12" i="1" s="1"/>
  <c r="AD13" i="1"/>
  <c r="W13" i="1" s="1"/>
  <c r="Z13" i="1" s="1"/>
  <c r="AD14" i="1"/>
  <c r="W14" i="1" s="1"/>
  <c r="Z14" i="1" s="1"/>
  <c r="AD15" i="1"/>
  <c r="W15" i="1" s="1"/>
  <c r="Z15" i="1" s="1"/>
  <c r="AD16" i="1"/>
  <c r="W16" i="1" s="1"/>
  <c r="Z16" i="1" s="1"/>
  <c r="AD17" i="1"/>
  <c r="W17" i="1" s="1"/>
  <c r="Z17" i="1" s="1"/>
  <c r="AD18" i="1"/>
  <c r="W18" i="1" s="1"/>
  <c r="Z18" i="1" s="1"/>
  <c r="AD19" i="1"/>
  <c r="W19" i="1" s="1"/>
  <c r="Z19" i="1" s="1"/>
  <c r="AD20" i="1"/>
  <c r="W20" i="1" s="1"/>
  <c r="Z20" i="1" s="1"/>
  <c r="AD21" i="1"/>
  <c r="W21" i="1" s="1"/>
  <c r="Z21" i="1" s="1"/>
  <c r="AD22" i="1"/>
  <c r="W22" i="1" s="1"/>
  <c r="Z22" i="1" s="1"/>
  <c r="AD23" i="1"/>
  <c r="W23" i="1" s="1"/>
  <c r="Z23" i="1" s="1"/>
  <c r="AD24" i="1"/>
  <c r="W24" i="1" s="1"/>
  <c r="Z24" i="1" s="1"/>
  <c r="AD25" i="1"/>
  <c r="W25" i="1" s="1"/>
  <c r="Z25" i="1" s="1"/>
  <c r="AD26" i="1"/>
  <c r="W26" i="1" s="1"/>
  <c r="Z26" i="1" s="1"/>
  <c r="AD27" i="1"/>
  <c r="W27" i="1" s="1"/>
  <c r="Z27" i="1" s="1"/>
  <c r="AD28" i="1"/>
  <c r="W28" i="1" s="1"/>
  <c r="Z28" i="1" s="1"/>
  <c r="AD29" i="1"/>
  <c r="AD30" i="1"/>
  <c r="W30" i="1" s="1"/>
  <c r="Z30" i="1" s="1"/>
  <c r="AD31" i="1"/>
  <c r="AD32" i="1"/>
  <c r="W32" i="1" s="1"/>
  <c r="Z32" i="1" s="1"/>
  <c r="AD33" i="1"/>
  <c r="AD34" i="1"/>
  <c r="W34" i="1" s="1"/>
  <c r="Z34" i="1" s="1"/>
  <c r="AD35" i="1"/>
  <c r="AD36" i="1"/>
  <c r="W36" i="1" s="1"/>
  <c r="Z36" i="1" s="1"/>
  <c r="AD37" i="1"/>
  <c r="AD38" i="1"/>
  <c r="W38" i="1" s="1"/>
  <c r="Z38" i="1" s="1"/>
  <c r="AD39" i="1"/>
  <c r="AD40" i="1"/>
  <c r="W40" i="1" s="1"/>
  <c r="Z40" i="1" s="1"/>
  <c r="AD41" i="1"/>
  <c r="AD42" i="1"/>
  <c r="W42" i="1" s="1"/>
  <c r="Z42" i="1" s="1"/>
  <c r="AD43" i="1"/>
  <c r="AD44" i="1"/>
  <c r="W44" i="1" s="1"/>
  <c r="Z44" i="1" s="1"/>
  <c r="AD45" i="1"/>
  <c r="AD46" i="1"/>
  <c r="W46" i="1" s="1"/>
  <c r="Z46" i="1" s="1"/>
  <c r="AD47" i="1"/>
  <c r="AD48" i="1"/>
  <c r="W48" i="1" s="1"/>
  <c r="Z48" i="1" s="1"/>
  <c r="AD49" i="1"/>
  <c r="AD50" i="1"/>
  <c r="W50" i="1" s="1"/>
  <c r="AD51" i="1"/>
  <c r="AD52" i="1"/>
  <c r="W52" i="1" s="1"/>
  <c r="Z52" i="1" s="1"/>
  <c r="AD53" i="1"/>
  <c r="AD54" i="1"/>
  <c r="W54" i="1" s="1"/>
  <c r="Z54" i="1" s="1"/>
  <c r="AD55" i="1"/>
  <c r="AD56" i="1"/>
  <c r="W56" i="1" s="1"/>
  <c r="AD57" i="1"/>
  <c r="AD58" i="1"/>
  <c r="W58" i="1" s="1"/>
  <c r="Z58" i="1" s="1"/>
  <c r="AD59" i="1"/>
  <c r="AD60" i="1"/>
  <c r="W60" i="1" s="1"/>
  <c r="Z60" i="1" s="1"/>
  <c r="AD61" i="1"/>
  <c r="AD62" i="1"/>
  <c r="W62" i="1" s="1"/>
  <c r="Z62" i="1" s="1"/>
  <c r="AD63" i="1"/>
  <c r="AD64" i="1"/>
  <c r="W64" i="1" s="1"/>
  <c r="Z64" i="1" s="1"/>
  <c r="AD65" i="1"/>
  <c r="AD66" i="1"/>
  <c r="W66" i="1" s="1"/>
  <c r="Z66" i="1" s="1"/>
  <c r="AD67" i="1"/>
  <c r="AD68" i="1"/>
  <c r="W68" i="1" s="1"/>
  <c r="Z68" i="1" s="1"/>
  <c r="AD69" i="1"/>
  <c r="AD70" i="1"/>
  <c r="W70" i="1" s="1"/>
  <c r="Z70" i="1" s="1"/>
  <c r="AD71" i="1"/>
  <c r="AD72" i="1"/>
  <c r="W72" i="1" s="1"/>
  <c r="Z72" i="1" s="1"/>
  <c r="AD73" i="1"/>
  <c r="AD74" i="1"/>
  <c r="W74" i="1" s="1"/>
  <c r="Z74" i="1" s="1"/>
  <c r="AD75" i="1"/>
  <c r="AD76" i="1"/>
  <c r="W76" i="1" s="1"/>
  <c r="Z76" i="1" s="1"/>
  <c r="AD77" i="1"/>
  <c r="AD78" i="1"/>
  <c r="W78" i="1" s="1"/>
  <c r="Z78" i="1" s="1"/>
  <c r="AD79" i="1"/>
  <c r="AD80" i="1"/>
  <c r="W80" i="1" s="1"/>
  <c r="Z80" i="1" s="1"/>
  <c r="AD81" i="1"/>
  <c r="AD82" i="1"/>
  <c r="W82" i="1" s="1"/>
  <c r="Z82" i="1" s="1"/>
  <c r="AD83" i="1"/>
  <c r="AD84" i="1"/>
  <c r="W84" i="1" s="1"/>
  <c r="Z84" i="1" s="1"/>
  <c r="AD85" i="1"/>
  <c r="AD86" i="1"/>
  <c r="W86" i="1" s="1"/>
  <c r="Z86" i="1" s="1"/>
  <c r="AD87" i="1"/>
  <c r="AD88" i="1"/>
  <c r="W88" i="1" s="1"/>
  <c r="Z88" i="1" s="1"/>
  <c r="AD89" i="1"/>
  <c r="AD90" i="1"/>
  <c r="W90" i="1" s="1"/>
  <c r="Z90" i="1" s="1"/>
  <c r="AD91" i="1"/>
  <c r="AD92" i="1"/>
  <c r="W92" i="1" s="1"/>
  <c r="Z92" i="1" s="1"/>
  <c r="AD93" i="1"/>
  <c r="AD94" i="1"/>
  <c r="W94" i="1" s="1"/>
  <c r="Z94" i="1" s="1"/>
  <c r="AD95" i="1"/>
  <c r="AD96" i="1"/>
  <c r="W96" i="1" s="1"/>
  <c r="Z96" i="1" s="1"/>
  <c r="AD97" i="1"/>
  <c r="W97" i="1" s="1"/>
  <c r="Z97" i="1" s="1"/>
  <c r="AD98" i="1"/>
  <c r="W98" i="1" s="1"/>
  <c r="Z98" i="1" s="1"/>
  <c r="AD99" i="1"/>
  <c r="W99" i="1" s="1"/>
  <c r="Z99" i="1" s="1"/>
  <c r="AD100" i="1"/>
  <c r="W100" i="1" s="1"/>
  <c r="Z100" i="1" s="1"/>
  <c r="AD101" i="1"/>
  <c r="W101" i="1" s="1"/>
  <c r="Z101" i="1" s="1"/>
  <c r="AD102" i="1"/>
  <c r="W102" i="1" s="1"/>
  <c r="Z102" i="1" s="1"/>
  <c r="AD103" i="1"/>
  <c r="W103" i="1" s="1"/>
  <c r="Z103" i="1" s="1"/>
  <c r="AD104" i="1"/>
  <c r="W104" i="1" s="1"/>
  <c r="Z104" i="1" s="1"/>
  <c r="AD105" i="1"/>
  <c r="W105" i="1" s="1"/>
  <c r="Z105" i="1" s="1"/>
  <c r="AD106" i="1"/>
  <c r="W106" i="1" s="1"/>
  <c r="Z106" i="1" s="1"/>
  <c r="AD107" i="1"/>
  <c r="W107" i="1" s="1"/>
  <c r="Z107" i="1" s="1"/>
  <c r="AD108" i="1"/>
  <c r="W108" i="1" s="1"/>
  <c r="Z108" i="1" s="1"/>
  <c r="AD109" i="1"/>
  <c r="W109" i="1" s="1"/>
  <c r="Z109" i="1" s="1"/>
  <c r="AD7" i="1"/>
  <c r="W7" i="1" s="1"/>
  <c r="Z7" i="1" s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7" i="1"/>
  <c r="L8" i="1"/>
  <c r="Y8" i="1" s="1"/>
  <c r="L9" i="1"/>
  <c r="Y9" i="1" s="1"/>
  <c r="L10" i="1"/>
  <c r="Y10" i="1" s="1"/>
  <c r="L11" i="1"/>
  <c r="Y11" i="1" s="1"/>
  <c r="L12" i="1"/>
  <c r="Y12" i="1" s="1"/>
  <c r="L13" i="1"/>
  <c r="Y13" i="1" s="1"/>
  <c r="L14" i="1"/>
  <c r="Y14" i="1" s="1"/>
  <c r="L15" i="1"/>
  <c r="Y15" i="1" s="1"/>
  <c r="L16" i="1"/>
  <c r="Y16" i="1" s="1"/>
  <c r="L17" i="1"/>
  <c r="Y17" i="1" s="1"/>
  <c r="L18" i="1"/>
  <c r="Y18" i="1" s="1"/>
  <c r="L19" i="1"/>
  <c r="L20" i="1"/>
  <c r="Y20" i="1" s="1"/>
  <c r="L21" i="1"/>
  <c r="Y21" i="1" s="1"/>
  <c r="L22" i="1"/>
  <c r="Y22" i="1" s="1"/>
  <c r="L23" i="1"/>
  <c r="Y23" i="1" s="1"/>
  <c r="L24" i="1"/>
  <c r="Y24" i="1" s="1"/>
  <c r="L25" i="1"/>
  <c r="Y25" i="1" s="1"/>
  <c r="L26" i="1"/>
  <c r="Y26" i="1" s="1"/>
  <c r="L27" i="1"/>
  <c r="L28" i="1"/>
  <c r="Y28" i="1" s="1"/>
  <c r="L29" i="1"/>
  <c r="Y29" i="1" s="1"/>
  <c r="L30" i="1"/>
  <c r="Y30" i="1" s="1"/>
  <c r="L31" i="1"/>
  <c r="Y31" i="1" s="1"/>
  <c r="L32" i="1"/>
  <c r="Y32" i="1" s="1"/>
  <c r="L33" i="1"/>
  <c r="Y33" i="1" s="1"/>
  <c r="L34" i="1"/>
  <c r="Y34" i="1" s="1"/>
  <c r="L35" i="1"/>
  <c r="L36" i="1"/>
  <c r="Y36" i="1" s="1"/>
  <c r="L37" i="1"/>
  <c r="Y37" i="1" s="1"/>
  <c r="L38" i="1"/>
  <c r="Y38" i="1" s="1"/>
  <c r="L39" i="1"/>
  <c r="Y39" i="1" s="1"/>
  <c r="L40" i="1"/>
  <c r="Y40" i="1" s="1"/>
  <c r="L41" i="1"/>
  <c r="Y41" i="1" s="1"/>
  <c r="L42" i="1"/>
  <c r="Y42" i="1" s="1"/>
  <c r="L43" i="1"/>
  <c r="L44" i="1"/>
  <c r="Y44" i="1" s="1"/>
  <c r="L45" i="1"/>
  <c r="Y45" i="1" s="1"/>
  <c r="L46" i="1"/>
  <c r="Y46" i="1" s="1"/>
  <c r="L47" i="1"/>
  <c r="Y47" i="1" s="1"/>
  <c r="L48" i="1"/>
  <c r="Y48" i="1" s="1"/>
  <c r="L49" i="1"/>
  <c r="Y49" i="1" s="1"/>
  <c r="L50" i="1"/>
  <c r="L51" i="1"/>
  <c r="Y51" i="1" s="1"/>
  <c r="L52" i="1"/>
  <c r="Y52" i="1" s="1"/>
  <c r="L53" i="1"/>
  <c r="L54" i="1"/>
  <c r="Y54" i="1" s="1"/>
  <c r="L55" i="1"/>
  <c r="Y55" i="1" s="1"/>
  <c r="L56" i="1"/>
  <c r="L57" i="1"/>
  <c r="Y57" i="1" s="1"/>
  <c r="L58" i="1"/>
  <c r="Y58" i="1" s="1"/>
  <c r="L59" i="1"/>
  <c r="L60" i="1"/>
  <c r="Y60" i="1" s="1"/>
  <c r="L61" i="1"/>
  <c r="Y61" i="1" s="1"/>
  <c r="L62" i="1"/>
  <c r="Y62" i="1" s="1"/>
  <c r="L63" i="1"/>
  <c r="Y63" i="1" s="1"/>
  <c r="L64" i="1"/>
  <c r="Y64" i="1" s="1"/>
  <c r="L65" i="1"/>
  <c r="Y65" i="1" s="1"/>
  <c r="L66" i="1"/>
  <c r="Y66" i="1" s="1"/>
  <c r="L67" i="1"/>
  <c r="L68" i="1"/>
  <c r="Y68" i="1" s="1"/>
  <c r="L69" i="1"/>
  <c r="Y69" i="1" s="1"/>
  <c r="L70" i="1"/>
  <c r="Y70" i="1" s="1"/>
  <c r="L71" i="1"/>
  <c r="Y71" i="1" s="1"/>
  <c r="L72" i="1"/>
  <c r="Y72" i="1" s="1"/>
  <c r="L73" i="1"/>
  <c r="Y73" i="1" s="1"/>
  <c r="L74" i="1"/>
  <c r="Y74" i="1" s="1"/>
  <c r="L75" i="1"/>
  <c r="L76" i="1"/>
  <c r="Y76" i="1" s="1"/>
  <c r="L77" i="1"/>
  <c r="Y77" i="1" s="1"/>
  <c r="L78" i="1"/>
  <c r="Y78" i="1" s="1"/>
  <c r="L79" i="1"/>
  <c r="Y79" i="1" s="1"/>
  <c r="L80" i="1"/>
  <c r="Y80" i="1" s="1"/>
  <c r="L81" i="1"/>
  <c r="Y81" i="1" s="1"/>
  <c r="L82" i="1"/>
  <c r="Y82" i="1" s="1"/>
  <c r="L83" i="1"/>
  <c r="L84" i="1"/>
  <c r="Y84" i="1" s="1"/>
  <c r="L85" i="1"/>
  <c r="Y85" i="1" s="1"/>
  <c r="L86" i="1"/>
  <c r="Y86" i="1" s="1"/>
  <c r="L87" i="1"/>
  <c r="Y87" i="1" s="1"/>
  <c r="L88" i="1"/>
  <c r="Y88" i="1" s="1"/>
  <c r="L89" i="1"/>
  <c r="Y89" i="1" s="1"/>
  <c r="L90" i="1"/>
  <c r="Y90" i="1" s="1"/>
  <c r="L91" i="1"/>
  <c r="L92" i="1"/>
  <c r="Y92" i="1" s="1"/>
  <c r="L93" i="1"/>
  <c r="Y93" i="1" s="1"/>
  <c r="L94" i="1"/>
  <c r="Y94" i="1" s="1"/>
  <c r="L95" i="1"/>
  <c r="Y95" i="1" s="1"/>
  <c r="L96" i="1"/>
  <c r="Y96" i="1" s="1"/>
  <c r="L97" i="1"/>
  <c r="Y97" i="1" s="1"/>
  <c r="L98" i="1"/>
  <c r="Y98" i="1" s="1"/>
  <c r="L99" i="1"/>
  <c r="L100" i="1"/>
  <c r="Y100" i="1" s="1"/>
  <c r="L101" i="1"/>
  <c r="Y101" i="1" s="1"/>
  <c r="L102" i="1"/>
  <c r="Y102" i="1" s="1"/>
  <c r="L103" i="1"/>
  <c r="L104" i="1"/>
  <c r="Y104" i="1" s="1"/>
  <c r="L105" i="1"/>
  <c r="L106" i="1"/>
  <c r="Y106" i="1" s="1"/>
  <c r="L107" i="1"/>
  <c r="L108" i="1"/>
  <c r="Y108" i="1" s="1"/>
  <c r="L109" i="1"/>
  <c r="L7" i="1"/>
  <c r="Y7" i="1" s="1"/>
  <c r="K8" i="1"/>
  <c r="K10" i="1"/>
  <c r="K12" i="1"/>
  <c r="K14" i="1"/>
  <c r="K16" i="1"/>
  <c r="K18" i="1"/>
  <c r="K20" i="1"/>
  <c r="K22" i="1"/>
  <c r="K24" i="1"/>
  <c r="K26" i="1"/>
  <c r="K28" i="1"/>
  <c r="K30" i="1"/>
  <c r="K32" i="1"/>
  <c r="K34" i="1"/>
  <c r="K36" i="1"/>
  <c r="K38" i="1"/>
  <c r="K40" i="1"/>
  <c r="K42" i="1"/>
  <c r="K44" i="1"/>
  <c r="K46" i="1"/>
  <c r="K48" i="1"/>
  <c r="K50" i="1"/>
  <c r="K52" i="1"/>
  <c r="K54" i="1"/>
  <c r="K56" i="1"/>
  <c r="K58" i="1"/>
  <c r="K60" i="1"/>
  <c r="K62" i="1"/>
  <c r="K64" i="1"/>
  <c r="K66" i="1"/>
  <c r="K68" i="1"/>
  <c r="K70" i="1"/>
  <c r="K72" i="1"/>
  <c r="K74" i="1"/>
  <c r="K76" i="1"/>
  <c r="K78" i="1"/>
  <c r="K80" i="1"/>
  <c r="K82" i="1"/>
  <c r="K84" i="1"/>
  <c r="K86" i="1"/>
  <c r="K88" i="1"/>
  <c r="K90" i="1"/>
  <c r="K92" i="1"/>
  <c r="K94" i="1"/>
  <c r="K96" i="1"/>
  <c r="K98" i="1"/>
  <c r="K100" i="1"/>
  <c r="K102" i="1"/>
  <c r="K104" i="1"/>
  <c r="K106" i="1"/>
  <c r="K108" i="1"/>
  <c r="K7" i="1"/>
  <c r="J8" i="1"/>
  <c r="J9" i="1"/>
  <c r="K9" i="1" s="1"/>
  <c r="J10" i="1"/>
  <c r="J11" i="1"/>
  <c r="K11" i="1" s="1"/>
  <c r="J12" i="1"/>
  <c r="J13" i="1"/>
  <c r="K13" i="1" s="1"/>
  <c r="J14" i="1"/>
  <c r="J15" i="1"/>
  <c r="K15" i="1" s="1"/>
  <c r="J16" i="1"/>
  <c r="J17" i="1"/>
  <c r="K17" i="1" s="1"/>
  <c r="J18" i="1"/>
  <c r="J19" i="1"/>
  <c r="K19" i="1" s="1"/>
  <c r="J20" i="1"/>
  <c r="J21" i="1"/>
  <c r="K21" i="1" s="1"/>
  <c r="J22" i="1"/>
  <c r="J23" i="1"/>
  <c r="K23" i="1" s="1"/>
  <c r="J24" i="1"/>
  <c r="J25" i="1"/>
  <c r="K25" i="1" s="1"/>
  <c r="J26" i="1"/>
  <c r="J27" i="1"/>
  <c r="K27" i="1" s="1"/>
  <c r="J28" i="1"/>
  <c r="J29" i="1"/>
  <c r="K29" i="1" s="1"/>
  <c r="J30" i="1"/>
  <c r="J31" i="1"/>
  <c r="K31" i="1" s="1"/>
  <c r="J32" i="1"/>
  <c r="J33" i="1"/>
  <c r="K33" i="1" s="1"/>
  <c r="J34" i="1"/>
  <c r="J35" i="1"/>
  <c r="K35" i="1" s="1"/>
  <c r="J36" i="1"/>
  <c r="J37" i="1"/>
  <c r="K37" i="1" s="1"/>
  <c r="J38" i="1"/>
  <c r="J39" i="1"/>
  <c r="K39" i="1" s="1"/>
  <c r="J40" i="1"/>
  <c r="J41" i="1"/>
  <c r="K41" i="1" s="1"/>
  <c r="J42" i="1"/>
  <c r="J43" i="1"/>
  <c r="K43" i="1" s="1"/>
  <c r="J44" i="1"/>
  <c r="J45" i="1"/>
  <c r="K45" i="1" s="1"/>
  <c r="J46" i="1"/>
  <c r="J47" i="1"/>
  <c r="K47" i="1" s="1"/>
  <c r="J48" i="1"/>
  <c r="J49" i="1"/>
  <c r="K49" i="1" s="1"/>
  <c r="J50" i="1"/>
  <c r="J51" i="1"/>
  <c r="K51" i="1" s="1"/>
  <c r="J52" i="1"/>
  <c r="J53" i="1"/>
  <c r="K53" i="1" s="1"/>
  <c r="J54" i="1"/>
  <c r="J55" i="1"/>
  <c r="K55" i="1" s="1"/>
  <c r="J56" i="1"/>
  <c r="J57" i="1"/>
  <c r="K57" i="1" s="1"/>
  <c r="J58" i="1"/>
  <c r="J59" i="1"/>
  <c r="K59" i="1" s="1"/>
  <c r="J60" i="1"/>
  <c r="J61" i="1"/>
  <c r="K61" i="1" s="1"/>
  <c r="J62" i="1"/>
  <c r="J63" i="1"/>
  <c r="K63" i="1" s="1"/>
  <c r="J64" i="1"/>
  <c r="J65" i="1"/>
  <c r="K65" i="1" s="1"/>
  <c r="J66" i="1"/>
  <c r="J67" i="1"/>
  <c r="K67" i="1" s="1"/>
  <c r="J68" i="1"/>
  <c r="J69" i="1"/>
  <c r="K69" i="1" s="1"/>
  <c r="J70" i="1"/>
  <c r="J71" i="1"/>
  <c r="K71" i="1" s="1"/>
  <c r="J72" i="1"/>
  <c r="J73" i="1"/>
  <c r="K73" i="1" s="1"/>
  <c r="J74" i="1"/>
  <c r="J75" i="1"/>
  <c r="K75" i="1" s="1"/>
  <c r="J76" i="1"/>
  <c r="J77" i="1"/>
  <c r="K77" i="1" s="1"/>
  <c r="J78" i="1"/>
  <c r="J79" i="1"/>
  <c r="K79" i="1" s="1"/>
  <c r="J80" i="1"/>
  <c r="J81" i="1"/>
  <c r="K81" i="1" s="1"/>
  <c r="J82" i="1"/>
  <c r="J83" i="1"/>
  <c r="K83" i="1" s="1"/>
  <c r="J84" i="1"/>
  <c r="J85" i="1"/>
  <c r="K85" i="1" s="1"/>
  <c r="J86" i="1"/>
  <c r="J87" i="1"/>
  <c r="K87" i="1" s="1"/>
  <c r="J88" i="1"/>
  <c r="J89" i="1"/>
  <c r="K89" i="1" s="1"/>
  <c r="J90" i="1"/>
  <c r="J91" i="1"/>
  <c r="K91" i="1" s="1"/>
  <c r="J92" i="1"/>
  <c r="J93" i="1"/>
  <c r="K93" i="1" s="1"/>
  <c r="J94" i="1"/>
  <c r="J95" i="1"/>
  <c r="K95" i="1" s="1"/>
  <c r="J96" i="1"/>
  <c r="J97" i="1"/>
  <c r="K97" i="1" s="1"/>
  <c r="J98" i="1"/>
  <c r="J99" i="1"/>
  <c r="K99" i="1" s="1"/>
  <c r="J100" i="1"/>
  <c r="J101" i="1"/>
  <c r="K101" i="1" s="1"/>
  <c r="J102" i="1"/>
  <c r="J103" i="1"/>
  <c r="K103" i="1" s="1"/>
  <c r="J104" i="1"/>
  <c r="J105" i="1"/>
  <c r="K105" i="1" s="1"/>
  <c r="J106" i="1"/>
  <c r="J107" i="1"/>
  <c r="K107" i="1" s="1"/>
  <c r="J108" i="1"/>
  <c r="J109" i="1"/>
  <c r="K109" i="1" s="1"/>
  <c r="J7" i="1"/>
  <c r="Y109" i="1" l="1"/>
  <c r="Y105" i="1"/>
  <c r="Y103" i="1"/>
  <c r="Y56" i="1"/>
  <c r="Y50" i="1"/>
  <c r="Y43" i="1"/>
  <c r="Y35" i="1"/>
  <c r="Y27" i="1"/>
  <c r="Y19" i="1"/>
  <c r="Y107" i="1"/>
  <c r="Y99" i="1"/>
  <c r="Y91" i="1"/>
  <c r="Y83" i="1"/>
  <c r="Y75" i="1"/>
  <c r="Y67" i="1"/>
  <c r="Y59" i="1"/>
  <c r="Y53" i="1"/>
  <c r="Z56" i="1"/>
  <c r="Z50" i="1"/>
  <c r="AB6" i="1"/>
  <c r="AC6" i="1"/>
  <c r="AD6" i="1"/>
  <c r="AE6" i="1"/>
  <c r="AF6" i="1"/>
  <c r="AG6" i="1"/>
  <c r="AH6" i="1"/>
  <c r="AA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J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7" i="1"/>
  <c r="H8" i="1"/>
  <c r="AJ8" i="1" s="1"/>
  <c r="H9" i="1"/>
  <c r="AJ9" i="1" s="1"/>
  <c r="H10" i="1"/>
  <c r="AJ10" i="1" s="1"/>
  <c r="H11" i="1"/>
  <c r="AJ11" i="1" s="1"/>
  <c r="H12" i="1"/>
  <c r="AJ12" i="1" s="1"/>
  <c r="H13" i="1"/>
  <c r="AJ13" i="1" s="1"/>
  <c r="H14" i="1"/>
  <c r="AJ14" i="1" s="1"/>
  <c r="H15" i="1"/>
  <c r="AJ15" i="1" s="1"/>
  <c r="H16" i="1"/>
  <c r="AJ16" i="1" s="1"/>
  <c r="H17" i="1"/>
  <c r="AJ17" i="1" s="1"/>
  <c r="H18" i="1"/>
  <c r="AJ18" i="1" s="1"/>
  <c r="H19" i="1"/>
  <c r="AJ19" i="1" s="1"/>
  <c r="H20" i="1"/>
  <c r="AJ20" i="1" s="1"/>
  <c r="H21" i="1"/>
  <c r="AJ21" i="1" s="1"/>
  <c r="H22" i="1"/>
  <c r="AJ22" i="1" s="1"/>
  <c r="H23" i="1"/>
  <c r="AJ23" i="1" s="1"/>
  <c r="H24" i="1"/>
  <c r="AJ24" i="1" s="1"/>
  <c r="H25" i="1"/>
  <c r="AJ25" i="1" s="1"/>
  <c r="H26" i="1"/>
  <c r="AJ26" i="1" s="1"/>
  <c r="H27" i="1"/>
  <c r="AJ27" i="1" s="1"/>
  <c r="H28" i="1"/>
  <c r="AJ28" i="1" s="1"/>
  <c r="H29" i="1"/>
  <c r="AJ29" i="1" s="1"/>
  <c r="H30" i="1"/>
  <c r="AJ30" i="1" s="1"/>
  <c r="H31" i="1"/>
  <c r="AJ31" i="1" s="1"/>
  <c r="H32" i="1"/>
  <c r="AJ32" i="1" s="1"/>
  <c r="H33" i="1"/>
  <c r="AJ33" i="1" s="1"/>
  <c r="H34" i="1"/>
  <c r="AJ34" i="1" s="1"/>
  <c r="H35" i="1"/>
  <c r="AJ35" i="1" s="1"/>
  <c r="H36" i="1"/>
  <c r="AJ36" i="1" s="1"/>
  <c r="H37" i="1"/>
  <c r="AJ37" i="1" s="1"/>
  <c r="H38" i="1"/>
  <c r="AJ38" i="1" s="1"/>
  <c r="H39" i="1"/>
  <c r="AJ39" i="1" s="1"/>
  <c r="H40" i="1"/>
  <c r="AJ40" i="1" s="1"/>
  <c r="H41" i="1"/>
  <c r="AJ41" i="1" s="1"/>
  <c r="H42" i="1"/>
  <c r="AJ42" i="1" s="1"/>
  <c r="H43" i="1"/>
  <c r="AJ43" i="1" s="1"/>
  <c r="H44" i="1"/>
  <c r="AJ44" i="1" s="1"/>
  <c r="H45" i="1"/>
  <c r="AJ45" i="1" s="1"/>
  <c r="H46" i="1"/>
  <c r="AJ46" i="1" s="1"/>
  <c r="H47" i="1"/>
  <c r="AJ47" i="1" s="1"/>
  <c r="H48" i="1"/>
  <c r="AJ48" i="1" s="1"/>
  <c r="H49" i="1"/>
  <c r="AJ49" i="1" s="1"/>
  <c r="H50" i="1"/>
  <c r="AJ50" i="1" s="1"/>
  <c r="H51" i="1"/>
  <c r="AJ51" i="1" s="1"/>
  <c r="H52" i="1"/>
  <c r="AJ52" i="1" s="1"/>
  <c r="H53" i="1"/>
  <c r="AJ53" i="1" s="1"/>
  <c r="H54" i="1"/>
  <c r="AJ54" i="1" s="1"/>
  <c r="H55" i="1"/>
  <c r="AJ55" i="1" s="1"/>
  <c r="H56" i="1"/>
  <c r="AJ56" i="1" s="1"/>
  <c r="H57" i="1"/>
  <c r="AJ57" i="1" s="1"/>
  <c r="H58" i="1"/>
  <c r="AJ58" i="1" s="1"/>
  <c r="H59" i="1"/>
  <c r="AJ59" i="1" s="1"/>
  <c r="H60" i="1"/>
  <c r="AJ60" i="1" s="1"/>
  <c r="H61" i="1"/>
  <c r="AJ61" i="1" s="1"/>
  <c r="H62" i="1"/>
  <c r="AJ62" i="1" s="1"/>
  <c r="H63" i="1"/>
  <c r="AJ63" i="1" s="1"/>
  <c r="H64" i="1"/>
  <c r="AJ64" i="1" s="1"/>
  <c r="H65" i="1"/>
  <c r="AJ65" i="1" s="1"/>
  <c r="H66" i="1"/>
  <c r="AJ66" i="1" s="1"/>
  <c r="H67" i="1"/>
  <c r="AJ67" i="1" s="1"/>
  <c r="H68" i="1"/>
  <c r="AJ68" i="1" s="1"/>
  <c r="H69" i="1"/>
  <c r="AJ69" i="1" s="1"/>
  <c r="H70" i="1"/>
  <c r="AJ70" i="1" s="1"/>
  <c r="H71" i="1"/>
  <c r="AJ71" i="1" s="1"/>
  <c r="H72" i="1"/>
  <c r="AJ72" i="1" s="1"/>
  <c r="H73" i="1"/>
  <c r="AJ73" i="1" s="1"/>
  <c r="H74" i="1"/>
  <c r="AJ74" i="1" s="1"/>
  <c r="H75" i="1"/>
  <c r="AJ75" i="1" s="1"/>
  <c r="H76" i="1"/>
  <c r="AJ76" i="1" s="1"/>
  <c r="H77" i="1"/>
  <c r="AJ77" i="1" s="1"/>
  <c r="H78" i="1"/>
  <c r="AJ78" i="1" s="1"/>
  <c r="H79" i="1"/>
  <c r="AJ79" i="1" s="1"/>
  <c r="H80" i="1"/>
  <c r="AJ80" i="1" s="1"/>
  <c r="H81" i="1"/>
  <c r="AJ81" i="1" s="1"/>
  <c r="H82" i="1"/>
  <c r="AJ82" i="1" s="1"/>
  <c r="H83" i="1"/>
  <c r="AJ83" i="1" s="1"/>
  <c r="H84" i="1"/>
  <c r="AJ84" i="1" s="1"/>
  <c r="H85" i="1"/>
  <c r="AJ85" i="1" s="1"/>
  <c r="H86" i="1"/>
  <c r="AJ86" i="1" s="1"/>
  <c r="H87" i="1"/>
  <c r="AJ87" i="1" s="1"/>
  <c r="H88" i="1"/>
  <c r="AJ88" i="1" s="1"/>
  <c r="H89" i="1"/>
  <c r="AJ89" i="1" s="1"/>
  <c r="H90" i="1"/>
  <c r="AJ90" i="1" s="1"/>
  <c r="H91" i="1"/>
  <c r="AJ91" i="1" s="1"/>
  <c r="H92" i="1"/>
  <c r="AJ92" i="1" s="1"/>
  <c r="H93" i="1"/>
  <c r="AJ93" i="1" s="1"/>
  <c r="H94" i="1"/>
  <c r="AJ94" i="1" s="1"/>
  <c r="H95" i="1"/>
  <c r="AJ95" i="1" s="1"/>
  <c r="H96" i="1"/>
  <c r="AJ96" i="1" s="1"/>
  <c r="H97" i="1"/>
  <c r="AJ97" i="1" s="1"/>
  <c r="H98" i="1"/>
  <c r="AJ98" i="1" s="1"/>
  <c r="H99" i="1"/>
  <c r="AJ99" i="1" s="1"/>
  <c r="H100" i="1"/>
  <c r="AJ100" i="1" s="1"/>
  <c r="H101" i="1"/>
  <c r="AJ101" i="1" s="1"/>
  <c r="H102" i="1"/>
  <c r="AJ102" i="1" s="1"/>
  <c r="H103" i="1"/>
  <c r="AJ103" i="1" s="1"/>
  <c r="H104" i="1"/>
  <c r="AJ104" i="1" s="1"/>
  <c r="H105" i="1"/>
  <c r="AJ105" i="1" s="1"/>
  <c r="H106" i="1"/>
  <c r="AJ106" i="1" s="1"/>
  <c r="H107" i="1"/>
  <c r="AJ107" i="1" s="1"/>
  <c r="H108" i="1"/>
  <c r="AJ108" i="1" s="1"/>
  <c r="H109" i="1"/>
  <c r="AJ109" i="1" s="1"/>
  <c r="H7" i="1"/>
  <c r="AJ7" i="1" s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7" i="1"/>
  <c r="AJ6" i="1" l="1"/>
</calcChain>
</file>

<file path=xl/sharedStrings.xml><?xml version="1.0" encoding="utf-8"?>
<sst xmlns="http://schemas.openxmlformats.org/spreadsheetml/2006/main" count="255" uniqueCount="140">
  <si>
    <t>Период: 18.09.2025 - 25.09.2025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</si>
  <si>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</si>
  <si>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</si>
  <si>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</si>
  <si>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</si>
  <si>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</si>
  <si>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</si>
  <si>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</si>
  <si>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</si>
  <si>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</si>
  <si>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</si>
  <si>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</si>
  <si>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</si>
  <si>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</si>
  <si>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</si>
  <si>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</si>
  <si>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</si>
  <si>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</si>
  <si>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</si>
  <si>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</si>
  <si>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</si>
  <si>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</si>
  <si>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</si>
  <si>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</si>
  <si>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</si>
  <si>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</si>
  <si>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</si>
  <si>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</si>
  <si>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</si>
  <si>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</si>
  <si>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</si>
  <si>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</si>
  <si>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</si>
  <si>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</si>
  <si>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</si>
  <si>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</si>
  <si>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</si>
  <si>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</si>
  <si>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</si>
  <si>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</si>
  <si>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</si>
  <si>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</si>
  <si>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</si>
  <si>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</si>
  <si>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</si>
  <si>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</si>
  <si>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</si>
  <si>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</si>
  <si>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</si>
  <si>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</si>
  <si>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</si>
  <si>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</si>
  <si>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</si>
  <si>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</si>
  <si>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</si>
  <si>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</si>
  <si>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</si>
  <si>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</si>
  <si>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</si>
  <si>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</si>
  <si>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</si>
  <si>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</si>
  <si>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</si>
  <si>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</si>
  <si>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</si>
  <si>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</si>
  <si>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</si>
  <si>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</si>
  <si>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</si>
  <si>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</si>
  <si>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</si>
  <si>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</si>
  <si>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</si>
  <si>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</si>
  <si>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</si>
  <si>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</si>
  <si>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</si>
  <si>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</si>
  <si>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</si>
  <si>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</si>
  <si>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</si>
  <si>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</si>
  <si>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</si>
  <si>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</si>
  <si>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</si>
  <si>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</si>
  <si>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</si>
  <si>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</si>
  <si>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</si>
  <si>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</si>
  <si>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</si>
  <si>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</si>
  <si>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</si>
  <si>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</si>
  <si>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</si>
  <si>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</si>
  <si>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</si>
  <si>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478  Сардельки Зареченские ВЕС ТМ Зареченские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</si>
  <si>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</si>
  <si>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</si>
  <si>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</si>
  <si>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</si>
  <si>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515  Колбаса Сервелат Мясорубский Делюкс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</si>
  <si>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</si>
  <si>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</si>
  <si>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</si>
  <si>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</si>
  <si>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</si>
  <si>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</si>
  <si>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</si>
  <si>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>БОНУС_307 Колбаса Сервелат Мясорубский с мелкорубленным окороком 0,35 кг срез ТМ Стародворье   Поком</t>
  </si>
  <si>
    <t>БОНУС_319  Колбаса вареная Филейская ТМ Вязанка ТС Классическая, 0,45 кг. ПОКОМ</t>
  </si>
  <si>
    <t xml:space="preserve"> 505  Ветчина Стародворская ТМ Стародворье брикет 0,33 кг.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</si>
  <si>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</si>
  <si>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</si>
  <si>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</si>
  <si>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</si>
  <si>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</si>
  <si>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</si>
  <si>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</si>
  <si>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</si>
  <si>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</si>
  <si>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</si>
  <si>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</si>
  <si>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</si>
  <si>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</si>
  <si>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</si>
  <si>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</si>
  <si>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</si>
  <si>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16,1т</t>
  </si>
  <si>
    <t>26,09,</t>
  </si>
  <si>
    <t>29,09п</t>
  </si>
  <si>
    <t>29,09-2</t>
  </si>
  <si>
    <t>30,09,</t>
  </si>
  <si>
    <t>01,10,</t>
  </si>
  <si>
    <t>05,09,</t>
  </si>
  <si>
    <t>12,09,</t>
  </si>
  <si>
    <t>19,09,</t>
  </si>
  <si>
    <t>25,09,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</si>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</sst>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5" fillId="0" borderId="0" xfId="0" applyFont="1" applyAlignment="1">
      <alignment horizontal="left"/>
    </xf>
    <xf numFmtId="164" fontId="6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5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5" fillId="5" borderId="0" xfId="0" applyNumberFormat="1" applyFont="1" applyFill="1" applyAlignment="1">
      <alignment horizontal="left"/>
    </xf>
    <xf numFmtId="164" fontId="0" fillId="5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4,09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9-25,09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5,09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17.09.2025 - 24.09.2025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24,09,</v>
          </cell>
          <cell r="M5" t="str">
            <v>25,09,</v>
          </cell>
          <cell r="N5" t="str">
            <v>26,09,</v>
          </cell>
          <cell r="T5" t="str">
            <v>29,09,</v>
          </cell>
          <cell r="U5" t="str">
            <v>29,09-2</v>
          </cell>
          <cell r="V5" t="str">
            <v>29,09п</v>
          </cell>
          <cell r="X5" t="str">
            <v>30,09,</v>
          </cell>
          <cell r="AE5" t="str">
            <v>05,09,</v>
          </cell>
          <cell r="AF5" t="str">
            <v>12,09,</v>
          </cell>
          <cell r="AG5" t="str">
            <v>19,09,</v>
          </cell>
          <cell r="AH5" t="str">
            <v>24,09,</v>
          </cell>
        </row>
        <row r="6">
          <cell r="E6">
            <v>148342.84900000002</v>
          </cell>
          <cell r="F6">
            <v>59455.001999999993</v>
          </cell>
          <cell r="J6">
            <v>148422.06600000005</v>
          </cell>
          <cell r="K6">
            <v>-79.217000000001349</v>
          </cell>
          <cell r="L6">
            <v>31050</v>
          </cell>
          <cell r="M6">
            <v>8840</v>
          </cell>
          <cell r="N6">
            <v>24670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12370</v>
          </cell>
          <cell r="U6">
            <v>27920</v>
          </cell>
          <cell r="V6">
            <v>19310</v>
          </cell>
          <cell r="W6">
            <v>27602.512200000001</v>
          </cell>
          <cell r="X6">
            <v>28160</v>
          </cell>
          <cell r="AA6">
            <v>0</v>
          </cell>
          <cell r="AB6">
            <v>0</v>
          </cell>
          <cell r="AC6">
            <v>0</v>
          </cell>
          <cell r="AD6">
            <v>10330.287999999999</v>
          </cell>
          <cell r="AE6">
            <v>29625.414000000004</v>
          </cell>
          <cell r="AF6">
            <v>27879.229399999986</v>
          </cell>
          <cell r="AG6">
            <v>27899.437199999997</v>
          </cell>
          <cell r="AH6">
            <v>30135.729000000003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672.22400000000005</v>
          </cell>
          <cell r="D7">
            <v>325.26600000000002</v>
          </cell>
          <cell r="E7">
            <v>570.29200000000003</v>
          </cell>
          <cell r="F7">
            <v>421.80599999999998</v>
          </cell>
          <cell r="G7" t="str">
            <v>н</v>
          </cell>
          <cell r="H7">
            <v>1</v>
          </cell>
          <cell r="I7">
            <v>45</v>
          </cell>
          <cell r="J7">
            <v>580.55799999999999</v>
          </cell>
          <cell r="K7">
            <v>-10.265999999999963</v>
          </cell>
          <cell r="L7">
            <v>100</v>
          </cell>
          <cell r="M7">
            <v>50</v>
          </cell>
          <cell r="N7">
            <v>100</v>
          </cell>
          <cell r="U7">
            <v>50</v>
          </cell>
          <cell r="V7">
            <v>50</v>
          </cell>
          <cell r="W7">
            <v>114.05840000000001</v>
          </cell>
          <cell r="Y7">
            <v>6.7667615888001231</v>
          </cell>
          <cell r="Z7">
            <v>3.6981581365335647</v>
          </cell>
          <cell r="AD7">
            <v>0</v>
          </cell>
          <cell r="AE7">
            <v>107.71959999999999</v>
          </cell>
          <cell r="AF7">
            <v>97.224599999999995</v>
          </cell>
          <cell r="AG7">
            <v>117.8916</v>
          </cell>
          <cell r="AH7">
            <v>140.46299999999999</v>
          </cell>
          <cell r="AI7" t="str">
            <v>оконч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372.50299999999999</v>
          </cell>
          <cell r="D8">
            <v>660.43499999999995</v>
          </cell>
          <cell r="E8">
            <v>664.16200000000003</v>
          </cell>
          <cell r="F8">
            <v>343.108</v>
          </cell>
          <cell r="G8" t="str">
            <v>ябл</v>
          </cell>
          <cell r="H8">
            <v>1</v>
          </cell>
          <cell r="I8">
            <v>45</v>
          </cell>
          <cell r="J8">
            <v>697.14599999999996</v>
          </cell>
          <cell r="K8">
            <v>-32.983999999999924</v>
          </cell>
          <cell r="L8">
            <v>120</v>
          </cell>
          <cell r="M8">
            <v>50</v>
          </cell>
          <cell r="N8">
            <v>120</v>
          </cell>
          <cell r="U8">
            <v>100</v>
          </cell>
          <cell r="V8">
            <v>50</v>
          </cell>
          <cell r="W8">
            <v>132.83240000000001</v>
          </cell>
          <cell r="X8">
            <v>140</v>
          </cell>
          <cell r="Y8">
            <v>6.9494189670592412</v>
          </cell>
          <cell r="Z8">
            <v>2.5830143850446126</v>
          </cell>
          <cell r="AD8">
            <v>0</v>
          </cell>
          <cell r="AE8">
            <v>301.50100000000003</v>
          </cell>
          <cell r="AF8">
            <v>151.69239999999999</v>
          </cell>
          <cell r="AG8">
            <v>138.071</v>
          </cell>
          <cell r="AH8">
            <v>149.369</v>
          </cell>
          <cell r="AI8">
            <v>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1010.016</v>
          </cell>
          <cell r="D9">
            <v>2741.2759999999998</v>
          </cell>
          <cell r="E9">
            <v>2675.1370000000002</v>
          </cell>
          <cell r="F9">
            <v>1032.2909999999999</v>
          </cell>
          <cell r="G9" t="str">
            <v>ткмай</v>
          </cell>
          <cell r="H9">
            <v>1</v>
          </cell>
          <cell r="I9">
            <v>45</v>
          </cell>
          <cell r="J9">
            <v>2712.078</v>
          </cell>
          <cell r="K9">
            <v>-36.940999999999804</v>
          </cell>
          <cell r="L9">
            <v>300</v>
          </cell>
          <cell r="M9">
            <v>150</v>
          </cell>
          <cell r="N9">
            <v>450</v>
          </cell>
          <cell r="U9">
            <v>700</v>
          </cell>
          <cell r="V9">
            <v>400</v>
          </cell>
          <cell r="W9">
            <v>535.02740000000006</v>
          </cell>
          <cell r="X9">
            <v>700</v>
          </cell>
          <cell r="Y9">
            <v>6.9758875900561348</v>
          </cell>
          <cell r="Z9">
            <v>1.9294170728452409</v>
          </cell>
          <cell r="AD9">
            <v>0</v>
          </cell>
          <cell r="AE9">
            <v>590.3116</v>
          </cell>
          <cell r="AF9">
            <v>531.34899999999993</v>
          </cell>
          <cell r="AG9">
            <v>515.20799999999997</v>
          </cell>
          <cell r="AH9">
            <v>641.03599999999994</v>
          </cell>
          <cell r="AI9" t="str">
            <v>продокт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1252.104</v>
          </cell>
          <cell r="D10">
            <v>2206</v>
          </cell>
          <cell r="E10">
            <v>2470</v>
          </cell>
          <cell r="F10">
            <v>930.10400000000004</v>
          </cell>
          <cell r="G10" t="str">
            <v>ябл</v>
          </cell>
          <cell r="H10">
            <v>0.4</v>
          </cell>
          <cell r="I10">
            <v>45</v>
          </cell>
          <cell r="J10">
            <v>2553</v>
          </cell>
          <cell r="K10">
            <v>-83</v>
          </cell>
          <cell r="L10">
            <v>500</v>
          </cell>
          <cell r="M10">
            <v>200</v>
          </cell>
          <cell r="N10">
            <v>400</v>
          </cell>
          <cell r="T10">
            <v>350</v>
          </cell>
          <cell r="U10">
            <v>800</v>
          </cell>
          <cell r="V10">
            <v>800</v>
          </cell>
          <cell r="W10">
            <v>494</v>
          </cell>
          <cell r="X10">
            <v>800</v>
          </cell>
          <cell r="Y10">
            <v>8.9678218623481794</v>
          </cell>
          <cell r="Z10">
            <v>1.8828016194331985</v>
          </cell>
          <cell r="AD10">
            <v>0</v>
          </cell>
          <cell r="AE10">
            <v>671.2</v>
          </cell>
          <cell r="AF10">
            <v>513.77920000000006</v>
          </cell>
          <cell r="AG10">
            <v>481.8</v>
          </cell>
          <cell r="AH10">
            <v>617</v>
          </cell>
          <cell r="AI10" t="str">
            <v>октяб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2172</v>
          </cell>
          <cell r="D11">
            <v>5367</v>
          </cell>
          <cell r="E11">
            <v>5198</v>
          </cell>
          <cell r="F11">
            <v>2283</v>
          </cell>
          <cell r="G11">
            <v>0</v>
          </cell>
          <cell r="H11">
            <v>0.45</v>
          </cell>
          <cell r="I11">
            <v>45</v>
          </cell>
          <cell r="J11">
            <v>5249</v>
          </cell>
          <cell r="K11">
            <v>-51</v>
          </cell>
          <cell r="L11">
            <v>700</v>
          </cell>
          <cell r="M11">
            <v>300</v>
          </cell>
          <cell r="N11">
            <v>900</v>
          </cell>
          <cell r="T11">
            <v>2004</v>
          </cell>
          <cell r="U11">
            <v>800</v>
          </cell>
          <cell r="V11">
            <v>500</v>
          </cell>
          <cell r="W11">
            <v>919.6</v>
          </cell>
          <cell r="X11">
            <v>800</v>
          </cell>
          <cell r="Y11">
            <v>6.8323183993040448</v>
          </cell>
          <cell r="Z11">
            <v>2.4826011309264899</v>
          </cell>
          <cell r="AD11">
            <v>600</v>
          </cell>
          <cell r="AE11">
            <v>1166.5999999999999</v>
          </cell>
          <cell r="AF11">
            <v>996.6</v>
          </cell>
          <cell r="AG11">
            <v>958</v>
          </cell>
          <cell r="AH11">
            <v>1032</v>
          </cell>
          <cell r="AI11" t="str">
            <v>продокт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2464</v>
          </cell>
          <cell r="D12">
            <v>4457</v>
          </cell>
          <cell r="E12">
            <v>5247</v>
          </cell>
          <cell r="F12">
            <v>1601</v>
          </cell>
          <cell r="G12" t="str">
            <v>оконч</v>
          </cell>
          <cell r="H12">
            <v>0.45</v>
          </cell>
          <cell r="I12">
            <v>45</v>
          </cell>
          <cell r="J12">
            <v>5331</v>
          </cell>
          <cell r="K12">
            <v>-84</v>
          </cell>
          <cell r="L12">
            <v>700</v>
          </cell>
          <cell r="M12">
            <v>400</v>
          </cell>
          <cell r="N12">
            <v>900</v>
          </cell>
          <cell r="T12">
            <v>300</v>
          </cell>
          <cell r="U12">
            <v>1000</v>
          </cell>
          <cell r="V12">
            <v>900</v>
          </cell>
          <cell r="W12">
            <v>978.6</v>
          </cell>
          <cell r="X12">
            <v>1100</v>
          </cell>
          <cell r="Y12">
            <v>6.7453505007153076</v>
          </cell>
          <cell r="Z12">
            <v>1.6360106274269364</v>
          </cell>
          <cell r="AD12">
            <v>354</v>
          </cell>
          <cell r="AE12">
            <v>981.8</v>
          </cell>
          <cell r="AF12">
            <v>1015.6</v>
          </cell>
          <cell r="AG12">
            <v>915.8</v>
          </cell>
          <cell r="AH12">
            <v>1218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20</v>
          </cell>
          <cell r="D13">
            <v>82</v>
          </cell>
          <cell r="E13">
            <v>92</v>
          </cell>
          <cell r="F13">
            <v>8</v>
          </cell>
          <cell r="G13">
            <v>0</v>
          </cell>
          <cell r="H13">
            <v>0.4</v>
          </cell>
          <cell r="I13">
            <v>50</v>
          </cell>
          <cell r="J13">
            <v>110</v>
          </cell>
          <cell r="K13">
            <v>-18</v>
          </cell>
          <cell r="L13">
            <v>50</v>
          </cell>
          <cell r="M13">
            <v>0</v>
          </cell>
          <cell r="N13">
            <v>20</v>
          </cell>
          <cell r="V13">
            <v>50</v>
          </cell>
          <cell r="W13">
            <v>18.399999999999999</v>
          </cell>
          <cell r="Y13">
            <v>6.9565217391304355</v>
          </cell>
          <cell r="Z13">
            <v>0.43478260869565222</v>
          </cell>
          <cell r="AD13">
            <v>0</v>
          </cell>
          <cell r="AE13">
            <v>11.2</v>
          </cell>
          <cell r="AF13">
            <v>15.6</v>
          </cell>
          <cell r="AG13">
            <v>14.4</v>
          </cell>
          <cell r="AH13">
            <v>13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389</v>
          </cell>
          <cell r="D14">
            <v>216</v>
          </cell>
          <cell r="E14">
            <v>375</v>
          </cell>
          <cell r="F14">
            <v>225</v>
          </cell>
          <cell r="G14">
            <v>0</v>
          </cell>
          <cell r="H14">
            <v>0.17</v>
          </cell>
          <cell r="I14">
            <v>180</v>
          </cell>
          <cell r="J14">
            <v>390</v>
          </cell>
          <cell r="K14">
            <v>-15</v>
          </cell>
          <cell r="L14">
            <v>300</v>
          </cell>
          <cell r="M14">
            <v>0</v>
          </cell>
          <cell r="N14">
            <v>0</v>
          </cell>
          <cell r="U14">
            <v>500</v>
          </cell>
          <cell r="W14">
            <v>75</v>
          </cell>
          <cell r="Y14">
            <v>13.666666666666666</v>
          </cell>
          <cell r="Z14">
            <v>3</v>
          </cell>
          <cell r="AD14">
            <v>0</v>
          </cell>
          <cell r="AE14">
            <v>74.2</v>
          </cell>
          <cell r="AF14">
            <v>79.8</v>
          </cell>
          <cell r="AG14">
            <v>82.2</v>
          </cell>
          <cell r="AH14">
            <v>61</v>
          </cell>
          <cell r="AI14">
            <v>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118</v>
          </cell>
          <cell r="D15">
            <v>546</v>
          </cell>
          <cell r="E15">
            <v>469</v>
          </cell>
          <cell r="F15">
            <v>183</v>
          </cell>
          <cell r="G15">
            <v>0</v>
          </cell>
          <cell r="H15">
            <v>0.3</v>
          </cell>
          <cell r="I15">
            <v>40</v>
          </cell>
          <cell r="J15">
            <v>494</v>
          </cell>
          <cell r="K15">
            <v>-25</v>
          </cell>
          <cell r="L15">
            <v>50</v>
          </cell>
          <cell r="M15">
            <v>30</v>
          </cell>
          <cell r="N15">
            <v>80</v>
          </cell>
          <cell r="U15">
            <v>100</v>
          </cell>
          <cell r="V15">
            <v>120</v>
          </cell>
          <cell r="W15">
            <v>93.8</v>
          </cell>
          <cell r="X15">
            <v>90</v>
          </cell>
          <cell r="Y15">
            <v>6.9616204690831562</v>
          </cell>
          <cell r="Z15">
            <v>1.9509594882729211</v>
          </cell>
          <cell r="AD15">
            <v>0</v>
          </cell>
          <cell r="AE15">
            <v>70.400000000000006</v>
          </cell>
          <cell r="AF15">
            <v>92.2</v>
          </cell>
          <cell r="AG15">
            <v>82</v>
          </cell>
          <cell r="AH15">
            <v>88</v>
          </cell>
          <cell r="AI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1025</v>
          </cell>
          <cell r="D16">
            <v>1719</v>
          </cell>
          <cell r="E16">
            <v>1667</v>
          </cell>
          <cell r="F16">
            <v>1055</v>
          </cell>
          <cell r="G16">
            <v>0</v>
          </cell>
          <cell r="H16">
            <v>0.17</v>
          </cell>
          <cell r="I16">
            <v>180</v>
          </cell>
          <cell r="J16">
            <v>1696</v>
          </cell>
          <cell r="K16">
            <v>-29</v>
          </cell>
          <cell r="L16">
            <v>500</v>
          </cell>
          <cell r="M16">
            <v>0</v>
          </cell>
          <cell r="N16">
            <v>0</v>
          </cell>
          <cell r="T16">
            <v>120</v>
          </cell>
          <cell r="U16">
            <v>2000</v>
          </cell>
          <cell r="W16">
            <v>315.39999999999998</v>
          </cell>
          <cell r="Y16">
            <v>11.2714013950539</v>
          </cell>
          <cell r="Z16">
            <v>3.3449587824984151</v>
          </cell>
          <cell r="AD16">
            <v>90</v>
          </cell>
          <cell r="AE16">
            <v>359.6</v>
          </cell>
          <cell r="AF16">
            <v>358.4</v>
          </cell>
          <cell r="AG16">
            <v>323.8</v>
          </cell>
          <cell r="AH16">
            <v>373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354</v>
          </cell>
          <cell r="D17">
            <v>348</v>
          </cell>
          <cell r="E17">
            <v>493</v>
          </cell>
          <cell r="F17">
            <v>205</v>
          </cell>
          <cell r="G17">
            <v>0</v>
          </cell>
          <cell r="H17">
            <v>0.35</v>
          </cell>
          <cell r="I17">
            <v>45</v>
          </cell>
          <cell r="J17">
            <v>503</v>
          </cell>
          <cell r="K17">
            <v>-10</v>
          </cell>
          <cell r="L17">
            <v>100</v>
          </cell>
          <cell r="M17">
            <v>100</v>
          </cell>
          <cell r="N17">
            <v>100</v>
          </cell>
          <cell r="V17">
            <v>90</v>
          </cell>
          <cell r="W17">
            <v>98.6</v>
          </cell>
          <cell r="X17">
            <v>70</v>
          </cell>
          <cell r="Y17">
            <v>6.7444219066937121</v>
          </cell>
          <cell r="Z17">
            <v>2.079107505070994</v>
          </cell>
          <cell r="AD17">
            <v>0</v>
          </cell>
          <cell r="AE17">
            <v>97.8</v>
          </cell>
          <cell r="AF17">
            <v>105.6</v>
          </cell>
          <cell r="AG17">
            <v>104</v>
          </cell>
          <cell r="AH17">
            <v>106</v>
          </cell>
          <cell r="AI17" t="str">
            <v>оконч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72</v>
          </cell>
          <cell r="D18">
            <v>126</v>
          </cell>
          <cell r="E18">
            <v>106</v>
          </cell>
          <cell r="F18">
            <v>91</v>
          </cell>
          <cell r="G18" t="str">
            <v>н</v>
          </cell>
          <cell r="H18">
            <v>0.35</v>
          </cell>
          <cell r="I18">
            <v>45</v>
          </cell>
          <cell r="J18">
            <v>115</v>
          </cell>
          <cell r="K18">
            <v>-9</v>
          </cell>
          <cell r="L18">
            <v>20</v>
          </cell>
          <cell r="M18">
            <v>0</v>
          </cell>
          <cell r="N18">
            <v>0</v>
          </cell>
          <cell r="V18">
            <v>20</v>
          </cell>
          <cell r="W18">
            <v>21.2</v>
          </cell>
          <cell r="X18">
            <v>20</v>
          </cell>
          <cell r="Y18">
            <v>7.1226415094339623</v>
          </cell>
          <cell r="Z18">
            <v>4.2924528301886795</v>
          </cell>
          <cell r="AD18">
            <v>0</v>
          </cell>
          <cell r="AE18">
            <v>23.6</v>
          </cell>
          <cell r="AF18">
            <v>28.6</v>
          </cell>
          <cell r="AG18">
            <v>19</v>
          </cell>
          <cell r="AH18">
            <v>22</v>
          </cell>
          <cell r="AI18">
            <v>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252</v>
          </cell>
          <cell r="D19">
            <v>6</v>
          </cell>
          <cell r="E19">
            <v>156</v>
          </cell>
          <cell r="F19">
            <v>95</v>
          </cell>
          <cell r="G19">
            <v>0</v>
          </cell>
          <cell r="H19">
            <v>0.35</v>
          </cell>
          <cell r="I19">
            <v>45</v>
          </cell>
          <cell r="J19">
            <v>165</v>
          </cell>
          <cell r="K19">
            <v>-9</v>
          </cell>
          <cell r="L19">
            <v>30</v>
          </cell>
          <cell r="M19">
            <v>20</v>
          </cell>
          <cell r="N19">
            <v>30</v>
          </cell>
          <cell r="V19">
            <v>20</v>
          </cell>
          <cell r="W19">
            <v>31.2</v>
          </cell>
          <cell r="X19">
            <v>30</v>
          </cell>
          <cell r="Y19">
            <v>7.2115384615384617</v>
          </cell>
          <cell r="Z19">
            <v>3.0448717948717952</v>
          </cell>
          <cell r="AD19">
            <v>0</v>
          </cell>
          <cell r="AE19">
            <v>99.2</v>
          </cell>
          <cell r="AF19">
            <v>33.4</v>
          </cell>
          <cell r="AG19">
            <v>31.8</v>
          </cell>
          <cell r="AH19">
            <v>32</v>
          </cell>
          <cell r="AI19">
            <v>0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475</v>
          </cell>
          <cell r="D20">
            <v>462</v>
          </cell>
          <cell r="E20">
            <v>542</v>
          </cell>
          <cell r="F20">
            <v>392</v>
          </cell>
          <cell r="G20">
            <v>0</v>
          </cell>
          <cell r="H20">
            <v>0.35</v>
          </cell>
          <cell r="I20">
            <v>45</v>
          </cell>
          <cell r="J20">
            <v>544</v>
          </cell>
          <cell r="K20">
            <v>-2</v>
          </cell>
          <cell r="L20">
            <v>100</v>
          </cell>
          <cell r="M20">
            <v>50</v>
          </cell>
          <cell r="N20">
            <v>100</v>
          </cell>
          <cell r="V20">
            <v>100</v>
          </cell>
          <cell r="W20">
            <v>108.4</v>
          </cell>
          <cell r="X20">
            <v>80</v>
          </cell>
          <cell r="Y20">
            <v>7.5830258302583022</v>
          </cell>
          <cell r="Z20">
            <v>3.6162361623616235</v>
          </cell>
          <cell r="AD20">
            <v>0</v>
          </cell>
          <cell r="AE20">
            <v>97.2</v>
          </cell>
          <cell r="AF20">
            <v>119.6</v>
          </cell>
          <cell r="AG20">
            <v>115.8</v>
          </cell>
          <cell r="AH20">
            <v>126</v>
          </cell>
          <cell r="AI20" t="str">
            <v>продокт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284.50299999999999</v>
          </cell>
          <cell r="D21">
            <v>576.55999999999995</v>
          </cell>
          <cell r="E21">
            <v>708.995</v>
          </cell>
          <cell r="F21">
            <v>150.32499999999999</v>
          </cell>
          <cell r="G21">
            <v>0</v>
          </cell>
          <cell r="H21">
            <v>1</v>
          </cell>
          <cell r="I21">
            <v>50</v>
          </cell>
          <cell r="J21">
            <v>747.303</v>
          </cell>
          <cell r="K21">
            <v>-38.307999999999993</v>
          </cell>
          <cell r="L21">
            <v>150</v>
          </cell>
          <cell r="M21">
            <v>150</v>
          </cell>
          <cell r="N21">
            <v>150</v>
          </cell>
          <cell r="U21">
            <v>200</v>
          </cell>
          <cell r="V21">
            <v>200</v>
          </cell>
          <cell r="W21">
            <v>141.79900000000001</v>
          </cell>
          <cell r="X21">
            <v>120</v>
          </cell>
          <cell r="Y21">
            <v>7.9007961974343965</v>
          </cell>
          <cell r="Z21">
            <v>1.0601273633805597</v>
          </cell>
          <cell r="AD21">
            <v>0</v>
          </cell>
          <cell r="AE21">
            <v>134.1626</v>
          </cell>
          <cell r="AF21">
            <v>123.0128</v>
          </cell>
          <cell r="AG21">
            <v>136.4692</v>
          </cell>
          <cell r="AH21">
            <v>134.762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1372.548</v>
          </cell>
          <cell r="D22">
            <v>7032.7529999999997</v>
          </cell>
          <cell r="E22">
            <v>5862.7629999999999</v>
          </cell>
          <cell r="F22">
            <v>2456.1570000000002</v>
          </cell>
          <cell r="G22" t="str">
            <v>ткмай</v>
          </cell>
          <cell r="H22">
            <v>1</v>
          </cell>
          <cell r="I22">
            <v>50</v>
          </cell>
          <cell r="J22">
            <v>5919.31</v>
          </cell>
          <cell r="K22">
            <v>-56.54700000000048</v>
          </cell>
          <cell r="L22">
            <v>1200</v>
          </cell>
          <cell r="M22">
            <v>500</v>
          </cell>
          <cell r="N22">
            <v>1100</v>
          </cell>
          <cell r="T22">
            <v>120</v>
          </cell>
          <cell r="U22">
            <v>1000</v>
          </cell>
          <cell r="V22">
            <v>700</v>
          </cell>
          <cell r="W22">
            <v>1172.5526</v>
          </cell>
          <cell r="X22">
            <v>1000</v>
          </cell>
          <cell r="Y22">
            <v>6.7853305685391003</v>
          </cell>
          <cell r="Z22">
            <v>2.0947094399006065</v>
          </cell>
          <cell r="AD22">
            <v>0</v>
          </cell>
          <cell r="AE22">
            <v>1166.8292000000001</v>
          </cell>
          <cell r="AF22">
            <v>1122.3402000000001</v>
          </cell>
          <cell r="AG22">
            <v>1207.2152000000001</v>
          </cell>
          <cell r="AH22">
            <v>1242.989</v>
          </cell>
          <cell r="AI22" t="str">
            <v>оконч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83.867000000000004</v>
          </cell>
          <cell r="D23">
            <v>426.55900000000003</v>
          </cell>
          <cell r="E23">
            <v>355.48</v>
          </cell>
          <cell r="F23">
            <v>143.483</v>
          </cell>
          <cell r="G23">
            <v>0</v>
          </cell>
          <cell r="H23">
            <v>1</v>
          </cell>
          <cell r="I23">
            <v>50</v>
          </cell>
          <cell r="J23">
            <v>351.89299999999997</v>
          </cell>
          <cell r="K23">
            <v>3.5870000000000459</v>
          </cell>
          <cell r="L23">
            <v>80</v>
          </cell>
          <cell r="M23">
            <v>0</v>
          </cell>
          <cell r="N23">
            <v>70</v>
          </cell>
          <cell r="V23">
            <v>140</v>
          </cell>
          <cell r="W23">
            <v>71.096000000000004</v>
          </cell>
          <cell r="X23">
            <v>70</v>
          </cell>
          <cell r="Y23">
            <v>7.0817345560931697</v>
          </cell>
          <cell r="Z23">
            <v>2.0181585461910654</v>
          </cell>
          <cell r="AD23">
            <v>0</v>
          </cell>
          <cell r="AE23">
            <v>66.350200000000001</v>
          </cell>
          <cell r="AF23">
            <v>64.405600000000007</v>
          </cell>
          <cell r="AG23">
            <v>71.013000000000005</v>
          </cell>
          <cell r="AH23">
            <v>95.986999999999995</v>
          </cell>
          <cell r="AI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235.90299999999999</v>
          </cell>
          <cell r="D24">
            <v>2758.5320000000002</v>
          </cell>
          <cell r="E24">
            <v>1895.299</v>
          </cell>
          <cell r="F24">
            <v>1079.2249999999999</v>
          </cell>
          <cell r="G24">
            <v>0</v>
          </cell>
          <cell r="H24">
            <v>1</v>
          </cell>
          <cell r="I24">
            <v>60</v>
          </cell>
          <cell r="J24">
            <v>1917.2940000000001</v>
          </cell>
          <cell r="K24">
            <v>-21.995000000000118</v>
          </cell>
          <cell r="L24">
            <v>350</v>
          </cell>
          <cell r="M24">
            <v>100</v>
          </cell>
          <cell r="N24">
            <v>400</v>
          </cell>
          <cell r="U24">
            <v>250</v>
          </cell>
          <cell r="V24">
            <v>100</v>
          </cell>
          <cell r="W24">
            <v>379.0598</v>
          </cell>
          <cell r="X24">
            <v>320</v>
          </cell>
          <cell r="Y24">
            <v>6.8570315290621693</v>
          </cell>
          <cell r="Z24">
            <v>2.8471101393500442</v>
          </cell>
          <cell r="AD24">
            <v>0</v>
          </cell>
          <cell r="AE24">
            <v>359.26900000000001</v>
          </cell>
          <cell r="AF24">
            <v>329.62540000000001</v>
          </cell>
          <cell r="AG24">
            <v>437.83860000000004</v>
          </cell>
          <cell r="AH24">
            <v>412.41500000000002</v>
          </cell>
          <cell r="AI24">
            <v>0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180.065</v>
          </cell>
          <cell r="D25">
            <v>779.83900000000006</v>
          </cell>
          <cell r="E25">
            <v>782.71799999999996</v>
          </cell>
          <cell r="F25">
            <v>171.899</v>
          </cell>
          <cell r="G25">
            <v>0</v>
          </cell>
          <cell r="H25">
            <v>1</v>
          </cell>
          <cell r="I25">
            <v>50</v>
          </cell>
          <cell r="J25">
            <v>789.59699999999998</v>
          </cell>
          <cell r="K25">
            <v>-6.8790000000000191</v>
          </cell>
          <cell r="L25">
            <v>170</v>
          </cell>
          <cell r="M25">
            <v>100</v>
          </cell>
          <cell r="N25">
            <v>150</v>
          </cell>
          <cell r="U25">
            <v>250</v>
          </cell>
          <cell r="V25">
            <v>100</v>
          </cell>
          <cell r="W25">
            <v>156.5436</v>
          </cell>
          <cell r="X25">
            <v>140</v>
          </cell>
          <cell r="Y25">
            <v>6.9111672403087692</v>
          </cell>
          <cell r="Z25">
            <v>1.0980902445069616</v>
          </cell>
          <cell r="AD25">
            <v>0</v>
          </cell>
          <cell r="AE25">
            <v>128.32940000000002</v>
          </cell>
          <cell r="AF25">
            <v>124.6786</v>
          </cell>
          <cell r="AG25">
            <v>135.7158</v>
          </cell>
          <cell r="AH25">
            <v>180.03700000000001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41.02</v>
          </cell>
          <cell r="D26">
            <v>276.31</v>
          </cell>
          <cell r="E26">
            <v>220.738</v>
          </cell>
          <cell r="F26">
            <v>94.834999999999994</v>
          </cell>
          <cell r="G26">
            <v>0</v>
          </cell>
          <cell r="H26">
            <v>1</v>
          </cell>
          <cell r="I26">
            <v>60</v>
          </cell>
          <cell r="J26">
            <v>215.08500000000001</v>
          </cell>
          <cell r="K26">
            <v>5.6529999999999916</v>
          </cell>
          <cell r="L26">
            <v>50</v>
          </cell>
          <cell r="M26">
            <v>40</v>
          </cell>
          <cell r="N26">
            <v>40</v>
          </cell>
          <cell r="V26">
            <v>50</v>
          </cell>
          <cell r="W26">
            <v>44.147599999999997</v>
          </cell>
          <cell r="X26">
            <v>40</v>
          </cell>
          <cell r="Y26">
            <v>7.1314182424412653</v>
          </cell>
          <cell r="Z26">
            <v>2.1481348929500133</v>
          </cell>
          <cell r="AD26">
            <v>0</v>
          </cell>
          <cell r="AE26">
            <v>39.210999999999999</v>
          </cell>
          <cell r="AF26">
            <v>38.356999999999999</v>
          </cell>
          <cell r="AG26">
            <v>41.589999999999996</v>
          </cell>
          <cell r="AH26">
            <v>44.929000000000002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75.239000000000004</v>
          </cell>
          <cell r="D27">
            <v>197.22</v>
          </cell>
          <cell r="E27">
            <v>201.83199999999999</v>
          </cell>
          <cell r="F27">
            <v>63.917999999999999</v>
          </cell>
          <cell r="G27">
            <v>0</v>
          </cell>
          <cell r="H27">
            <v>1</v>
          </cell>
          <cell r="I27">
            <v>60</v>
          </cell>
          <cell r="J27">
            <v>216.31200000000001</v>
          </cell>
          <cell r="K27">
            <v>-14.480000000000018</v>
          </cell>
          <cell r="L27">
            <v>50</v>
          </cell>
          <cell r="M27">
            <v>20</v>
          </cell>
          <cell r="N27">
            <v>40</v>
          </cell>
          <cell r="U27">
            <v>200</v>
          </cell>
          <cell r="V27">
            <v>200</v>
          </cell>
          <cell r="W27">
            <v>40.366399999999999</v>
          </cell>
          <cell r="X27">
            <v>200</v>
          </cell>
          <cell r="Y27">
            <v>19.172331443973206</v>
          </cell>
          <cell r="Z27">
            <v>1.5834456379563202</v>
          </cell>
          <cell r="AD27">
            <v>0</v>
          </cell>
          <cell r="AE27">
            <v>41.912799999999997</v>
          </cell>
          <cell r="AF27">
            <v>34.6922</v>
          </cell>
          <cell r="AG27">
            <v>38.533200000000001</v>
          </cell>
          <cell r="AH27">
            <v>36.055</v>
          </cell>
          <cell r="AI27" t="str">
            <v>жц160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B28" t="str">
            <v>кг</v>
          </cell>
          <cell r="C28">
            <v>339.53199999999998</v>
          </cell>
          <cell r="D28">
            <v>385.27699999999999</v>
          </cell>
          <cell r="E28">
            <v>568.12099999999998</v>
          </cell>
          <cell r="F28">
            <v>145.25200000000001</v>
          </cell>
          <cell r="G28" t="str">
            <v>ткмай</v>
          </cell>
          <cell r="H28">
            <v>1</v>
          </cell>
          <cell r="I28">
            <v>60</v>
          </cell>
          <cell r="J28">
            <v>550.94200000000001</v>
          </cell>
          <cell r="K28">
            <v>17.178999999999974</v>
          </cell>
          <cell r="L28">
            <v>120</v>
          </cell>
          <cell r="M28">
            <v>120</v>
          </cell>
          <cell r="N28">
            <v>110</v>
          </cell>
          <cell r="U28">
            <v>100</v>
          </cell>
          <cell r="V28">
            <v>100</v>
          </cell>
          <cell r="W28">
            <v>113.6242</v>
          </cell>
          <cell r="X28">
            <v>100</v>
          </cell>
          <cell r="Y28">
            <v>6.9989667694029967</v>
          </cell>
          <cell r="Z28">
            <v>1.2783544350587288</v>
          </cell>
          <cell r="AD28">
            <v>0</v>
          </cell>
          <cell r="AE28">
            <v>117.12480000000001</v>
          </cell>
          <cell r="AF28">
            <v>123.874</v>
          </cell>
          <cell r="AG28">
            <v>109.23820000000001</v>
          </cell>
          <cell r="AH28">
            <v>103.441</v>
          </cell>
          <cell r="AI28">
            <v>0</v>
          </cell>
        </row>
        <row r="29">
          <cell r="A29" t="str">
            <v xml:space="preserve"> 247  Сардельки Нежные, ВЕС.  ПОКОМ</v>
          </cell>
          <cell r="B29" t="str">
            <v>кг</v>
          </cell>
          <cell r="C29">
            <v>41.935000000000002</v>
          </cell>
          <cell r="D29">
            <v>159.71600000000001</v>
          </cell>
          <cell r="E29">
            <v>131.65899999999999</v>
          </cell>
          <cell r="F29">
            <v>64.438999999999993</v>
          </cell>
          <cell r="G29">
            <v>0</v>
          </cell>
          <cell r="H29">
            <v>1</v>
          </cell>
          <cell r="I29">
            <v>30</v>
          </cell>
          <cell r="J29">
            <v>125.164</v>
          </cell>
          <cell r="K29">
            <v>6.4949999999999903</v>
          </cell>
          <cell r="L29">
            <v>20</v>
          </cell>
          <cell r="M29">
            <v>20</v>
          </cell>
          <cell r="N29">
            <v>30</v>
          </cell>
          <cell r="V29">
            <v>30</v>
          </cell>
          <cell r="W29">
            <v>26.331799999999998</v>
          </cell>
          <cell r="X29">
            <v>20</v>
          </cell>
          <cell r="Y29">
            <v>7.004420510561375</v>
          </cell>
          <cell r="Z29">
            <v>2.4471931277011065</v>
          </cell>
          <cell r="AD29">
            <v>0</v>
          </cell>
          <cell r="AE29">
            <v>29.107799999999997</v>
          </cell>
          <cell r="AF29">
            <v>24.746199999999998</v>
          </cell>
          <cell r="AG29">
            <v>26.262400000000003</v>
          </cell>
          <cell r="AH29">
            <v>26.247</v>
          </cell>
          <cell r="AI29">
            <v>0</v>
          </cell>
        </row>
        <row r="30">
          <cell r="A30" t="str">
            <v xml:space="preserve"> 248  Сардельки Сочные ТМ Особый рецепт,   ПОКОМ</v>
          </cell>
          <cell r="B30" t="str">
            <v>кг</v>
          </cell>
          <cell r="C30">
            <v>64.453999999999994</v>
          </cell>
          <cell r="D30">
            <v>196.786</v>
          </cell>
          <cell r="E30">
            <v>123.697</v>
          </cell>
          <cell r="F30">
            <v>136.13499999999999</v>
          </cell>
          <cell r="G30" t="str">
            <v>н</v>
          </cell>
          <cell r="H30">
            <v>1</v>
          </cell>
          <cell r="I30">
            <v>30</v>
          </cell>
          <cell r="J30">
            <v>168.024</v>
          </cell>
          <cell r="K30">
            <v>-44.326999999999998</v>
          </cell>
          <cell r="L30">
            <v>0</v>
          </cell>
          <cell r="M30">
            <v>20</v>
          </cell>
          <cell r="N30">
            <v>20</v>
          </cell>
          <cell r="V30">
            <v>20</v>
          </cell>
          <cell r="W30">
            <v>24.7394</v>
          </cell>
          <cell r="X30">
            <v>20</v>
          </cell>
          <cell r="Y30">
            <v>8.7364689523593935</v>
          </cell>
          <cell r="Z30">
            <v>5.502760778353557</v>
          </cell>
          <cell r="AD30">
            <v>0</v>
          </cell>
          <cell r="AE30">
            <v>30.524400000000004</v>
          </cell>
          <cell r="AF30">
            <v>33.492200000000004</v>
          </cell>
          <cell r="AG30">
            <v>30.011599999999998</v>
          </cell>
          <cell r="AH30">
            <v>21.809000000000001</v>
          </cell>
          <cell r="AI30">
            <v>0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 t="str">
            <v>кг</v>
          </cell>
          <cell r="C31">
            <v>964.19500000000005</v>
          </cell>
          <cell r="D31">
            <v>1627.7329999999999</v>
          </cell>
          <cell r="E31">
            <v>2226.509</v>
          </cell>
          <cell r="F31">
            <v>296.36900000000003</v>
          </cell>
          <cell r="G31" t="str">
            <v>ткмай</v>
          </cell>
          <cell r="H31">
            <v>1</v>
          </cell>
          <cell r="I31">
            <v>30</v>
          </cell>
          <cell r="J31">
            <v>2264.4340000000002</v>
          </cell>
          <cell r="K31">
            <v>-37.925000000000182</v>
          </cell>
          <cell r="L31">
            <v>500</v>
          </cell>
          <cell r="M31">
            <v>550</v>
          </cell>
          <cell r="N31">
            <v>500</v>
          </cell>
          <cell r="U31">
            <v>400</v>
          </cell>
          <cell r="V31">
            <v>200</v>
          </cell>
          <cell r="W31">
            <v>445.30180000000001</v>
          </cell>
          <cell r="X31">
            <v>450</v>
          </cell>
          <cell r="Y31">
            <v>6.5042831625652537</v>
          </cell>
          <cell r="Z31">
            <v>0.66554637775998216</v>
          </cell>
          <cell r="AD31">
            <v>0</v>
          </cell>
          <cell r="AE31">
            <v>400.524</v>
          </cell>
          <cell r="AF31">
            <v>353.10399999999998</v>
          </cell>
          <cell r="AG31">
            <v>419.09280000000001</v>
          </cell>
          <cell r="AH31">
            <v>437.18200000000002</v>
          </cell>
          <cell r="AI31" t="str">
            <v>оконч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71.820999999999998</v>
          </cell>
          <cell r="D32">
            <v>118.43</v>
          </cell>
          <cell r="E32">
            <v>162.196</v>
          </cell>
          <cell r="F32">
            <v>25.135999999999999</v>
          </cell>
          <cell r="G32">
            <v>0</v>
          </cell>
          <cell r="H32">
            <v>1</v>
          </cell>
          <cell r="I32">
            <v>40</v>
          </cell>
          <cell r="J32">
            <v>156.44999999999999</v>
          </cell>
          <cell r="K32">
            <v>5.7460000000000093</v>
          </cell>
          <cell r="L32">
            <v>90</v>
          </cell>
          <cell r="M32">
            <v>30</v>
          </cell>
          <cell r="N32">
            <v>30</v>
          </cell>
          <cell r="V32">
            <v>30</v>
          </cell>
          <cell r="W32">
            <v>32.4392</v>
          </cell>
          <cell r="X32">
            <v>30</v>
          </cell>
          <cell r="Y32">
            <v>7.2485141433820806</v>
          </cell>
          <cell r="Z32">
            <v>0.77486497817455424</v>
          </cell>
          <cell r="AD32">
            <v>0</v>
          </cell>
          <cell r="AE32">
            <v>24.477600000000002</v>
          </cell>
          <cell r="AF32">
            <v>24.514400000000002</v>
          </cell>
          <cell r="AG32">
            <v>29.279800000000002</v>
          </cell>
          <cell r="AH32">
            <v>12.036</v>
          </cell>
          <cell r="AI32">
            <v>0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199.756</v>
          </cell>
          <cell r="D33">
            <v>159.21299999999999</v>
          </cell>
          <cell r="E33">
            <v>170.18700000000001</v>
          </cell>
          <cell r="F33">
            <v>185.84899999999999</v>
          </cell>
          <cell r="G33" t="str">
            <v>н</v>
          </cell>
          <cell r="H33">
            <v>1</v>
          </cell>
          <cell r="I33">
            <v>35</v>
          </cell>
          <cell r="J33">
            <v>164.43299999999999</v>
          </cell>
          <cell r="K33">
            <v>5.7540000000000191</v>
          </cell>
          <cell r="L33">
            <v>0</v>
          </cell>
          <cell r="M33">
            <v>40</v>
          </cell>
          <cell r="N33">
            <v>30</v>
          </cell>
          <cell r="W33">
            <v>34.037400000000005</v>
          </cell>
          <cell r="X33">
            <v>20</v>
          </cell>
          <cell r="Y33">
            <v>8.1042911620746576</v>
          </cell>
          <cell r="Z33">
            <v>5.4601409038293163</v>
          </cell>
          <cell r="AD33">
            <v>0</v>
          </cell>
          <cell r="AE33">
            <v>88.379199999999997</v>
          </cell>
          <cell r="AF33">
            <v>50.785800000000002</v>
          </cell>
          <cell r="AG33">
            <v>40.351399999999998</v>
          </cell>
          <cell r="AH33">
            <v>7.859</v>
          </cell>
          <cell r="AI33" t="str">
            <v>?</v>
          </cell>
        </row>
        <row r="34">
          <cell r="A34" t="str">
            <v xml:space="preserve"> 263  Шпикачки Стародворские, ВЕС.  ПОКОМ</v>
          </cell>
          <cell r="B34" t="str">
            <v>кг</v>
          </cell>
          <cell r="C34">
            <v>64.495000000000005</v>
          </cell>
          <cell r="D34">
            <v>144.54400000000001</v>
          </cell>
          <cell r="E34">
            <v>142.55500000000001</v>
          </cell>
          <cell r="F34">
            <v>59.207999999999998</v>
          </cell>
          <cell r="G34">
            <v>0</v>
          </cell>
          <cell r="H34">
            <v>1</v>
          </cell>
          <cell r="I34">
            <v>30</v>
          </cell>
          <cell r="J34">
            <v>133.42099999999999</v>
          </cell>
          <cell r="K34">
            <v>9.1340000000000146</v>
          </cell>
          <cell r="L34">
            <v>20</v>
          </cell>
          <cell r="M34">
            <v>20</v>
          </cell>
          <cell r="N34">
            <v>40</v>
          </cell>
          <cell r="U34">
            <v>120</v>
          </cell>
          <cell r="V34">
            <v>110</v>
          </cell>
          <cell r="W34">
            <v>28.511000000000003</v>
          </cell>
          <cell r="X34">
            <v>130</v>
          </cell>
          <cell r="Y34">
            <v>17.509312195293042</v>
          </cell>
          <cell r="Z34">
            <v>2.07667216162183</v>
          </cell>
          <cell r="AD34">
            <v>0</v>
          </cell>
          <cell r="AE34">
            <v>25.682799999999997</v>
          </cell>
          <cell r="AF34">
            <v>27.1432</v>
          </cell>
          <cell r="AG34">
            <v>26.719200000000001</v>
          </cell>
          <cell r="AH34">
            <v>32.725000000000001</v>
          </cell>
          <cell r="AI34" t="str">
            <v>жц100</v>
          </cell>
        </row>
        <row r="35">
          <cell r="A35" t="str">
            <v xml:space="preserve"> 265  Колбаса Балыкбургская, ВЕС, ТМ Баварушка  ПОКОМ</v>
          </cell>
          <cell r="B35" t="str">
            <v>кг</v>
          </cell>
          <cell r="C35">
            <v>32.984999999999999</v>
          </cell>
          <cell r="E35">
            <v>18.922000000000001</v>
          </cell>
          <cell r="F35">
            <v>14.063000000000001</v>
          </cell>
          <cell r="G35" t="str">
            <v>н</v>
          </cell>
          <cell r="H35">
            <v>1</v>
          </cell>
          <cell r="I35">
            <v>45</v>
          </cell>
          <cell r="J35">
            <v>19.899999999999999</v>
          </cell>
          <cell r="K35">
            <v>-0.97799999999999798</v>
          </cell>
          <cell r="L35">
            <v>10</v>
          </cell>
          <cell r="M35">
            <v>10</v>
          </cell>
          <cell r="N35">
            <v>0</v>
          </cell>
          <cell r="W35">
            <v>3.7844000000000002</v>
          </cell>
          <cell r="Y35">
            <v>9.0008984251136237</v>
          </cell>
          <cell r="Z35">
            <v>3.7160448155586088</v>
          </cell>
          <cell r="AD35">
            <v>0</v>
          </cell>
          <cell r="AE35">
            <v>2.1856</v>
          </cell>
          <cell r="AF35">
            <v>1.0913999999999999</v>
          </cell>
          <cell r="AG35">
            <v>3.9704000000000002</v>
          </cell>
          <cell r="AH35">
            <v>-3.3000000000000002E-2</v>
          </cell>
          <cell r="AI35">
            <v>0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B36" t="str">
            <v>кг</v>
          </cell>
          <cell r="C36">
            <v>15.29</v>
          </cell>
          <cell r="E36">
            <v>11.987</v>
          </cell>
          <cell r="F36">
            <v>3.3029999999999999</v>
          </cell>
          <cell r="G36" t="str">
            <v>н</v>
          </cell>
          <cell r="H36">
            <v>1</v>
          </cell>
          <cell r="I36">
            <v>45</v>
          </cell>
          <cell r="J36">
            <v>66.2</v>
          </cell>
          <cell r="K36">
            <v>-54.213000000000001</v>
          </cell>
          <cell r="L36">
            <v>0</v>
          </cell>
          <cell r="M36">
            <v>0</v>
          </cell>
          <cell r="N36">
            <v>0</v>
          </cell>
          <cell r="V36">
            <v>20</v>
          </cell>
          <cell r="W36">
            <v>2.3974000000000002</v>
          </cell>
          <cell r="X36">
            <v>10</v>
          </cell>
          <cell r="Y36">
            <v>13.891298907149409</v>
          </cell>
          <cell r="Z36">
            <v>1.3777425544339701</v>
          </cell>
          <cell r="AD36">
            <v>0</v>
          </cell>
          <cell r="AE36">
            <v>1.6594000000000002</v>
          </cell>
          <cell r="AF36">
            <v>2.4024000000000001</v>
          </cell>
          <cell r="AG36">
            <v>1.0964</v>
          </cell>
          <cell r="AH36">
            <v>0</v>
          </cell>
          <cell r="AI36" t="str">
            <v>зв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B37" t="str">
            <v>кг</v>
          </cell>
          <cell r="C37">
            <v>11.632</v>
          </cell>
          <cell r="D37">
            <v>10.795999999999999</v>
          </cell>
          <cell r="E37">
            <v>5.4530000000000003</v>
          </cell>
          <cell r="F37">
            <v>16.975000000000001</v>
          </cell>
          <cell r="G37" t="str">
            <v>н</v>
          </cell>
          <cell r="H37">
            <v>1</v>
          </cell>
          <cell r="I37">
            <v>45</v>
          </cell>
          <cell r="J37">
            <v>19.300999999999998</v>
          </cell>
          <cell r="K37">
            <v>-13.847999999999999</v>
          </cell>
          <cell r="L37">
            <v>10</v>
          </cell>
          <cell r="M37">
            <v>0</v>
          </cell>
          <cell r="N37">
            <v>0</v>
          </cell>
          <cell r="W37">
            <v>1.0906</v>
          </cell>
          <cell r="Y37">
            <v>24.734091325875667</v>
          </cell>
          <cell r="Z37">
            <v>15.564826700898589</v>
          </cell>
          <cell r="AD37">
            <v>0</v>
          </cell>
          <cell r="AE37">
            <v>1.2542</v>
          </cell>
          <cell r="AF37">
            <v>2.1936</v>
          </cell>
          <cell r="AG37">
            <v>1.8228000000000002</v>
          </cell>
          <cell r="AH37">
            <v>0.89900000000000002</v>
          </cell>
          <cell r="AI37" t="str">
            <v>увел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B38" t="str">
            <v>шт</v>
          </cell>
          <cell r="C38">
            <v>456</v>
          </cell>
          <cell r="D38">
            <v>2526</v>
          </cell>
          <cell r="E38">
            <v>2176</v>
          </cell>
          <cell r="F38">
            <v>793</v>
          </cell>
          <cell r="G38" t="str">
            <v>отк</v>
          </cell>
          <cell r="H38">
            <v>0.35</v>
          </cell>
          <cell r="I38">
            <v>40</v>
          </cell>
          <cell r="J38">
            <v>2269</v>
          </cell>
          <cell r="K38">
            <v>-93</v>
          </cell>
          <cell r="L38">
            <v>300</v>
          </cell>
          <cell r="M38">
            <v>350</v>
          </cell>
          <cell r="N38">
            <v>500</v>
          </cell>
          <cell r="U38">
            <v>400</v>
          </cell>
          <cell r="V38">
            <v>300</v>
          </cell>
          <cell r="W38">
            <v>435.2</v>
          </cell>
          <cell r="X38">
            <v>250</v>
          </cell>
          <cell r="Y38">
            <v>6.6475183823529411</v>
          </cell>
          <cell r="Z38">
            <v>1.8221507352941178</v>
          </cell>
          <cell r="AD38">
            <v>0</v>
          </cell>
          <cell r="AE38">
            <v>308.2</v>
          </cell>
          <cell r="AF38">
            <v>289</v>
          </cell>
          <cell r="AG38">
            <v>458.8</v>
          </cell>
          <cell r="AH38">
            <v>525</v>
          </cell>
          <cell r="AI38" t="str">
            <v>оконч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1941</v>
          </cell>
          <cell r="D39">
            <v>4205</v>
          </cell>
          <cell r="E39">
            <v>4610</v>
          </cell>
          <cell r="F39">
            <v>1507</v>
          </cell>
          <cell r="G39">
            <v>0</v>
          </cell>
          <cell r="H39">
            <v>0.4</v>
          </cell>
          <cell r="I39">
            <v>40</v>
          </cell>
          <cell r="J39">
            <v>4653</v>
          </cell>
          <cell r="K39">
            <v>-43</v>
          </cell>
          <cell r="L39">
            <v>1000</v>
          </cell>
          <cell r="M39">
            <v>0</v>
          </cell>
          <cell r="N39">
            <v>800</v>
          </cell>
          <cell r="T39">
            <v>450</v>
          </cell>
          <cell r="U39">
            <v>800</v>
          </cell>
          <cell r="V39">
            <v>500</v>
          </cell>
          <cell r="W39">
            <v>761.2</v>
          </cell>
          <cell r="X39">
            <v>600</v>
          </cell>
          <cell r="Y39">
            <v>6.8405149763531261</v>
          </cell>
          <cell r="Z39">
            <v>1.9797687861271676</v>
          </cell>
          <cell r="AD39">
            <v>804</v>
          </cell>
          <cell r="AE39">
            <v>803.2</v>
          </cell>
          <cell r="AF39">
            <v>819.8</v>
          </cell>
          <cell r="AG39">
            <v>733.4</v>
          </cell>
          <cell r="AH39">
            <v>732</v>
          </cell>
          <cell r="AI39">
            <v>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1679</v>
          </cell>
          <cell r="D40">
            <v>4077</v>
          </cell>
          <cell r="E40">
            <v>4182</v>
          </cell>
          <cell r="F40">
            <v>1546</v>
          </cell>
          <cell r="G40">
            <v>0</v>
          </cell>
          <cell r="H40">
            <v>0.45</v>
          </cell>
          <cell r="I40">
            <v>45</v>
          </cell>
          <cell r="J40">
            <v>4227</v>
          </cell>
          <cell r="K40">
            <v>-45</v>
          </cell>
          <cell r="L40">
            <v>700</v>
          </cell>
          <cell r="M40">
            <v>0</v>
          </cell>
          <cell r="N40">
            <v>700</v>
          </cell>
          <cell r="T40">
            <v>4000</v>
          </cell>
          <cell r="U40">
            <v>1400</v>
          </cell>
          <cell r="V40">
            <v>700</v>
          </cell>
          <cell r="W40">
            <v>676.4</v>
          </cell>
          <cell r="X40">
            <v>1100</v>
          </cell>
          <cell r="Y40">
            <v>9.0863394441159073</v>
          </cell>
          <cell r="Z40">
            <v>2.2856298048492016</v>
          </cell>
          <cell r="AD40">
            <v>800</v>
          </cell>
          <cell r="AE40">
            <v>1231</v>
          </cell>
          <cell r="AF40">
            <v>703.4</v>
          </cell>
          <cell r="AG40">
            <v>685</v>
          </cell>
          <cell r="AH40">
            <v>713</v>
          </cell>
          <cell r="AI40" t="str">
            <v>октяб</v>
          </cell>
        </row>
        <row r="41">
          <cell r="A41" t="str">
            <v xml:space="preserve"> 283  Сосиски Сочинки, ВЕС, ТМ Стародворье ПОКОМ</v>
          </cell>
          <cell r="B41" t="str">
            <v>кг</v>
          </cell>
          <cell r="C41">
            <v>142.733</v>
          </cell>
          <cell r="D41">
            <v>1841.1</v>
          </cell>
          <cell r="E41">
            <v>1451.1559999999999</v>
          </cell>
          <cell r="F41">
            <v>511.88299999999998</v>
          </cell>
          <cell r="G41">
            <v>0</v>
          </cell>
          <cell r="H41">
            <v>1</v>
          </cell>
          <cell r="I41">
            <v>40</v>
          </cell>
          <cell r="J41">
            <v>1389.4469999999999</v>
          </cell>
          <cell r="K41">
            <v>61.70900000000006</v>
          </cell>
          <cell r="L41">
            <v>440</v>
          </cell>
          <cell r="M41">
            <v>100</v>
          </cell>
          <cell r="N41">
            <v>300</v>
          </cell>
          <cell r="U41">
            <v>500</v>
          </cell>
          <cell r="V41">
            <v>200</v>
          </cell>
          <cell r="W41">
            <v>290.2312</v>
          </cell>
          <cell r="X41">
            <v>400</v>
          </cell>
          <cell r="Y41">
            <v>8.4480338433634969</v>
          </cell>
          <cell r="Z41">
            <v>1.7637076923500987</v>
          </cell>
          <cell r="AD41">
            <v>0</v>
          </cell>
          <cell r="AE41">
            <v>105.6262</v>
          </cell>
          <cell r="AF41">
            <v>273.89260000000002</v>
          </cell>
          <cell r="AG41">
            <v>283.8408</v>
          </cell>
          <cell r="AH41">
            <v>251.84800000000001</v>
          </cell>
          <cell r="AI41" t="str">
            <v>жц200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B42" t="str">
            <v>шт</v>
          </cell>
          <cell r="C42">
            <v>1060</v>
          </cell>
          <cell r="D42">
            <v>1175</v>
          </cell>
          <cell r="E42">
            <v>926</v>
          </cell>
          <cell r="F42">
            <v>1292</v>
          </cell>
          <cell r="G42">
            <v>0</v>
          </cell>
          <cell r="H42">
            <v>0.1</v>
          </cell>
          <cell r="I42">
            <v>730</v>
          </cell>
          <cell r="J42">
            <v>947</v>
          </cell>
          <cell r="K42">
            <v>-21</v>
          </cell>
          <cell r="L42">
            <v>1000</v>
          </cell>
          <cell r="M42">
            <v>0</v>
          </cell>
          <cell r="N42">
            <v>0</v>
          </cell>
          <cell r="W42">
            <v>185.2</v>
          </cell>
          <cell r="Y42">
            <v>12.375809935205185</v>
          </cell>
          <cell r="Z42">
            <v>6.976241900647949</v>
          </cell>
          <cell r="AD42">
            <v>0</v>
          </cell>
          <cell r="AE42">
            <v>181.6</v>
          </cell>
          <cell r="AF42">
            <v>223</v>
          </cell>
          <cell r="AG42">
            <v>200.2</v>
          </cell>
          <cell r="AH42">
            <v>271</v>
          </cell>
          <cell r="AI42">
            <v>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B43" t="str">
            <v>шт</v>
          </cell>
          <cell r="C43">
            <v>698</v>
          </cell>
          <cell r="D43">
            <v>1077</v>
          </cell>
          <cell r="E43">
            <v>1262</v>
          </cell>
          <cell r="F43">
            <v>497</v>
          </cell>
          <cell r="G43">
            <v>0</v>
          </cell>
          <cell r="H43">
            <v>0.35</v>
          </cell>
          <cell r="I43">
            <v>40</v>
          </cell>
          <cell r="J43">
            <v>1288</v>
          </cell>
          <cell r="K43">
            <v>-26</v>
          </cell>
          <cell r="L43">
            <v>450</v>
          </cell>
          <cell r="M43">
            <v>0</v>
          </cell>
          <cell r="N43">
            <v>200</v>
          </cell>
          <cell r="U43">
            <v>250</v>
          </cell>
          <cell r="V43">
            <v>100</v>
          </cell>
          <cell r="W43">
            <v>252.4</v>
          </cell>
          <cell r="X43">
            <v>240</v>
          </cell>
          <cell r="Y43">
            <v>6.8819334389857367</v>
          </cell>
          <cell r="Z43">
            <v>1.9690966719492868</v>
          </cell>
          <cell r="AD43">
            <v>0</v>
          </cell>
          <cell r="AE43">
            <v>257.39999999999998</v>
          </cell>
          <cell r="AF43">
            <v>269.8</v>
          </cell>
          <cell r="AG43">
            <v>250.6</v>
          </cell>
          <cell r="AH43">
            <v>284</v>
          </cell>
          <cell r="AI43">
            <v>0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B44" t="str">
            <v>кг</v>
          </cell>
          <cell r="C44">
            <v>297.726</v>
          </cell>
          <cell r="D44">
            <v>202.845</v>
          </cell>
          <cell r="E44">
            <v>330.38600000000002</v>
          </cell>
          <cell r="F44">
            <v>155.798</v>
          </cell>
          <cell r="G44">
            <v>0</v>
          </cell>
          <cell r="H44">
            <v>1</v>
          </cell>
          <cell r="I44">
            <v>40</v>
          </cell>
          <cell r="J44">
            <v>349.81900000000002</v>
          </cell>
          <cell r="K44">
            <v>-19.432999999999993</v>
          </cell>
          <cell r="L44">
            <v>80</v>
          </cell>
          <cell r="M44">
            <v>0</v>
          </cell>
          <cell r="N44">
            <v>50</v>
          </cell>
          <cell r="V44">
            <v>100</v>
          </cell>
          <cell r="W44">
            <v>66.077200000000005</v>
          </cell>
          <cell r="X44">
            <v>70</v>
          </cell>
          <cell r="Y44">
            <v>6.8979617780414424</v>
          </cell>
          <cell r="Z44">
            <v>2.3578178252105113</v>
          </cell>
          <cell r="AD44">
            <v>0</v>
          </cell>
          <cell r="AE44">
            <v>229.65559999999999</v>
          </cell>
          <cell r="AF44">
            <v>70.370199999999997</v>
          </cell>
          <cell r="AG44">
            <v>63.961199999999998</v>
          </cell>
          <cell r="AH44">
            <v>80.828000000000003</v>
          </cell>
          <cell r="AI44">
            <v>0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B45" t="str">
            <v>шт</v>
          </cell>
          <cell r="C45">
            <v>878</v>
          </cell>
          <cell r="D45">
            <v>581</v>
          </cell>
          <cell r="E45">
            <v>1004</v>
          </cell>
          <cell r="F45">
            <v>429</v>
          </cell>
          <cell r="G45">
            <v>0</v>
          </cell>
          <cell r="H45">
            <v>0.4</v>
          </cell>
          <cell r="I45">
            <v>35</v>
          </cell>
          <cell r="J45">
            <v>1042</v>
          </cell>
          <cell r="K45">
            <v>-38</v>
          </cell>
          <cell r="L45">
            <v>200</v>
          </cell>
          <cell r="M45">
            <v>100</v>
          </cell>
          <cell r="N45">
            <v>200</v>
          </cell>
          <cell r="U45">
            <v>150</v>
          </cell>
          <cell r="V45">
            <v>100</v>
          </cell>
          <cell r="W45">
            <v>200.8</v>
          </cell>
          <cell r="X45">
            <v>180</v>
          </cell>
          <cell r="Y45">
            <v>6.7679282868525892</v>
          </cell>
          <cell r="Z45">
            <v>2.1364541832669324</v>
          </cell>
          <cell r="AD45">
            <v>0</v>
          </cell>
          <cell r="AE45">
            <v>259</v>
          </cell>
          <cell r="AF45">
            <v>229.8</v>
          </cell>
          <cell r="AG45">
            <v>199.8</v>
          </cell>
          <cell r="AH45">
            <v>223</v>
          </cell>
          <cell r="AI45">
            <v>0</v>
          </cell>
        </row>
        <row r="46">
          <cell r="A46" t="str">
            <v xml:space="preserve"> 302  Сосиски Сочинки по-баварски,  0.4кг, ТМ Стародворье  ПОКОМ</v>
          </cell>
          <cell r="B46" t="str">
            <v>шт</v>
          </cell>
          <cell r="C46">
            <v>1382</v>
          </cell>
          <cell r="D46">
            <v>1774</v>
          </cell>
          <cell r="E46">
            <v>2453</v>
          </cell>
          <cell r="F46">
            <v>673</v>
          </cell>
          <cell r="G46" t="str">
            <v>оконч</v>
          </cell>
          <cell r="H46">
            <v>0.4</v>
          </cell>
          <cell r="I46">
            <v>40</v>
          </cell>
          <cell r="J46">
            <v>2510</v>
          </cell>
          <cell r="K46">
            <v>-57</v>
          </cell>
          <cell r="L46">
            <v>600</v>
          </cell>
          <cell r="M46">
            <v>250</v>
          </cell>
          <cell r="N46">
            <v>500</v>
          </cell>
          <cell r="U46">
            <v>500</v>
          </cell>
          <cell r="V46">
            <v>300</v>
          </cell>
          <cell r="W46">
            <v>490.6</v>
          </cell>
          <cell r="X46">
            <v>500</v>
          </cell>
          <cell r="Y46">
            <v>6.7733387688544635</v>
          </cell>
          <cell r="Z46">
            <v>1.3717896453322462</v>
          </cell>
          <cell r="AD46">
            <v>0</v>
          </cell>
          <cell r="AE46">
            <v>586.20000000000005</v>
          </cell>
          <cell r="AF46">
            <v>512.20000000000005</v>
          </cell>
          <cell r="AG46">
            <v>471.8</v>
          </cell>
          <cell r="AH46">
            <v>548</v>
          </cell>
          <cell r="AI46">
            <v>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B47" t="str">
            <v>кг</v>
          </cell>
          <cell r="C47">
            <v>127.34</v>
          </cell>
          <cell r="D47">
            <v>122.50700000000001</v>
          </cell>
          <cell r="E47">
            <v>214.46299999999999</v>
          </cell>
          <cell r="F47">
            <v>34.655999999999999</v>
          </cell>
          <cell r="G47" t="str">
            <v>лид, я</v>
          </cell>
          <cell r="H47">
            <v>1</v>
          </cell>
          <cell r="I47">
            <v>40</v>
          </cell>
          <cell r="J47">
            <v>215.745</v>
          </cell>
          <cell r="K47">
            <v>-1.2820000000000107</v>
          </cell>
          <cell r="L47">
            <v>40</v>
          </cell>
          <cell r="M47">
            <v>70</v>
          </cell>
          <cell r="N47">
            <v>60</v>
          </cell>
          <cell r="V47">
            <v>60</v>
          </cell>
          <cell r="W47">
            <v>42.892600000000002</v>
          </cell>
          <cell r="X47">
            <v>30</v>
          </cell>
          <cell r="Y47">
            <v>6.8696231984071847</v>
          </cell>
          <cell r="Z47">
            <v>0.80797153821405088</v>
          </cell>
          <cell r="AD47">
            <v>0</v>
          </cell>
          <cell r="AE47">
            <v>35.980399999999996</v>
          </cell>
          <cell r="AF47">
            <v>35.769400000000005</v>
          </cell>
          <cell r="AG47">
            <v>36.773000000000003</v>
          </cell>
          <cell r="AH47">
            <v>29.088000000000001</v>
          </cell>
          <cell r="AI47">
            <v>0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167.137</v>
          </cell>
          <cell r="D48">
            <v>947.88900000000001</v>
          </cell>
          <cell r="E48">
            <v>776.98500000000001</v>
          </cell>
          <cell r="F48">
            <v>325.80200000000002</v>
          </cell>
          <cell r="G48" t="str">
            <v>ткмай</v>
          </cell>
          <cell r="H48">
            <v>1</v>
          </cell>
          <cell r="I48">
            <v>40</v>
          </cell>
          <cell r="J48">
            <v>788.49199999999996</v>
          </cell>
          <cell r="K48">
            <v>-11.506999999999948</v>
          </cell>
          <cell r="L48">
            <v>300</v>
          </cell>
          <cell r="M48">
            <v>0</v>
          </cell>
          <cell r="N48">
            <v>100</v>
          </cell>
          <cell r="U48">
            <v>100</v>
          </cell>
          <cell r="V48">
            <v>100</v>
          </cell>
          <cell r="W48">
            <v>155.39699999999999</v>
          </cell>
          <cell r="X48">
            <v>140</v>
          </cell>
          <cell r="Y48">
            <v>6.8585751333680847</v>
          </cell>
          <cell r="Z48">
            <v>2.0965784410252453</v>
          </cell>
          <cell r="AD48">
            <v>0</v>
          </cell>
          <cell r="AE48">
            <v>132.5752</v>
          </cell>
          <cell r="AF48">
            <v>140.85399999999998</v>
          </cell>
          <cell r="AG48">
            <v>156.97639999999998</v>
          </cell>
          <cell r="AH48">
            <v>109.583</v>
          </cell>
          <cell r="AI48">
            <v>0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B49" t="str">
            <v>шт</v>
          </cell>
          <cell r="C49">
            <v>777</v>
          </cell>
          <cell r="D49">
            <v>1302</v>
          </cell>
          <cell r="E49">
            <v>1474</v>
          </cell>
          <cell r="F49">
            <v>586</v>
          </cell>
          <cell r="G49" t="str">
            <v>лид, я</v>
          </cell>
          <cell r="H49">
            <v>0.35</v>
          </cell>
          <cell r="I49">
            <v>40</v>
          </cell>
          <cell r="J49">
            <v>1487</v>
          </cell>
          <cell r="K49">
            <v>-13</v>
          </cell>
          <cell r="L49">
            <v>500</v>
          </cell>
          <cell r="M49">
            <v>0</v>
          </cell>
          <cell r="N49">
            <v>300</v>
          </cell>
          <cell r="U49">
            <v>200</v>
          </cell>
          <cell r="V49">
            <v>150</v>
          </cell>
          <cell r="W49">
            <v>294.8</v>
          </cell>
          <cell r="X49">
            <v>280</v>
          </cell>
          <cell r="Y49">
            <v>6.8385345997286295</v>
          </cell>
          <cell r="Z49">
            <v>1.9877883310719131</v>
          </cell>
          <cell r="AD49">
            <v>0</v>
          </cell>
          <cell r="AE49">
            <v>294.8</v>
          </cell>
          <cell r="AF49">
            <v>315.39999999999998</v>
          </cell>
          <cell r="AG49">
            <v>300</v>
          </cell>
          <cell r="AH49">
            <v>302</v>
          </cell>
          <cell r="AI49">
            <v>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B50" t="str">
            <v>шт</v>
          </cell>
          <cell r="C50">
            <v>998</v>
          </cell>
          <cell r="D50">
            <v>3155</v>
          </cell>
          <cell r="E50">
            <v>2784</v>
          </cell>
          <cell r="F50">
            <v>1266</v>
          </cell>
          <cell r="G50" t="str">
            <v>оконч</v>
          </cell>
          <cell r="H50">
            <v>0.35</v>
          </cell>
          <cell r="I50">
            <v>40</v>
          </cell>
          <cell r="J50">
            <v>2219</v>
          </cell>
          <cell r="K50">
            <v>565</v>
          </cell>
          <cell r="L50">
            <v>800</v>
          </cell>
          <cell r="M50">
            <v>0</v>
          </cell>
          <cell r="N50">
            <v>650</v>
          </cell>
          <cell r="U50">
            <v>200</v>
          </cell>
          <cell r="V50">
            <v>100</v>
          </cell>
          <cell r="W50">
            <v>556.79999999999995</v>
          </cell>
          <cell r="X50">
            <v>350</v>
          </cell>
          <cell r="Y50">
            <v>6.0452586206896557</v>
          </cell>
          <cell r="Z50">
            <v>2.2737068965517242</v>
          </cell>
          <cell r="AD50">
            <v>0</v>
          </cell>
          <cell r="AE50">
            <v>583.20000000000005</v>
          </cell>
          <cell r="AF50">
            <v>585.20000000000005</v>
          </cell>
          <cell r="AG50">
            <v>583.79999999999995</v>
          </cell>
          <cell r="AH50">
            <v>436</v>
          </cell>
          <cell r="AI50" t="str">
            <v>бонкон</v>
          </cell>
        </row>
        <row r="51">
          <cell r="A51" t="str">
            <v xml:space="preserve"> 309  Сосиски Сочинки с сыром 0,4 кг ТМ Стародворье  ПОКОМ</v>
          </cell>
          <cell r="B51" t="str">
            <v>шт</v>
          </cell>
          <cell r="C51">
            <v>538</v>
          </cell>
          <cell r="D51">
            <v>1535</v>
          </cell>
          <cell r="E51">
            <v>1482</v>
          </cell>
          <cell r="F51">
            <v>577</v>
          </cell>
          <cell r="G51">
            <v>0</v>
          </cell>
          <cell r="H51">
            <v>0.4</v>
          </cell>
          <cell r="I51">
            <v>35</v>
          </cell>
          <cell r="J51">
            <v>1511</v>
          </cell>
          <cell r="K51">
            <v>-29</v>
          </cell>
          <cell r="L51">
            <v>500</v>
          </cell>
          <cell r="M51">
            <v>0</v>
          </cell>
          <cell r="N51">
            <v>350</v>
          </cell>
          <cell r="U51">
            <v>200</v>
          </cell>
          <cell r="V51">
            <v>120</v>
          </cell>
          <cell r="W51">
            <v>296.39999999999998</v>
          </cell>
          <cell r="X51">
            <v>300</v>
          </cell>
          <cell r="Y51">
            <v>6.9062078272604595</v>
          </cell>
          <cell r="Z51">
            <v>1.9466936572199731</v>
          </cell>
          <cell r="AD51">
            <v>0</v>
          </cell>
          <cell r="AE51">
            <v>313.8</v>
          </cell>
          <cell r="AF51">
            <v>302</v>
          </cell>
          <cell r="AG51">
            <v>299.39999999999998</v>
          </cell>
          <cell r="AH51">
            <v>308</v>
          </cell>
          <cell r="AI51">
            <v>0</v>
          </cell>
        </row>
        <row r="52">
          <cell r="A52" t="str">
            <v xml:space="preserve"> 312  Ветчина Филейская ВЕС ТМ  Вязанка ТС Столичная  ПОКОМ</v>
          </cell>
          <cell r="B52" t="str">
            <v>кг</v>
          </cell>
          <cell r="C52">
            <v>302.67899999999997</v>
          </cell>
          <cell r="D52">
            <v>224.74100000000001</v>
          </cell>
          <cell r="E52">
            <v>402.30700000000002</v>
          </cell>
          <cell r="F52">
            <v>115.56399999999999</v>
          </cell>
          <cell r="G52" t="str">
            <v>оконч</v>
          </cell>
          <cell r="H52">
            <v>1</v>
          </cell>
          <cell r="I52">
            <v>50</v>
          </cell>
          <cell r="J52">
            <v>406.26900000000001</v>
          </cell>
          <cell r="K52">
            <v>-3.9619999999999891</v>
          </cell>
          <cell r="L52">
            <v>0</v>
          </cell>
          <cell r="M52">
            <v>0</v>
          </cell>
          <cell r="N52">
            <v>80</v>
          </cell>
          <cell r="U52">
            <v>400</v>
          </cell>
          <cell r="V52">
            <v>200</v>
          </cell>
          <cell r="W52">
            <v>80.461399999999998</v>
          </cell>
          <cell r="X52">
            <v>250</v>
          </cell>
          <cell r="Y52">
            <v>12.994603623600881</v>
          </cell>
          <cell r="Z52">
            <v>1.4362663339191215</v>
          </cell>
          <cell r="AD52">
            <v>0</v>
          </cell>
          <cell r="AE52">
            <v>64.268799999999999</v>
          </cell>
          <cell r="AF52">
            <v>75.669399999999996</v>
          </cell>
          <cell r="AG52">
            <v>59.508000000000003</v>
          </cell>
          <cell r="AH52">
            <v>60.621000000000002</v>
          </cell>
          <cell r="AI52" t="str">
            <v>жц140</v>
          </cell>
        </row>
        <row r="53">
          <cell r="A53" t="str">
            <v xml:space="preserve"> 315  Колбаса вареная Молокуша ТМ Вязанка ВЕС, ПОКОМ</v>
          </cell>
          <cell r="B53" t="str">
            <v>кг</v>
          </cell>
          <cell r="C53">
            <v>812.62300000000005</v>
          </cell>
          <cell r="D53">
            <v>972.78099999999995</v>
          </cell>
          <cell r="E53">
            <v>1164.2660000000001</v>
          </cell>
          <cell r="F53">
            <v>607.67899999999997</v>
          </cell>
          <cell r="G53" t="str">
            <v>н</v>
          </cell>
          <cell r="H53">
            <v>1</v>
          </cell>
          <cell r="I53">
            <v>50</v>
          </cell>
          <cell r="J53">
            <v>1165.92</v>
          </cell>
          <cell r="K53">
            <v>-1.6539999999999964</v>
          </cell>
          <cell r="L53">
            <v>200</v>
          </cell>
          <cell r="M53">
            <v>100</v>
          </cell>
          <cell r="N53">
            <v>200</v>
          </cell>
          <cell r="U53">
            <v>400</v>
          </cell>
          <cell r="V53">
            <v>200</v>
          </cell>
          <cell r="W53">
            <v>232.85320000000002</v>
          </cell>
          <cell r="X53">
            <v>400</v>
          </cell>
          <cell r="Y53">
            <v>9.0515354738521943</v>
          </cell>
          <cell r="Z53">
            <v>2.6097086061089128</v>
          </cell>
          <cell r="AD53">
            <v>0</v>
          </cell>
          <cell r="AE53">
            <v>260.19940000000003</v>
          </cell>
          <cell r="AF53">
            <v>241.7122</v>
          </cell>
          <cell r="AG53">
            <v>227.77280000000002</v>
          </cell>
          <cell r="AH53">
            <v>250.446</v>
          </cell>
          <cell r="AI53" t="str">
            <v>октяб</v>
          </cell>
        </row>
        <row r="54">
          <cell r="A54" t="str">
            <v xml:space="preserve"> 316  Колбаса Нежная ТМ Зареченские ВЕС  ПОКОМ</v>
          </cell>
          <cell r="B54" t="str">
            <v>кг</v>
          </cell>
          <cell r="C54">
            <v>44.167000000000002</v>
          </cell>
          <cell r="D54">
            <v>3.04</v>
          </cell>
          <cell r="E54">
            <v>28.571999999999999</v>
          </cell>
          <cell r="F54">
            <v>18.635000000000002</v>
          </cell>
          <cell r="G54">
            <v>0</v>
          </cell>
          <cell r="H54">
            <v>1</v>
          </cell>
          <cell r="I54">
            <v>50</v>
          </cell>
          <cell r="J54">
            <v>30.8</v>
          </cell>
          <cell r="K54">
            <v>-2.2280000000000015</v>
          </cell>
          <cell r="L54">
            <v>0</v>
          </cell>
          <cell r="M54">
            <v>0</v>
          </cell>
          <cell r="N54">
            <v>10</v>
          </cell>
          <cell r="V54">
            <v>20</v>
          </cell>
          <cell r="W54">
            <v>5.7143999999999995</v>
          </cell>
          <cell r="Y54">
            <v>8.5109547809043828</v>
          </cell>
          <cell r="Z54">
            <v>3.2610597788044244</v>
          </cell>
          <cell r="AD54">
            <v>0</v>
          </cell>
          <cell r="AE54">
            <v>8.0754000000000001</v>
          </cell>
          <cell r="AF54">
            <v>3.3231999999999999</v>
          </cell>
          <cell r="AG54">
            <v>4.8218000000000005</v>
          </cell>
          <cell r="AH54">
            <v>0</v>
          </cell>
          <cell r="AI54">
            <v>0</v>
          </cell>
        </row>
        <row r="55">
          <cell r="A55" t="str">
            <v xml:space="preserve"> 318  Сосиски Датские ТМ Зареченские, ВЕС  ПОКОМ</v>
          </cell>
          <cell r="B55" t="str">
            <v>кг</v>
          </cell>
          <cell r="C55">
            <v>749.10500000000002</v>
          </cell>
          <cell r="D55">
            <v>5741.9309999999996</v>
          </cell>
          <cell r="E55">
            <v>4510.0569999999998</v>
          </cell>
          <cell r="F55">
            <v>1970.538</v>
          </cell>
          <cell r="G55" t="str">
            <v>ткмай</v>
          </cell>
          <cell r="H55">
            <v>1</v>
          </cell>
          <cell r="I55">
            <v>40</v>
          </cell>
          <cell r="J55">
            <v>4413.3469999999998</v>
          </cell>
          <cell r="K55">
            <v>96.710000000000036</v>
          </cell>
          <cell r="L55">
            <v>500</v>
          </cell>
          <cell r="M55">
            <v>100</v>
          </cell>
          <cell r="N55">
            <v>1000</v>
          </cell>
          <cell r="U55">
            <v>1100</v>
          </cell>
          <cell r="V55">
            <v>700</v>
          </cell>
          <cell r="W55">
            <v>902.01139999999998</v>
          </cell>
          <cell r="X55">
            <v>1000</v>
          </cell>
          <cell r="Y55">
            <v>7.0625914484007639</v>
          </cell>
          <cell r="Z55">
            <v>2.1846043187480779</v>
          </cell>
          <cell r="AD55">
            <v>0</v>
          </cell>
          <cell r="AE55">
            <v>1101.9947999999999</v>
          </cell>
          <cell r="AF55">
            <v>923.68320000000006</v>
          </cell>
          <cell r="AG55">
            <v>904.60799999999995</v>
          </cell>
          <cell r="AH55">
            <v>1185.53</v>
          </cell>
          <cell r="AI55" t="str">
            <v>октяб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B56" t="str">
            <v>шт</v>
          </cell>
          <cell r="C56">
            <v>3663</v>
          </cell>
          <cell r="D56">
            <v>4399</v>
          </cell>
          <cell r="E56">
            <v>5504</v>
          </cell>
          <cell r="F56">
            <v>2335</v>
          </cell>
          <cell r="G56" t="str">
            <v>оконч</v>
          </cell>
          <cell r="H56">
            <v>0.45</v>
          </cell>
          <cell r="I56">
            <v>50</v>
          </cell>
          <cell r="J56">
            <v>3504</v>
          </cell>
          <cell r="K56">
            <v>2000</v>
          </cell>
          <cell r="L56">
            <v>900</v>
          </cell>
          <cell r="M56">
            <v>200</v>
          </cell>
          <cell r="N56">
            <v>1000</v>
          </cell>
          <cell r="U56">
            <v>1200</v>
          </cell>
          <cell r="V56">
            <v>800</v>
          </cell>
          <cell r="W56">
            <v>1100.8</v>
          </cell>
          <cell r="X56">
            <v>800</v>
          </cell>
          <cell r="Y56">
            <v>6.5724927325581399</v>
          </cell>
          <cell r="Z56">
            <v>2.1211845930232558</v>
          </cell>
          <cell r="AD56">
            <v>0</v>
          </cell>
          <cell r="AE56">
            <v>1081</v>
          </cell>
          <cell r="AF56">
            <v>1094.8</v>
          </cell>
          <cell r="AG56">
            <v>1068.4000000000001</v>
          </cell>
          <cell r="AH56">
            <v>736</v>
          </cell>
          <cell r="AI56" t="str">
            <v>оконч</v>
          </cell>
        </row>
        <row r="57">
          <cell r="A57" t="str">
            <v xml:space="preserve"> 322  Колбаса вареная Молокуша 0,45кг ТМ Вязанка  ПОКОМ</v>
          </cell>
          <cell r="B57" t="str">
            <v>шт</v>
          </cell>
          <cell r="C57">
            <v>1024</v>
          </cell>
          <cell r="D57">
            <v>7975</v>
          </cell>
          <cell r="E57">
            <v>7212</v>
          </cell>
          <cell r="F57">
            <v>1755</v>
          </cell>
          <cell r="G57" t="str">
            <v>акяб</v>
          </cell>
          <cell r="H57">
            <v>0.45</v>
          </cell>
          <cell r="I57">
            <v>50</v>
          </cell>
          <cell r="J57">
            <v>7326</v>
          </cell>
          <cell r="K57">
            <v>-114</v>
          </cell>
          <cell r="L57">
            <v>1200</v>
          </cell>
          <cell r="M57">
            <v>500</v>
          </cell>
          <cell r="N57">
            <v>1000</v>
          </cell>
          <cell r="T57">
            <v>250</v>
          </cell>
          <cell r="U57">
            <v>500</v>
          </cell>
          <cell r="V57">
            <v>400</v>
          </cell>
          <cell r="W57">
            <v>902.4</v>
          </cell>
          <cell r="X57">
            <v>600</v>
          </cell>
          <cell r="Y57">
            <v>6.5990691489361701</v>
          </cell>
          <cell r="Z57">
            <v>1.9448138297872342</v>
          </cell>
          <cell r="AD57">
            <v>2700</v>
          </cell>
          <cell r="AE57">
            <v>779</v>
          </cell>
          <cell r="AF57">
            <v>821.4</v>
          </cell>
          <cell r="AG57">
            <v>934.2</v>
          </cell>
          <cell r="AH57">
            <v>1063</v>
          </cell>
          <cell r="AI57" t="str">
            <v>оконч</v>
          </cell>
        </row>
        <row r="58">
          <cell r="A58" t="str">
            <v xml:space="preserve"> 324  Ветчина Филейская ТМ Вязанка Столичная 0,45 кг ПОКОМ</v>
          </cell>
          <cell r="B58" t="str">
            <v>шт</v>
          </cell>
          <cell r="C58">
            <v>760</v>
          </cell>
          <cell r="D58">
            <v>1282</v>
          </cell>
          <cell r="E58">
            <v>1430</v>
          </cell>
          <cell r="F58">
            <v>593</v>
          </cell>
          <cell r="G58">
            <v>0</v>
          </cell>
          <cell r="H58">
            <v>0.45</v>
          </cell>
          <cell r="I58">
            <v>50</v>
          </cell>
          <cell r="J58">
            <v>1439</v>
          </cell>
          <cell r="K58">
            <v>-9</v>
          </cell>
          <cell r="L58">
            <v>250</v>
          </cell>
          <cell r="M58">
            <v>200</v>
          </cell>
          <cell r="N58">
            <v>300</v>
          </cell>
          <cell r="U58">
            <v>500</v>
          </cell>
          <cell r="V58">
            <v>300</v>
          </cell>
          <cell r="W58">
            <v>286</v>
          </cell>
          <cell r="X58">
            <v>400</v>
          </cell>
          <cell r="Y58">
            <v>8.8916083916083917</v>
          </cell>
          <cell r="Z58">
            <v>2.0734265734265733</v>
          </cell>
          <cell r="AD58">
            <v>0</v>
          </cell>
          <cell r="AE58">
            <v>213.4</v>
          </cell>
          <cell r="AF58">
            <v>265.60000000000002</v>
          </cell>
          <cell r="AG58">
            <v>297.39999999999998</v>
          </cell>
          <cell r="AH58">
            <v>322</v>
          </cell>
          <cell r="AI58" t="str">
            <v>оконч,жц200</v>
          </cell>
        </row>
        <row r="59">
          <cell r="A59" t="str">
            <v xml:space="preserve"> 328  Сардельки Сочинки Стародворье ТМ  0,4 кг ПОКОМ</v>
          </cell>
          <cell r="B59" t="str">
            <v>шт</v>
          </cell>
          <cell r="C59">
            <v>448</v>
          </cell>
          <cell r="D59">
            <v>305</v>
          </cell>
          <cell r="E59">
            <v>540</v>
          </cell>
          <cell r="F59">
            <v>210</v>
          </cell>
          <cell r="G59">
            <v>0</v>
          </cell>
          <cell r="H59">
            <v>0.4</v>
          </cell>
          <cell r="I59">
            <v>40</v>
          </cell>
          <cell r="J59">
            <v>559</v>
          </cell>
          <cell r="K59">
            <v>-19</v>
          </cell>
          <cell r="L59">
            <v>150</v>
          </cell>
          <cell r="M59">
            <v>30</v>
          </cell>
          <cell r="N59">
            <v>100</v>
          </cell>
          <cell r="V59">
            <v>140</v>
          </cell>
          <cell r="W59">
            <v>108</v>
          </cell>
          <cell r="X59">
            <v>100</v>
          </cell>
          <cell r="Y59">
            <v>6.7592592592592595</v>
          </cell>
          <cell r="Z59">
            <v>1.9444444444444444</v>
          </cell>
          <cell r="AD59">
            <v>0</v>
          </cell>
          <cell r="AE59">
            <v>94.4</v>
          </cell>
          <cell r="AF59">
            <v>125.2</v>
          </cell>
          <cell r="AG59">
            <v>106.4</v>
          </cell>
          <cell r="AH59">
            <v>117</v>
          </cell>
          <cell r="AI59">
            <v>0</v>
          </cell>
        </row>
        <row r="60">
          <cell r="A60" t="str">
            <v xml:space="preserve"> 329  Сардельки Сочинки с сыром Стародворье ТМ, 0,4 кг. ПОКОМ</v>
          </cell>
          <cell r="B60" t="str">
            <v>шт</v>
          </cell>
          <cell r="C60">
            <v>394</v>
          </cell>
          <cell r="D60">
            <v>270</v>
          </cell>
          <cell r="E60">
            <v>380</v>
          </cell>
          <cell r="F60">
            <v>271</v>
          </cell>
          <cell r="G60">
            <v>0</v>
          </cell>
          <cell r="H60">
            <v>0.4</v>
          </cell>
          <cell r="I60">
            <v>40</v>
          </cell>
          <cell r="J60">
            <v>396</v>
          </cell>
          <cell r="K60">
            <v>-16</v>
          </cell>
          <cell r="L60">
            <v>30</v>
          </cell>
          <cell r="M60">
            <v>30</v>
          </cell>
          <cell r="N60">
            <v>80</v>
          </cell>
          <cell r="V60">
            <v>40</v>
          </cell>
          <cell r="W60">
            <v>76</v>
          </cell>
          <cell r="X60">
            <v>70</v>
          </cell>
          <cell r="Y60">
            <v>6.8552631578947372</v>
          </cell>
          <cell r="Z60">
            <v>3.5657894736842106</v>
          </cell>
          <cell r="AD60">
            <v>0</v>
          </cell>
          <cell r="AE60">
            <v>85.6</v>
          </cell>
          <cell r="AF60">
            <v>103.8</v>
          </cell>
          <cell r="AG60">
            <v>81.8</v>
          </cell>
          <cell r="AH60">
            <v>94</v>
          </cell>
          <cell r="AI60">
            <v>0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B61" t="str">
            <v>кг</v>
          </cell>
          <cell r="C61">
            <v>401.65899999999999</v>
          </cell>
          <cell r="D61">
            <v>814.11800000000005</v>
          </cell>
          <cell r="E61">
            <v>1056.384</v>
          </cell>
          <cell r="F61">
            <v>132.42500000000001</v>
          </cell>
          <cell r="G61" t="str">
            <v>ткмай</v>
          </cell>
          <cell r="H61">
            <v>1</v>
          </cell>
          <cell r="I61">
            <v>50</v>
          </cell>
          <cell r="J61">
            <v>1068.5509999999999</v>
          </cell>
          <cell r="K61">
            <v>-12.166999999999916</v>
          </cell>
          <cell r="L61">
            <v>250</v>
          </cell>
          <cell r="M61">
            <v>100</v>
          </cell>
          <cell r="N61">
            <v>150</v>
          </cell>
          <cell r="U61">
            <v>300</v>
          </cell>
          <cell r="V61">
            <v>200</v>
          </cell>
          <cell r="W61">
            <v>211.27680000000001</v>
          </cell>
          <cell r="X61">
            <v>300</v>
          </cell>
          <cell r="Y61">
            <v>6.7798499409305704</v>
          </cell>
          <cell r="Z61">
            <v>0.62678438901005695</v>
          </cell>
          <cell r="AD61">
            <v>0</v>
          </cell>
          <cell r="AE61">
            <v>213.25880000000001</v>
          </cell>
          <cell r="AF61">
            <v>180.03059999999999</v>
          </cell>
          <cell r="AG61">
            <v>158.96780000000001</v>
          </cell>
          <cell r="AH61">
            <v>224.48599999999999</v>
          </cell>
          <cell r="AI61">
            <v>0</v>
          </cell>
        </row>
        <row r="62">
          <cell r="A62" t="str">
            <v xml:space="preserve"> 334  Паштет Любительский ТМ Стародворье ламистер 0,1 кг  ПОКОМ</v>
          </cell>
          <cell r="B62" t="str">
            <v>шт</v>
          </cell>
          <cell r="C62">
            <v>1161</v>
          </cell>
          <cell r="D62">
            <v>14</v>
          </cell>
          <cell r="E62">
            <v>584</v>
          </cell>
          <cell r="F62">
            <v>573</v>
          </cell>
          <cell r="G62">
            <v>0</v>
          </cell>
          <cell r="H62">
            <v>0.1</v>
          </cell>
          <cell r="I62">
            <v>730</v>
          </cell>
          <cell r="J62">
            <v>602</v>
          </cell>
          <cell r="K62">
            <v>-18</v>
          </cell>
          <cell r="L62">
            <v>500</v>
          </cell>
          <cell r="M62">
            <v>0</v>
          </cell>
          <cell r="N62">
            <v>0</v>
          </cell>
          <cell r="W62">
            <v>116.8</v>
          </cell>
          <cell r="Y62">
            <v>9.1866438356164384</v>
          </cell>
          <cell r="Z62">
            <v>4.9058219178082192</v>
          </cell>
          <cell r="AD62">
            <v>0</v>
          </cell>
          <cell r="AE62">
            <v>118.8</v>
          </cell>
          <cell r="AF62">
            <v>160.4</v>
          </cell>
          <cell r="AG62">
            <v>122.8</v>
          </cell>
          <cell r="AH62">
            <v>131</v>
          </cell>
          <cell r="AI62">
            <v>0</v>
          </cell>
        </row>
        <row r="63">
          <cell r="A63" t="str">
            <v xml:space="preserve"> 335  Колбаса Сливушка ТМ Вязанка. ВЕС.  ПОКОМ </v>
          </cell>
          <cell r="B63" t="str">
            <v>кг</v>
          </cell>
          <cell r="C63">
            <v>76.656000000000006</v>
          </cell>
          <cell r="D63">
            <v>231.57400000000001</v>
          </cell>
          <cell r="E63">
            <v>228.11799999999999</v>
          </cell>
          <cell r="F63">
            <v>73.305000000000007</v>
          </cell>
          <cell r="G63">
            <v>0</v>
          </cell>
          <cell r="H63">
            <v>1</v>
          </cell>
          <cell r="I63">
            <v>50</v>
          </cell>
          <cell r="J63">
            <v>239.155</v>
          </cell>
          <cell r="K63">
            <v>-11.037000000000006</v>
          </cell>
          <cell r="L63">
            <v>60</v>
          </cell>
          <cell r="M63">
            <v>0</v>
          </cell>
          <cell r="N63">
            <v>30</v>
          </cell>
          <cell r="U63">
            <v>200</v>
          </cell>
          <cell r="V63">
            <v>200</v>
          </cell>
          <cell r="W63">
            <v>45.623599999999996</v>
          </cell>
          <cell r="X63">
            <v>250</v>
          </cell>
          <cell r="Y63">
            <v>17.826410015868984</v>
          </cell>
          <cell r="Z63">
            <v>1.6067342340367707</v>
          </cell>
          <cell r="AD63">
            <v>0</v>
          </cell>
          <cell r="AE63">
            <v>85.130200000000002</v>
          </cell>
          <cell r="AF63">
            <v>43.049599999999998</v>
          </cell>
          <cell r="AG63">
            <v>42.587800000000001</v>
          </cell>
          <cell r="AH63">
            <v>41.012</v>
          </cell>
          <cell r="AI63" t="str">
            <v>жц200</v>
          </cell>
        </row>
        <row r="64">
          <cell r="A64" t="str">
            <v xml:space="preserve"> 342 Сосиски Сочинки Молочные ТМ Стародворье 0,4 кг ПОКОМ</v>
          </cell>
          <cell r="B64" t="str">
            <v>шт</v>
          </cell>
          <cell r="C64">
            <v>1623</v>
          </cell>
          <cell r="D64">
            <v>3895</v>
          </cell>
          <cell r="E64">
            <v>4186</v>
          </cell>
          <cell r="F64">
            <v>1295</v>
          </cell>
          <cell r="G64">
            <v>0</v>
          </cell>
          <cell r="H64">
            <v>0.4</v>
          </cell>
          <cell r="I64">
            <v>40</v>
          </cell>
          <cell r="J64">
            <v>4247</v>
          </cell>
          <cell r="K64">
            <v>-61</v>
          </cell>
          <cell r="L64">
            <v>900</v>
          </cell>
          <cell r="M64">
            <v>100</v>
          </cell>
          <cell r="N64">
            <v>600</v>
          </cell>
          <cell r="T64">
            <v>600</v>
          </cell>
          <cell r="U64">
            <v>500</v>
          </cell>
          <cell r="V64">
            <v>400</v>
          </cell>
          <cell r="W64">
            <v>657.2</v>
          </cell>
          <cell r="X64">
            <v>700</v>
          </cell>
          <cell r="Y64">
            <v>6.8396226415094334</v>
          </cell>
          <cell r="Z64">
            <v>1.9704808277541082</v>
          </cell>
          <cell r="AD64">
            <v>900</v>
          </cell>
          <cell r="AE64">
            <v>767.4</v>
          </cell>
          <cell r="AF64">
            <v>701.6</v>
          </cell>
          <cell r="AG64">
            <v>663.6</v>
          </cell>
          <cell r="AH64">
            <v>773</v>
          </cell>
          <cell r="AI64">
            <v>0</v>
          </cell>
        </row>
        <row r="65">
          <cell r="A65" t="str">
            <v xml:space="preserve"> 343 Сосиски Сочинки Сливочные ТМ Стародворье  0,4 кг</v>
          </cell>
          <cell r="B65" t="str">
            <v>шт</v>
          </cell>
          <cell r="C65">
            <v>1350</v>
          </cell>
          <cell r="D65">
            <v>2891</v>
          </cell>
          <cell r="E65">
            <v>2854</v>
          </cell>
          <cell r="F65">
            <v>1349</v>
          </cell>
          <cell r="G65">
            <v>0</v>
          </cell>
          <cell r="H65">
            <v>0.4</v>
          </cell>
          <cell r="I65">
            <v>40</v>
          </cell>
          <cell r="J65">
            <v>2898</v>
          </cell>
          <cell r="K65">
            <v>-44</v>
          </cell>
          <cell r="L65">
            <v>800</v>
          </cell>
          <cell r="M65">
            <v>100</v>
          </cell>
          <cell r="N65">
            <v>600</v>
          </cell>
          <cell r="U65">
            <v>300</v>
          </cell>
          <cell r="V65">
            <v>200</v>
          </cell>
          <cell r="W65">
            <v>570.79999999999995</v>
          </cell>
          <cell r="X65">
            <v>550</v>
          </cell>
          <cell r="Y65">
            <v>6.8307638402242477</v>
          </cell>
          <cell r="Z65">
            <v>2.3633496846531186</v>
          </cell>
          <cell r="AD65">
            <v>0</v>
          </cell>
          <cell r="AE65">
            <v>638.4</v>
          </cell>
          <cell r="AF65">
            <v>634</v>
          </cell>
          <cell r="AG65">
            <v>612.4</v>
          </cell>
          <cell r="AH65">
            <v>638</v>
          </cell>
          <cell r="AI65">
            <v>0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B66" t="str">
            <v>кг</v>
          </cell>
          <cell r="C66">
            <v>189.61600000000001</v>
          </cell>
          <cell r="D66">
            <v>643.04999999999995</v>
          </cell>
          <cell r="E66">
            <v>618.54</v>
          </cell>
          <cell r="F66">
            <v>207.83799999999999</v>
          </cell>
          <cell r="G66" t="str">
            <v>ябл</v>
          </cell>
          <cell r="H66">
            <v>1</v>
          </cell>
          <cell r="I66">
            <v>40</v>
          </cell>
          <cell r="J66">
            <v>687.74699999999996</v>
          </cell>
          <cell r="K66">
            <v>-69.206999999999994</v>
          </cell>
          <cell r="L66">
            <v>100</v>
          </cell>
          <cell r="M66">
            <v>150</v>
          </cell>
          <cell r="N66">
            <v>150</v>
          </cell>
          <cell r="V66">
            <v>120</v>
          </cell>
          <cell r="W66">
            <v>123.708</v>
          </cell>
          <cell r="X66">
            <v>110</v>
          </cell>
          <cell r="Y66">
            <v>6.7727066964141365</v>
          </cell>
          <cell r="Z66">
            <v>1.6800691952016038</v>
          </cell>
          <cell r="AD66">
            <v>0</v>
          </cell>
          <cell r="AE66">
            <v>117.68900000000001</v>
          </cell>
          <cell r="AF66">
            <v>113.4478</v>
          </cell>
          <cell r="AG66">
            <v>111.64320000000001</v>
          </cell>
          <cell r="AH66">
            <v>79.552000000000007</v>
          </cell>
          <cell r="AI66">
            <v>0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B67" t="str">
            <v>кг</v>
          </cell>
          <cell r="C67">
            <v>127.667</v>
          </cell>
          <cell r="D67">
            <v>217.96600000000001</v>
          </cell>
          <cell r="E67">
            <v>244.78800000000001</v>
          </cell>
          <cell r="F67">
            <v>97.23</v>
          </cell>
          <cell r="G67">
            <v>0</v>
          </cell>
          <cell r="H67">
            <v>1</v>
          </cell>
          <cell r="I67">
            <v>40</v>
          </cell>
          <cell r="J67">
            <v>232.65199999999999</v>
          </cell>
          <cell r="K67">
            <v>12.136000000000024</v>
          </cell>
          <cell r="L67">
            <v>70</v>
          </cell>
          <cell r="M67">
            <v>30</v>
          </cell>
          <cell r="N67">
            <v>30</v>
          </cell>
          <cell r="V67">
            <v>60</v>
          </cell>
          <cell r="W67">
            <v>48.957599999999999</v>
          </cell>
          <cell r="X67">
            <v>50</v>
          </cell>
          <cell r="Y67">
            <v>6.8882053041815778</v>
          </cell>
          <cell r="Z67">
            <v>1.9860042158929361</v>
          </cell>
          <cell r="AD67">
            <v>0</v>
          </cell>
          <cell r="AE67">
            <v>55.5732</v>
          </cell>
          <cell r="AF67">
            <v>52.587400000000002</v>
          </cell>
          <cell r="AG67">
            <v>49.446399999999997</v>
          </cell>
          <cell r="AH67">
            <v>47.765999999999998</v>
          </cell>
          <cell r="AI67">
            <v>0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B68" t="str">
            <v>кг</v>
          </cell>
          <cell r="C68">
            <v>155.291</v>
          </cell>
          <cell r="D68">
            <v>1798.7070000000001</v>
          </cell>
          <cell r="E68">
            <v>1751.491</v>
          </cell>
          <cell r="F68">
            <v>181.465</v>
          </cell>
          <cell r="G68" t="str">
            <v>ябл</v>
          </cell>
          <cell r="H68">
            <v>1</v>
          </cell>
          <cell r="I68">
            <v>40</v>
          </cell>
          <cell r="J68">
            <v>1732.9290000000001</v>
          </cell>
          <cell r="K68">
            <v>18.561999999999898</v>
          </cell>
          <cell r="L68">
            <v>500</v>
          </cell>
          <cell r="M68">
            <v>300</v>
          </cell>
          <cell r="N68">
            <v>300</v>
          </cell>
          <cell r="U68">
            <v>600</v>
          </cell>
          <cell r="V68">
            <v>300</v>
          </cell>
          <cell r="W68">
            <v>350.29820000000001</v>
          </cell>
          <cell r="X68">
            <v>550</v>
          </cell>
          <cell r="Y68">
            <v>7.7975422083242218</v>
          </cell>
          <cell r="Z68">
            <v>0.51803006695438347</v>
          </cell>
          <cell r="AD68">
            <v>0</v>
          </cell>
          <cell r="AE68">
            <v>164.94040000000001</v>
          </cell>
          <cell r="AF68">
            <v>283.94479999999999</v>
          </cell>
          <cell r="AG68">
            <v>303.86599999999999</v>
          </cell>
          <cell r="AH68">
            <v>319.85500000000002</v>
          </cell>
          <cell r="AI68" t="str">
            <v>жц200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B69" t="str">
            <v>кг</v>
          </cell>
          <cell r="C69">
            <v>127.105</v>
          </cell>
          <cell r="D69">
            <v>236.99700000000001</v>
          </cell>
          <cell r="E69">
            <v>250.51400000000001</v>
          </cell>
          <cell r="F69">
            <v>110.014</v>
          </cell>
          <cell r="G69">
            <v>0</v>
          </cell>
          <cell r="H69">
            <v>1</v>
          </cell>
          <cell r="I69">
            <v>40</v>
          </cell>
          <cell r="J69">
            <v>355.36799999999999</v>
          </cell>
          <cell r="K69">
            <v>-104.85399999999998</v>
          </cell>
          <cell r="L69">
            <v>60</v>
          </cell>
          <cell r="M69">
            <v>50</v>
          </cell>
          <cell r="N69">
            <v>50</v>
          </cell>
          <cell r="V69">
            <v>30</v>
          </cell>
          <cell r="W69">
            <v>50.102800000000002</v>
          </cell>
          <cell r="X69">
            <v>50</v>
          </cell>
          <cell r="Y69">
            <v>6.985916954741052</v>
          </cell>
          <cell r="Z69">
            <v>2.1957655061194181</v>
          </cell>
          <cell r="AD69">
            <v>0</v>
          </cell>
          <cell r="AE69">
            <v>68.034199999999998</v>
          </cell>
          <cell r="AF69">
            <v>51.873000000000005</v>
          </cell>
          <cell r="AG69">
            <v>52.854399999999998</v>
          </cell>
          <cell r="AH69">
            <v>53.067999999999998</v>
          </cell>
          <cell r="AI69">
            <v>0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B70" t="str">
            <v>шт</v>
          </cell>
          <cell r="C70">
            <v>92</v>
          </cell>
          <cell r="D70">
            <v>106</v>
          </cell>
          <cell r="E70">
            <v>149</v>
          </cell>
          <cell r="F70">
            <v>47</v>
          </cell>
          <cell r="G70" t="str">
            <v>дк</v>
          </cell>
          <cell r="H70">
            <v>0.6</v>
          </cell>
          <cell r="I70">
            <v>60</v>
          </cell>
          <cell r="J70">
            <v>166</v>
          </cell>
          <cell r="K70">
            <v>-17</v>
          </cell>
          <cell r="L70">
            <v>80</v>
          </cell>
          <cell r="M70">
            <v>0</v>
          </cell>
          <cell r="N70">
            <v>20</v>
          </cell>
          <cell r="V70">
            <v>30</v>
          </cell>
          <cell r="W70">
            <v>29.8</v>
          </cell>
          <cell r="X70">
            <v>30</v>
          </cell>
          <cell r="Y70">
            <v>6.9463087248322148</v>
          </cell>
          <cell r="Z70">
            <v>1.5771812080536913</v>
          </cell>
          <cell r="AD70">
            <v>0</v>
          </cell>
          <cell r="AE70">
            <v>29</v>
          </cell>
          <cell r="AF70">
            <v>22.8</v>
          </cell>
          <cell r="AG70">
            <v>29.6</v>
          </cell>
          <cell r="AH70">
            <v>50</v>
          </cell>
          <cell r="AI70">
            <v>0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B71" t="str">
            <v>шт</v>
          </cell>
          <cell r="C71">
            <v>90</v>
          </cell>
          <cell r="D71">
            <v>610</v>
          </cell>
          <cell r="E71">
            <v>464</v>
          </cell>
          <cell r="F71">
            <v>235</v>
          </cell>
          <cell r="G71" t="str">
            <v>ябл</v>
          </cell>
          <cell r="H71">
            <v>0.6</v>
          </cell>
          <cell r="I71">
            <v>60</v>
          </cell>
          <cell r="J71">
            <v>463</v>
          </cell>
          <cell r="K71">
            <v>1</v>
          </cell>
          <cell r="L71">
            <v>100</v>
          </cell>
          <cell r="M71">
            <v>0</v>
          </cell>
          <cell r="N71">
            <v>80</v>
          </cell>
          <cell r="V71">
            <v>140</v>
          </cell>
          <cell r="W71">
            <v>92.8</v>
          </cell>
          <cell r="X71">
            <v>90</v>
          </cell>
          <cell r="Y71">
            <v>6.9504310344827589</v>
          </cell>
          <cell r="Z71">
            <v>2.5323275862068968</v>
          </cell>
          <cell r="AD71">
            <v>0</v>
          </cell>
          <cell r="AE71">
            <v>70.2</v>
          </cell>
          <cell r="AF71">
            <v>80.8</v>
          </cell>
          <cell r="AG71">
            <v>99</v>
          </cell>
          <cell r="AH71">
            <v>121</v>
          </cell>
          <cell r="AI71" t="str">
            <v>продокт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B72" t="str">
            <v>шт</v>
          </cell>
          <cell r="C72">
            <v>182</v>
          </cell>
          <cell r="D72">
            <v>698</v>
          </cell>
          <cell r="E72">
            <v>513</v>
          </cell>
          <cell r="F72">
            <v>365</v>
          </cell>
          <cell r="G72" t="str">
            <v>ябл</v>
          </cell>
          <cell r="H72">
            <v>0.6</v>
          </cell>
          <cell r="I72">
            <v>60</v>
          </cell>
          <cell r="J72">
            <v>662</v>
          </cell>
          <cell r="K72">
            <v>-149</v>
          </cell>
          <cell r="L72">
            <v>150</v>
          </cell>
          <cell r="M72">
            <v>0</v>
          </cell>
          <cell r="N72">
            <v>30</v>
          </cell>
          <cell r="V72">
            <v>120</v>
          </cell>
          <cell r="W72">
            <v>102.6</v>
          </cell>
          <cell r="X72">
            <v>50</v>
          </cell>
          <cell r="Y72">
            <v>6.9688109161793372</v>
          </cell>
          <cell r="Z72">
            <v>3.5575048732943473</v>
          </cell>
          <cell r="AD72">
            <v>0</v>
          </cell>
          <cell r="AE72">
            <v>108.2</v>
          </cell>
          <cell r="AF72">
            <v>98.2</v>
          </cell>
          <cell r="AG72">
            <v>119.8</v>
          </cell>
          <cell r="AH72">
            <v>144</v>
          </cell>
          <cell r="AI72" t="str">
            <v>продокт</v>
          </cell>
        </row>
        <row r="73">
          <cell r="A73" t="str">
            <v xml:space="preserve"> 364  Сардельки Филейские Вязанка ВЕС NDX ТМ Вязанка  ПОКОМ</v>
          </cell>
          <cell r="B73" t="str">
            <v>кг</v>
          </cell>
          <cell r="C73">
            <v>5.7510000000000003</v>
          </cell>
          <cell r="D73">
            <v>342.18400000000003</v>
          </cell>
          <cell r="E73">
            <v>188.68199999999999</v>
          </cell>
          <cell r="F73">
            <v>152.41</v>
          </cell>
          <cell r="G73">
            <v>0</v>
          </cell>
          <cell r="H73">
            <v>1</v>
          </cell>
          <cell r="I73">
            <v>30</v>
          </cell>
          <cell r="J73">
            <v>201.58199999999999</v>
          </cell>
          <cell r="K73">
            <v>-12.900000000000006</v>
          </cell>
          <cell r="L73">
            <v>0</v>
          </cell>
          <cell r="M73">
            <v>0</v>
          </cell>
          <cell r="N73">
            <v>10</v>
          </cell>
          <cell r="V73">
            <v>60</v>
          </cell>
          <cell r="W73">
            <v>37.736399999999996</v>
          </cell>
          <cell r="X73">
            <v>40</v>
          </cell>
          <cell r="Y73">
            <v>6.9537634750532638</v>
          </cell>
          <cell r="Z73">
            <v>4.0388060334319125</v>
          </cell>
          <cell r="AD73">
            <v>0</v>
          </cell>
          <cell r="AE73">
            <v>53.485199999999999</v>
          </cell>
          <cell r="AF73">
            <v>50.535199999999996</v>
          </cell>
          <cell r="AG73">
            <v>31.479399999999998</v>
          </cell>
          <cell r="AH73">
            <v>39.146000000000001</v>
          </cell>
          <cell r="AI73">
            <v>0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B74" t="str">
            <v>шт</v>
          </cell>
          <cell r="C74">
            <v>532</v>
          </cell>
          <cell r="D74">
            <v>503</v>
          </cell>
          <cell r="E74">
            <v>657</v>
          </cell>
          <cell r="F74">
            <v>365</v>
          </cell>
          <cell r="G74" t="str">
            <v>ябл,дк</v>
          </cell>
          <cell r="H74">
            <v>0.6</v>
          </cell>
          <cell r="I74">
            <v>60</v>
          </cell>
          <cell r="J74">
            <v>673</v>
          </cell>
          <cell r="K74">
            <v>-16</v>
          </cell>
          <cell r="L74">
            <v>100</v>
          </cell>
          <cell r="M74">
            <v>80</v>
          </cell>
          <cell r="N74">
            <v>120</v>
          </cell>
          <cell r="V74">
            <v>120</v>
          </cell>
          <cell r="W74">
            <v>131.4</v>
          </cell>
          <cell r="X74">
            <v>120</v>
          </cell>
          <cell r="Y74">
            <v>6.8873668188736676</v>
          </cell>
          <cell r="Z74">
            <v>2.7777777777777777</v>
          </cell>
          <cell r="AD74">
            <v>0</v>
          </cell>
          <cell r="AE74">
            <v>173.4</v>
          </cell>
          <cell r="AF74">
            <v>153.6</v>
          </cell>
          <cell r="AG74">
            <v>147</v>
          </cell>
          <cell r="AH74">
            <v>146</v>
          </cell>
          <cell r="AI74">
            <v>0</v>
          </cell>
        </row>
        <row r="75">
          <cell r="A75" t="str">
            <v xml:space="preserve"> 377  Колбаса Молочная Дугушка 0,6кг ТМ Стародворье  ПОКОМ</v>
          </cell>
          <cell r="B75" t="str">
            <v>шт</v>
          </cell>
          <cell r="C75">
            <v>278</v>
          </cell>
          <cell r="D75">
            <v>1268</v>
          </cell>
          <cell r="E75">
            <v>898</v>
          </cell>
          <cell r="F75">
            <v>633</v>
          </cell>
          <cell r="G75" t="str">
            <v>ябл,дк</v>
          </cell>
          <cell r="H75">
            <v>0.6</v>
          </cell>
          <cell r="I75">
            <v>60</v>
          </cell>
          <cell r="J75">
            <v>917</v>
          </cell>
          <cell r="K75">
            <v>-19</v>
          </cell>
          <cell r="L75">
            <v>160</v>
          </cell>
          <cell r="M75">
            <v>0</v>
          </cell>
          <cell r="N75">
            <v>100</v>
          </cell>
          <cell r="V75">
            <v>160</v>
          </cell>
          <cell r="W75">
            <v>179.6</v>
          </cell>
          <cell r="X75">
            <v>180</v>
          </cell>
          <cell r="Y75">
            <v>6.8652561247216042</v>
          </cell>
          <cell r="Z75">
            <v>3.5244988864142539</v>
          </cell>
          <cell r="AD75">
            <v>0</v>
          </cell>
          <cell r="AE75">
            <v>196.4</v>
          </cell>
          <cell r="AF75">
            <v>201.6</v>
          </cell>
          <cell r="AG75">
            <v>200.2</v>
          </cell>
          <cell r="AH75">
            <v>217</v>
          </cell>
          <cell r="AI75">
            <v>0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B76" t="str">
            <v>шт</v>
          </cell>
          <cell r="C76">
            <v>274</v>
          </cell>
          <cell r="D76">
            <v>790</v>
          </cell>
          <cell r="E76">
            <v>766</v>
          </cell>
          <cell r="F76">
            <v>288</v>
          </cell>
          <cell r="G76">
            <v>0</v>
          </cell>
          <cell r="H76">
            <v>0.4</v>
          </cell>
          <cell r="I76" t="e">
            <v>#N/A</v>
          </cell>
          <cell r="J76">
            <v>792</v>
          </cell>
          <cell r="K76">
            <v>-26</v>
          </cell>
          <cell r="L76">
            <v>220</v>
          </cell>
          <cell r="M76">
            <v>100</v>
          </cell>
          <cell r="N76">
            <v>120</v>
          </cell>
          <cell r="V76">
            <v>180</v>
          </cell>
          <cell r="W76">
            <v>153.19999999999999</v>
          </cell>
          <cell r="X76">
            <v>160</v>
          </cell>
          <cell r="Y76">
            <v>6.9712793733681471</v>
          </cell>
          <cell r="Z76">
            <v>1.8798955613577024</v>
          </cell>
          <cell r="AD76">
            <v>0</v>
          </cell>
          <cell r="AE76">
            <v>184.8</v>
          </cell>
          <cell r="AF76">
            <v>139.80000000000001</v>
          </cell>
          <cell r="AG76">
            <v>156</v>
          </cell>
          <cell r="AH76">
            <v>189</v>
          </cell>
          <cell r="AI76">
            <v>0</v>
          </cell>
        </row>
        <row r="77">
          <cell r="A77" t="str">
            <v xml:space="preserve"> 388  Сосиски Восточные Халяль ТМ Вязанка 0,33 кг АК. ПОКОМ</v>
          </cell>
          <cell r="B77" t="str">
            <v>шт</v>
          </cell>
          <cell r="C77">
            <v>383</v>
          </cell>
          <cell r="D77">
            <v>970</v>
          </cell>
          <cell r="E77">
            <v>980</v>
          </cell>
          <cell r="F77">
            <v>353</v>
          </cell>
          <cell r="G77">
            <v>0</v>
          </cell>
          <cell r="H77">
            <v>0.33</v>
          </cell>
          <cell r="I77">
            <v>60</v>
          </cell>
          <cell r="J77">
            <v>1002</v>
          </cell>
          <cell r="K77">
            <v>-22</v>
          </cell>
          <cell r="L77">
            <v>300</v>
          </cell>
          <cell r="M77">
            <v>100</v>
          </cell>
          <cell r="N77">
            <v>180</v>
          </cell>
          <cell r="V77">
            <v>200</v>
          </cell>
          <cell r="W77">
            <v>196</v>
          </cell>
          <cell r="X77">
            <v>220</v>
          </cell>
          <cell r="Y77">
            <v>6.9030612244897958</v>
          </cell>
          <cell r="Z77">
            <v>1.8010204081632653</v>
          </cell>
          <cell r="AD77">
            <v>0</v>
          </cell>
          <cell r="AE77">
            <v>252.8</v>
          </cell>
          <cell r="AF77">
            <v>206.6</v>
          </cell>
          <cell r="AG77">
            <v>199.6</v>
          </cell>
          <cell r="AH77">
            <v>205</v>
          </cell>
          <cell r="AI77">
            <v>0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B78" t="str">
            <v>шт</v>
          </cell>
          <cell r="C78">
            <v>226</v>
          </cell>
          <cell r="D78">
            <v>727</v>
          </cell>
          <cell r="E78">
            <v>620</v>
          </cell>
          <cell r="F78">
            <v>328</v>
          </cell>
          <cell r="G78">
            <v>0</v>
          </cell>
          <cell r="H78">
            <v>0.35</v>
          </cell>
          <cell r="I78" t="e">
            <v>#N/A</v>
          </cell>
          <cell r="J78">
            <v>627</v>
          </cell>
          <cell r="K78">
            <v>-7</v>
          </cell>
          <cell r="L78">
            <v>240</v>
          </cell>
          <cell r="M78">
            <v>0</v>
          </cell>
          <cell r="N78">
            <v>110</v>
          </cell>
          <cell r="V78">
            <v>70</v>
          </cell>
          <cell r="W78">
            <v>124</v>
          </cell>
          <cell r="X78">
            <v>100</v>
          </cell>
          <cell r="Y78">
            <v>6.838709677419355</v>
          </cell>
          <cell r="Z78">
            <v>2.6451612903225805</v>
          </cell>
          <cell r="AD78">
            <v>0</v>
          </cell>
          <cell r="AE78">
            <v>141.6</v>
          </cell>
          <cell r="AF78">
            <v>133</v>
          </cell>
          <cell r="AG78">
            <v>137.6</v>
          </cell>
          <cell r="AH78">
            <v>121</v>
          </cell>
          <cell r="AI78">
            <v>0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B79" t="str">
            <v>шт</v>
          </cell>
          <cell r="C79">
            <v>72</v>
          </cell>
          <cell r="D79">
            <v>337</v>
          </cell>
          <cell r="E79">
            <v>306</v>
          </cell>
          <cell r="F79">
            <v>89</v>
          </cell>
          <cell r="G79" t="str">
            <v>ябл</v>
          </cell>
          <cell r="H79">
            <v>0.33</v>
          </cell>
          <cell r="I79" t="e">
            <v>#N/A</v>
          </cell>
          <cell r="J79">
            <v>395</v>
          </cell>
          <cell r="K79">
            <v>-89</v>
          </cell>
          <cell r="L79">
            <v>70</v>
          </cell>
          <cell r="M79">
            <v>50</v>
          </cell>
          <cell r="N79">
            <v>70</v>
          </cell>
          <cell r="V79">
            <v>300</v>
          </cell>
          <cell r="W79">
            <v>61.2</v>
          </cell>
          <cell r="X79">
            <v>200</v>
          </cell>
          <cell r="Y79">
            <v>12.72875816993464</v>
          </cell>
          <cell r="Z79">
            <v>1.4542483660130718</v>
          </cell>
          <cell r="AD79">
            <v>0</v>
          </cell>
          <cell r="AE79">
            <v>54.4</v>
          </cell>
          <cell r="AF79">
            <v>59.6</v>
          </cell>
          <cell r="AG79">
            <v>59</v>
          </cell>
          <cell r="AH79">
            <v>24</v>
          </cell>
          <cell r="AI79" t="str">
            <v>октяб</v>
          </cell>
        </row>
        <row r="80">
          <cell r="A80" t="str">
            <v xml:space="preserve"> 410  Сосиски Баварские с сыром ТМ Стародворье 0,35 кг. ПОКОМ</v>
          </cell>
          <cell r="B80" t="str">
            <v>шт</v>
          </cell>
          <cell r="C80">
            <v>2098</v>
          </cell>
          <cell r="D80">
            <v>3020</v>
          </cell>
          <cell r="E80">
            <v>3727</v>
          </cell>
          <cell r="F80">
            <v>1350</v>
          </cell>
          <cell r="G80">
            <v>0</v>
          </cell>
          <cell r="H80">
            <v>0.35</v>
          </cell>
          <cell r="I80">
            <v>40</v>
          </cell>
          <cell r="J80">
            <v>3756</v>
          </cell>
          <cell r="K80">
            <v>-29</v>
          </cell>
          <cell r="L80">
            <v>600</v>
          </cell>
          <cell r="M80">
            <v>300</v>
          </cell>
          <cell r="N80">
            <v>700</v>
          </cell>
          <cell r="T80">
            <v>552</v>
          </cell>
          <cell r="U80">
            <v>1500</v>
          </cell>
          <cell r="V80">
            <v>500</v>
          </cell>
          <cell r="W80">
            <v>695</v>
          </cell>
          <cell r="X80">
            <v>1500</v>
          </cell>
          <cell r="Y80">
            <v>9.2805755395683445</v>
          </cell>
          <cell r="Z80">
            <v>1.9424460431654675</v>
          </cell>
          <cell r="AD80">
            <v>252</v>
          </cell>
          <cell r="AE80">
            <v>970.6</v>
          </cell>
          <cell r="AF80">
            <v>739.8</v>
          </cell>
          <cell r="AG80">
            <v>689</v>
          </cell>
          <cell r="AH80">
            <v>751</v>
          </cell>
          <cell r="AI80" t="str">
            <v>октяб, жц700</v>
          </cell>
        </row>
        <row r="81">
          <cell r="A81" t="str">
            <v xml:space="preserve"> 412  Сосиски Баварские ТМ Стародворье 0,35 кг ПОКОМ</v>
          </cell>
          <cell r="B81" t="str">
            <v>шт</v>
          </cell>
          <cell r="C81">
            <v>4118</v>
          </cell>
          <cell r="D81">
            <v>13667</v>
          </cell>
          <cell r="E81">
            <v>13364</v>
          </cell>
          <cell r="F81">
            <v>4357</v>
          </cell>
          <cell r="G81" t="str">
            <v>отк</v>
          </cell>
          <cell r="H81">
            <v>0.35</v>
          </cell>
          <cell r="I81">
            <v>45</v>
          </cell>
          <cell r="J81">
            <v>13435</v>
          </cell>
          <cell r="K81">
            <v>-71</v>
          </cell>
          <cell r="L81">
            <v>1700</v>
          </cell>
          <cell r="M81">
            <v>800</v>
          </cell>
          <cell r="N81">
            <v>2000</v>
          </cell>
          <cell r="T81">
            <v>3000</v>
          </cell>
          <cell r="U81">
            <v>2500</v>
          </cell>
          <cell r="V81">
            <v>1000</v>
          </cell>
          <cell r="W81">
            <v>2192.8000000000002</v>
          </cell>
          <cell r="X81">
            <v>2500</v>
          </cell>
          <cell r="Y81">
            <v>6.7753557095950381</v>
          </cell>
          <cell r="Z81">
            <v>1.9869573148485953</v>
          </cell>
          <cell r="AD81">
            <v>2400</v>
          </cell>
          <cell r="AE81">
            <v>1981.2</v>
          </cell>
          <cell r="AF81">
            <v>2322.6</v>
          </cell>
          <cell r="AG81">
            <v>2194.4</v>
          </cell>
          <cell r="AH81">
            <v>2649</v>
          </cell>
          <cell r="AI81" t="str">
            <v>оконч, жц1100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B82" t="str">
            <v>шт</v>
          </cell>
          <cell r="C82">
            <v>29</v>
          </cell>
          <cell r="D82">
            <v>1212</v>
          </cell>
          <cell r="E82">
            <v>816</v>
          </cell>
          <cell r="F82">
            <v>422</v>
          </cell>
          <cell r="G82">
            <v>0</v>
          </cell>
          <cell r="H82">
            <v>0.4</v>
          </cell>
          <cell r="I82" t="e">
            <v>#N/A</v>
          </cell>
          <cell r="J82">
            <v>833</v>
          </cell>
          <cell r="K82">
            <v>-17</v>
          </cell>
          <cell r="L82">
            <v>300</v>
          </cell>
          <cell r="M82">
            <v>0</v>
          </cell>
          <cell r="N82">
            <v>50</v>
          </cell>
          <cell r="U82">
            <v>250</v>
          </cell>
          <cell r="V82">
            <v>150</v>
          </cell>
          <cell r="W82">
            <v>163.19999999999999</v>
          </cell>
          <cell r="X82">
            <v>300</v>
          </cell>
          <cell r="Y82">
            <v>9.0196078431372548</v>
          </cell>
          <cell r="Z82">
            <v>2.5857843137254903</v>
          </cell>
          <cell r="AD82">
            <v>0</v>
          </cell>
          <cell r="AE82">
            <v>106</v>
          </cell>
          <cell r="AF82">
            <v>157.80000000000001</v>
          </cell>
          <cell r="AG82">
            <v>165</v>
          </cell>
          <cell r="AH82">
            <v>159</v>
          </cell>
          <cell r="AI82" t="str">
            <v>октяб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B83" t="str">
            <v>кг</v>
          </cell>
          <cell r="C83">
            <v>447.59899999999999</v>
          </cell>
          <cell r="D83">
            <v>232.45500000000001</v>
          </cell>
          <cell r="E83">
            <v>375.84899999999999</v>
          </cell>
          <cell r="F83">
            <v>279.52499999999998</v>
          </cell>
          <cell r="G83" t="str">
            <v>н</v>
          </cell>
          <cell r="H83">
            <v>1</v>
          </cell>
          <cell r="I83" t="e">
            <v>#N/A</v>
          </cell>
          <cell r="J83">
            <v>380.12099999999998</v>
          </cell>
          <cell r="K83">
            <v>-4.2719999999999914</v>
          </cell>
          <cell r="L83">
            <v>30</v>
          </cell>
          <cell r="M83">
            <v>80</v>
          </cell>
          <cell r="N83">
            <v>80</v>
          </cell>
          <cell r="W83">
            <v>75.169799999999995</v>
          </cell>
          <cell r="X83">
            <v>60</v>
          </cell>
          <cell r="Y83">
            <v>7.0443848460418943</v>
          </cell>
          <cell r="Z83">
            <v>3.7185811323164355</v>
          </cell>
          <cell r="AD83">
            <v>0</v>
          </cell>
          <cell r="AE83">
            <v>102.465</v>
          </cell>
          <cell r="AF83">
            <v>110.8706</v>
          </cell>
          <cell r="AG83">
            <v>92.279799999999994</v>
          </cell>
          <cell r="AH83">
            <v>47.682000000000002</v>
          </cell>
          <cell r="AI83">
            <v>0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B84" t="str">
            <v>шт</v>
          </cell>
          <cell r="C84">
            <v>148</v>
          </cell>
          <cell r="D84">
            <v>222</v>
          </cell>
          <cell r="E84">
            <v>243</v>
          </cell>
          <cell r="F84">
            <v>125</v>
          </cell>
          <cell r="G84">
            <v>0</v>
          </cell>
          <cell r="H84">
            <v>0.4</v>
          </cell>
          <cell r="I84" t="e">
            <v>#N/A</v>
          </cell>
          <cell r="J84">
            <v>271</v>
          </cell>
          <cell r="K84">
            <v>-28</v>
          </cell>
          <cell r="L84">
            <v>80</v>
          </cell>
          <cell r="M84">
            <v>0</v>
          </cell>
          <cell r="N84">
            <v>60</v>
          </cell>
          <cell r="V84">
            <v>30</v>
          </cell>
          <cell r="W84">
            <v>48.6</v>
          </cell>
          <cell r="X84">
            <v>50</v>
          </cell>
          <cell r="Y84">
            <v>7.098765432098765</v>
          </cell>
          <cell r="Z84">
            <v>2.5720164609053495</v>
          </cell>
          <cell r="AD84">
            <v>0</v>
          </cell>
          <cell r="AE84">
            <v>74.599999999999994</v>
          </cell>
          <cell r="AF84">
            <v>59.4</v>
          </cell>
          <cell r="AG84">
            <v>53.8</v>
          </cell>
          <cell r="AH84">
            <v>57</v>
          </cell>
          <cell r="AI84">
            <v>0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B85" t="str">
            <v>кг</v>
          </cell>
          <cell r="C85">
            <v>70.796000000000006</v>
          </cell>
          <cell r="D85">
            <v>46.037999999999997</v>
          </cell>
          <cell r="E85">
            <v>87.974999999999994</v>
          </cell>
          <cell r="F85">
            <v>27.38</v>
          </cell>
          <cell r="G85">
            <v>0</v>
          </cell>
          <cell r="H85">
            <v>1</v>
          </cell>
          <cell r="I85" t="e">
            <v>#N/A</v>
          </cell>
          <cell r="J85">
            <v>81.3</v>
          </cell>
          <cell r="K85">
            <v>6.6749999999999972</v>
          </cell>
          <cell r="L85">
            <v>0</v>
          </cell>
          <cell r="M85">
            <v>0</v>
          </cell>
          <cell r="N85">
            <v>30</v>
          </cell>
          <cell r="V85">
            <v>50</v>
          </cell>
          <cell r="W85">
            <v>17.594999999999999</v>
          </cell>
          <cell r="X85">
            <v>30</v>
          </cell>
          <cell r="Y85">
            <v>7.8078999715828363</v>
          </cell>
          <cell r="Z85">
            <v>1.5561238988348962</v>
          </cell>
          <cell r="AD85">
            <v>0</v>
          </cell>
          <cell r="AE85">
            <v>16.210799999999999</v>
          </cell>
          <cell r="AF85">
            <v>15.334999999999999</v>
          </cell>
          <cell r="AG85">
            <v>14.1768</v>
          </cell>
          <cell r="AH85">
            <v>14.419</v>
          </cell>
          <cell r="AI85">
            <v>0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B86" t="str">
            <v>шт</v>
          </cell>
          <cell r="C86">
            <v>375</v>
          </cell>
          <cell r="D86">
            <v>605</v>
          </cell>
          <cell r="E86">
            <v>645</v>
          </cell>
          <cell r="F86">
            <v>329</v>
          </cell>
          <cell r="G86">
            <v>0</v>
          </cell>
          <cell r="H86">
            <v>0.2</v>
          </cell>
          <cell r="I86" t="e">
            <v>#N/A</v>
          </cell>
          <cell r="J86">
            <v>654</v>
          </cell>
          <cell r="K86">
            <v>-9</v>
          </cell>
          <cell r="L86">
            <v>200</v>
          </cell>
          <cell r="M86">
            <v>0</v>
          </cell>
          <cell r="N86">
            <v>200</v>
          </cell>
          <cell r="V86">
            <v>40</v>
          </cell>
          <cell r="W86">
            <v>129</v>
          </cell>
          <cell r="X86">
            <v>100</v>
          </cell>
          <cell r="Y86">
            <v>6.7364341085271322</v>
          </cell>
          <cell r="Z86">
            <v>2.5503875968992249</v>
          </cell>
          <cell r="AD86">
            <v>0</v>
          </cell>
          <cell r="AE86">
            <v>207.2</v>
          </cell>
          <cell r="AF86">
            <v>142</v>
          </cell>
          <cell r="AG86">
            <v>147.6</v>
          </cell>
          <cell r="AH86">
            <v>160</v>
          </cell>
          <cell r="AI86">
            <v>0</v>
          </cell>
        </row>
        <row r="87">
          <cell r="A87" t="str">
            <v xml:space="preserve"> 448  Сосиски Сливушки по-венски ТМ Вязанка. 0,3 кг ПОКОМ</v>
          </cell>
          <cell r="B87" t="str">
            <v>шт</v>
          </cell>
          <cell r="C87">
            <v>389</v>
          </cell>
          <cell r="D87">
            <v>864</v>
          </cell>
          <cell r="E87">
            <v>870</v>
          </cell>
          <cell r="F87">
            <v>353</v>
          </cell>
          <cell r="G87">
            <v>0</v>
          </cell>
          <cell r="H87">
            <v>0.3</v>
          </cell>
          <cell r="I87" t="e">
            <v>#N/A</v>
          </cell>
          <cell r="J87">
            <v>905</v>
          </cell>
          <cell r="K87">
            <v>-35</v>
          </cell>
          <cell r="L87">
            <v>500</v>
          </cell>
          <cell r="M87">
            <v>0</v>
          </cell>
          <cell r="N87">
            <v>120</v>
          </cell>
          <cell r="V87">
            <v>80</v>
          </cell>
          <cell r="W87">
            <v>174</v>
          </cell>
          <cell r="X87">
            <v>80</v>
          </cell>
          <cell r="Y87">
            <v>6.5114942528735629</v>
          </cell>
          <cell r="Z87">
            <v>2.0287356321839081</v>
          </cell>
          <cell r="AD87">
            <v>0</v>
          </cell>
          <cell r="AE87">
            <v>78.2</v>
          </cell>
          <cell r="AF87">
            <v>143.80000000000001</v>
          </cell>
          <cell r="AG87">
            <v>193.4</v>
          </cell>
          <cell r="AH87">
            <v>169</v>
          </cell>
          <cell r="AI87" t="str">
            <v>оконч</v>
          </cell>
        </row>
        <row r="88">
          <cell r="A88" t="str">
            <v xml:space="preserve"> 449  Колбаса Дугушка Стародворская ВЕС ТС Дугушка ПОКОМ</v>
          </cell>
          <cell r="B88" t="str">
            <v>кг</v>
          </cell>
          <cell r="C88">
            <v>148.309</v>
          </cell>
          <cell r="D88">
            <v>537.14700000000005</v>
          </cell>
          <cell r="E88">
            <v>461.94499999999999</v>
          </cell>
          <cell r="F88">
            <v>222.68100000000001</v>
          </cell>
          <cell r="G88" t="str">
            <v>ткмай</v>
          </cell>
          <cell r="H88">
            <v>1</v>
          </cell>
          <cell r="I88" t="e">
            <v>#N/A</v>
          </cell>
          <cell r="J88">
            <v>481.11500000000001</v>
          </cell>
          <cell r="K88">
            <v>-19.170000000000016</v>
          </cell>
          <cell r="L88">
            <v>150</v>
          </cell>
          <cell r="M88">
            <v>0</v>
          </cell>
          <cell r="N88">
            <v>100</v>
          </cell>
          <cell r="U88">
            <v>100</v>
          </cell>
          <cell r="V88">
            <v>0</v>
          </cell>
          <cell r="W88">
            <v>92.388999999999996</v>
          </cell>
          <cell r="X88">
            <v>100</v>
          </cell>
          <cell r="Y88">
            <v>7.2809641840478854</v>
          </cell>
          <cell r="Z88">
            <v>2.4102544675231901</v>
          </cell>
          <cell r="AD88">
            <v>0</v>
          </cell>
          <cell r="AE88">
            <v>84.633799999999994</v>
          </cell>
          <cell r="AF88">
            <v>83.373800000000003</v>
          </cell>
          <cell r="AG88">
            <v>101.1546</v>
          </cell>
          <cell r="AH88">
            <v>90.531000000000006</v>
          </cell>
          <cell r="AI88">
            <v>0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B89" t="str">
            <v>кг</v>
          </cell>
          <cell r="C89">
            <v>1744.3620000000001</v>
          </cell>
          <cell r="D89">
            <v>4224.433</v>
          </cell>
          <cell r="E89">
            <v>4463.7290000000003</v>
          </cell>
          <cell r="F89">
            <v>1472.6869999999999</v>
          </cell>
          <cell r="G89" t="str">
            <v>ткмай</v>
          </cell>
          <cell r="H89">
            <v>1</v>
          </cell>
          <cell r="I89" t="e">
            <v>#N/A</v>
          </cell>
          <cell r="J89">
            <v>4540.0010000000002</v>
          </cell>
          <cell r="K89">
            <v>-76.271999999999935</v>
          </cell>
          <cell r="L89">
            <v>1000</v>
          </cell>
          <cell r="M89">
            <v>200</v>
          </cell>
          <cell r="N89">
            <v>600</v>
          </cell>
          <cell r="U89">
            <v>1500</v>
          </cell>
          <cell r="V89">
            <v>500</v>
          </cell>
          <cell r="W89">
            <v>892.74580000000003</v>
          </cell>
          <cell r="X89">
            <v>1100</v>
          </cell>
          <cell r="Y89">
            <v>7.1382996145151285</v>
          </cell>
          <cell r="Z89">
            <v>1.6496151536081154</v>
          </cell>
          <cell r="AD89">
            <v>0</v>
          </cell>
          <cell r="AE89">
            <v>990.45480000000009</v>
          </cell>
          <cell r="AF89">
            <v>815.20180000000005</v>
          </cell>
          <cell r="AG89">
            <v>839.7023999999999</v>
          </cell>
          <cell r="AH89">
            <v>989.59699999999998</v>
          </cell>
          <cell r="AI89" t="str">
            <v>октяб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B90" t="str">
            <v>кг</v>
          </cell>
          <cell r="C90">
            <v>898.596</v>
          </cell>
          <cell r="D90">
            <v>9550.4539999999997</v>
          </cell>
          <cell r="E90">
            <v>6885.6809999999996</v>
          </cell>
          <cell r="F90">
            <v>3510.67</v>
          </cell>
          <cell r="G90" t="str">
            <v>ткмай</v>
          </cell>
          <cell r="H90">
            <v>1</v>
          </cell>
          <cell r="I90" t="e">
            <v>#N/A</v>
          </cell>
          <cell r="J90">
            <v>6990.0550000000003</v>
          </cell>
          <cell r="K90">
            <v>-104.37400000000071</v>
          </cell>
          <cell r="L90">
            <v>1400</v>
          </cell>
          <cell r="M90">
            <v>300</v>
          </cell>
          <cell r="N90">
            <v>1200</v>
          </cell>
          <cell r="T90">
            <v>60</v>
          </cell>
          <cell r="U90">
            <v>1000</v>
          </cell>
          <cell r="V90">
            <v>600</v>
          </cell>
          <cell r="W90">
            <v>1365.2833999999998</v>
          </cell>
          <cell r="X90">
            <v>1100</v>
          </cell>
          <cell r="Y90">
            <v>6.6730980542208318</v>
          </cell>
          <cell r="Z90">
            <v>2.5713855453014376</v>
          </cell>
          <cell r="AD90">
            <v>59.264000000000003</v>
          </cell>
          <cell r="AE90">
            <v>1068.8409999999999</v>
          </cell>
          <cell r="AF90">
            <v>1247.8334</v>
          </cell>
          <cell r="AG90">
            <v>1493.7356</v>
          </cell>
          <cell r="AH90">
            <v>1847.146</v>
          </cell>
          <cell r="AI90" t="str">
            <v>оконч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B91" t="str">
            <v>кг</v>
          </cell>
          <cell r="C91">
            <v>2756.9050000000002</v>
          </cell>
          <cell r="D91">
            <v>6103.3549999999996</v>
          </cell>
          <cell r="E91">
            <v>6264.44</v>
          </cell>
          <cell r="F91">
            <v>2543.59</v>
          </cell>
          <cell r="G91" t="str">
            <v>сниж</v>
          </cell>
          <cell r="H91">
            <v>1</v>
          </cell>
          <cell r="I91" t="e">
            <v>#N/A</v>
          </cell>
          <cell r="J91">
            <v>6422.482</v>
          </cell>
          <cell r="K91">
            <v>-158.04200000000037</v>
          </cell>
          <cell r="L91">
            <v>1500</v>
          </cell>
          <cell r="M91">
            <v>300</v>
          </cell>
          <cell r="N91">
            <v>1000</v>
          </cell>
          <cell r="T91">
            <v>90</v>
          </cell>
          <cell r="U91">
            <v>1800</v>
          </cell>
          <cell r="V91">
            <v>1000</v>
          </cell>
          <cell r="W91">
            <v>1249.8831999999998</v>
          </cell>
          <cell r="X91">
            <v>1350</v>
          </cell>
          <cell r="Y91">
            <v>7.5955817311569609</v>
          </cell>
          <cell r="Z91">
            <v>2.0350621562078768</v>
          </cell>
          <cell r="AD91">
            <v>15.023999999999999</v>
          </cell>
          <cell r="AE91">
            <v>1742.1896000000002</v>
          </cell>
          <cell r="AF91">
            <v>1336.8832</v>
          </cell>
          <cell r="AG91">
            <v>1235.8150000000001</v>
          </cell>
          <cell r="AH91">
            <v>1290.498</v>
          </cell>
          <cell r="AI91" t="str">
            <v>октяб, жц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B92" t="str">
            <v>кг</v>
          </cell>
          <cell r="C92">
            <v>65.994</v>
          </cell>
          <cell r="D92">
            <v>304.928</v>
          </cell>
          <cell r="E92">
            <v>208.35</v>
          </cell>
          <cell r="F92">
            <v>161.768</v>
          </cell>
          <cell r="G92">
            <v>0</v>
          </cell>
          <cell r="H92">
            <v>1</v>
          </cell>
          <cell r="I92" t="e">
            <v>#N/A</v>
          </cell>
          <cell r="J92">
            <v>212.423</v>
          </cell>
          <cell r="K92">
            <v>-4.0730000000000075</v>
          </cell>
          <cell r="L92">
            <v>60</v>
          </cell>
          <cell r="M92">
            <v>0</v>
          </cell>
          <cell r="N92">
            <v>30</v>
          </cell>
          <cell r="W92">
            <v>41.67</v>
          </cell>
          <cell r="X92">
            <v>50</v>
          </cell>
          <cell r="Y92">
            <v>7.2418526517878572</v>
          </cell>
          <cell r="Z92">
            <v>3.8821214302855771</v>
          </cell>
          <cell r="AD92">
            <v>0</v>
          </cell>
          <cell r="AE92">
            <v>41.861200000000004</v>
          </cell>
          <cell r="AF92">
            <v>45.338799999999999</v>
          </cell>
          <cell r="AG92">
            <v>44.132600000000004</v>
          </cell>
          <cell r="AH92">
            <v>46.768000000000001</v>
          </cell>
          <cell r="AI92">
            <v>0</v>
          </cell>
        </row>
        <row r="93">
          <cell r="A93" t="str">
            <v xml:space="preserve"> 467  Колбаса Филейная 0,5кг ТМ Особый рецепт  ПОКОМ</v>
          </cell>
          <cell r="B93" t="str">
            <v>шт</v>
          </cell>
          <cell r="C93">
            <v>78</v>
          </cell>
          <cell r="D93">
            <v>112</v>
          </cell>
          <cell r="E93">
            <v>132</v>
          </cell>
          <cell r="F93">
            <v>56</v>
          </cell>
          <cell r="G93">
            <v>0</v>
          </cell>
          <cell r="H93">
            <v>0.5</v>
          </cell>
          <cell r="I93" t="e">
            <v>#N/A</v>
          </cell>
          <cell r="J93">
            <v>159</v>
          </cell>
          <cell r="K93">
            <v>-27</v>
          </cell>
          <cell r="L93">
            <v>30</v>
          </cell>
          <cell r="M93">
            <v>0</v>
          </cell>
          <cell r="N93">
            <v>40</v>
          </cell>
          <cell r="V93">
            <v>40</v>
          </cell>
          <cell r="W93">
            <v>26.4</v>
          </cell>
          <cell r="X93">
            <v>30</v>
          </cell>
          <cell r="Y93">
            <v>7.4242424242424248</v>
          </cell>
          <cell r="Z93">
            <v>2.1212121212121211</v>
          </cell>
          <cell r="AD93">
            <v>0</v>
          </cell>
          <cell r="AE93">
            <v>22</v>
          </cell>
          <cell r="AF93">
            <v>20.8</v>
          </cell>
          <cell r="AG93">
            <v>26.4</v>
          </cell>
          <cell r="AH93">
            <v>34</v>
          </cell>
          <cell r="AI93">
            <v>0</v>
          </cell>
        </row>
        <row r="94">
          <cell r="A94" t="str">
            <v xml:space="preserve"> 478  Сардельки Зареченские ВЕС ТМ Зареченские  ПОКОМ</v>
          </cell>
          <cell r="B94" t="str">
            <v>кг</v>
          </cell>
          <cell r="C94">
            <v>15.6</v>
          </cell>
          <cell r="D94">
            <v>49.322000000000003</v>
          </cell>
          <cell r="E94">
            <v>43.469000000000001</v>
          </cell>
          <cell r="F94">
            <v>12.579000000000001</v>
          </cell>
          <cell r="G94" t="str">
            <v>нов1202</v>
          </cell>
          <cell r="H94">
            <v>1</v>
          </cell>
          <cell r="I94" t="e">
            <v>#N/A</v>
          </cell>
          <cell r="J94">
            <v>51.901000000000003</v>
          </cell>
          <cell r="K94">
            <v>-8.4320000000000022</v>
          </cell>
          <cell r="L94">
            <v>0</v>
          </cell>
          <cell r="M94">
            <v>0</v>
          </cell>
          <cell r="N94">
            <v>0</v>
          </cell>
          <cell r="V94">
            <v>50</v>
          </cell>
          <cell r="W94">
            <v>8.6937999999999995</v>
          </cell>
          <cell r="Y94">
            <v>7.1981181991764247</v>
          </cell>
          <cell r="Z94">
            <v>1.4468931882490972</v>
          </cell>
          <cell r="AD94">
            <v>0</v>
          </cell>
          <cell r="AE94">
            <v>2.3548</v>
          </cell>
          <cell r="AF94">
            <v>5.5460000000000003</v>
          </cell>
          <cell r="AG94">
            <v>2.3428</v>
          </cell>
          <cell r="AH94">
            <v>3.052</v>
          </cell>
          <cell r="AI94">
            <v>0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B95" t="str">
            <v>шт</v>
          </cell>
          <cell r="C95">
            <v>619</v>
          </cell>
          <cell r="D95">
            <v>2284</v>
          </cell>
          <cell r="E95">
            <v>2098</v>
          </cell>
          <cell r="F95">
            <v>786</v>
          </cell>
          <cell r="G95" t="str">
            <v>нов041,</v>
          </cell>
          <cell r="H95">
            <v>0.3</v>
          </cell>
          <cell r="I95" t="e">
            <v>#N/A</v>
          </cell>
          <cell r="J95">
            <v>2123</v>
          </cell>
          <cell r="K95">
            <v>-25</v>
          </cell>
          <cell r="L95">
            <v>300</v>
          </cell>
          <cell r="M95">
            <v>0</v>
          </cell>
          <cell r="N95">
            <v>320</v>
          </cell>
          <cell r="T95">
            <v>300</v>
          </cell>
          <cell r="V95">
            <v>250</v>
          </cell>
          <cell r="W95">
            <v>279.2</v>
          </cell>
          <cell r="X95">
            <v>280</v>
          </cell>
          <cell r="Y95">
            <v>6.9340974212034387</v>
          </cell>
          <cell r="Z95">
            <v>2.8151862464183384</v>
          </cell>
          <cell r="AD95">
            <v>702</v>
          </cell>
          <cell r="AE95">
            <v>262.60000000000002</v>
          </cell>
          <cell r="AF95">
            <v>278</v>
          </cell>
          <cell r="AG95">
            <v>297</v>
          </cell>
          <cell r="AH95">
            <v>306</v>
          </cell>
          <cell r="AI95">
            <v>0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B96" t="str">
            <v>шт</v>
          </cell>
          <cell r="C96">
            <v>401</v>
          </cell>
          <cell r="D96">
            <v>911</v>
          </cell>
          <cell r="E96">
            <v>849</v>
          </cell>
          <cell r="F96">
            <v>440</v>
          </cell>
          <cell r="G96" t="str">
            <v>нов041,</v>
          </cell>
          <cell r="H96">
            <v>0.3</v>
          </cell>
          <cell r="I96" t="e">
            <v>#N/A</v>
          </cell>
          <cell r="J96">
            <v>875</v>
          </cell>
          <cell r="K96">
            <v>-26</v>
          </cell>
          <cell r="L96">
            <v>300</v>
          </cell>
          <cell r="M96">
            <v>0</v>
          </cell>
          <cell r="N96">
            <v>200</v>
          </cell>
          <cell r="V96">
            <v>100</v>
          </cell>
          <cell r="W96">
            <v>169.8</v>
          </cell>
          <cell r="X96">
            <v>140</v>
          </cell>
          <cell r="Y96">
            <v>6.9493521790341575</v>
          </cell>
          <cell r="Z96">
            <v>2.5912838633686688</v>
          </cell>
          <cell r="AD96">
            <v>0</v>
          </cell>
          <cell r="AE96">
            <v>157.6</v>
          </cell>
          <cell r="AF96">
            <v>170.8</v>
          </cell>
          <cell r="AG96">
            <v>187.4</v>
          </cell>
          <cell r="AH96">
            <v>167</v>
          </cell>
          <cell r="AI96">
            <v>0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B97" t="str">
            <v>шт</v>
          </cell>
          <cell r="C97">
            <v>542</v>
          </cell>
          <cell r="D97">
            <v>1704</v>
          </cell>
          <cell r="E97">
            <v>1712</v>
          </cell>
          <cell r="F97">
            <v>514</v>
          </cell>
          <cell r="G97" t="str">
            <v>нов041,</v>
          </cell>
          <cell r="H97">
            <v>0.3</v>
          </cell>
          <cell r="I97" t="e">
            <v>#N/A</v>
          </cell>
          <cell r="J97">
            <v>1753</v>
          </cell>
          <cell r="K97">
            <v>-41</v>
          </cell>
          <cell r="L97">
            <v>400</v>
          </cell>
          <cell r="M97">
            <v>0</v>
          </cell>
          <cell r="N97">
            <v>200</v>
          </cell>
          <cell r="T97">
            <v>126</v>
          </cell>
          <cell r="V97">
            <v>250</v>
          </cell>
          <cell r="W97">
            <v>232</v>
          </cell>
          <cell r="X97">
            <v>250</v>
          </cell>
          <cell r="Y97">
            <v>6.9568965517241379</v>
          </cell>
          <cell r="Z97">
            <v>2.2155172413793105</v>
          </cell>
          <cell r="AD97">
            <v>552</v>
          </cell>
          <cell r="AE97">
            <v>244.2</v>
          </cell>
          <cell r="AF97">
            <v>251.8</v>
          </cell>
          <cell r="AG97">
            <v>237.8</v>
          </cell>
          <cell r="AH97">
            <v>248</v>
          </cell>
          <cell r="AI97">
            <v>0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B98" t="str">
            <v>шт</v>
          </cell>
          <cell r="C98">
            <v>336</v>
          </cell>
          <cell r="D98">
            <v>894</v>
          </cell>
          <cell r="E98">
            <v>775</v>
          </cell>
          <cell r="F98">
            <v>442</v>
          </cell>
          <cell r="G98" t="str">
            <v>нов041,</v>
          </cell>
          <cell r="H98">
            <v>0.3</v>
          </cell>
          <cell r="I98" t="e">
            <v>#N/A</v>
          </cell>
          <cell r="J98">
            <v>811</v>
          </cell>
          <cell r="K98">
            <v>-36</v>
          </cell>
          <cell r="L98">
            <v>250</v>
          </cell>
          <cell r="M98">
            <v>0</v>
          </cell>
          <cell r="N98">
            <v>150</v>
          </cell>
          <cell r="V98">
            <v>100</v>
          </cell>
          <cell r="W98">
            <v>155</v>
          </cell>
          <cell r="X98">
            <v>130</v>
          </cell>
          <cell r="Y98">
            <v>6.9161290322580644</v>
          </cell>
          <cell r="Z98">
            <v>2.8516129032258064</v>
          </cell>
          <cell r="AD98">
            <v>0</v>
          </cell>
          <cell r="AE98">
            <v>156.4</v>
          </cell>
          <cell r="AF98">
            <v>161</v>
          </cell>
          <cell r="AG98">
            <v>170.6</v>
          </cell>
          <cell r="AH98">
            <v>167</v>
          </cell>
          <cell r="AI98">
            <v>0</v>
          </cell>
        </row>
        <row r="99">
          <cell r="A99" t="str">
            <v xml:space="preserve"> 505  Ветчина Стародворская ТМ Стародворье брикет 0,33 кг.  ПОКОМ</v>
          </cell>
          <cell r="B99" t="str">
            <v>шт</v>
          </cell>
          <cell r="C99">
            <v>4</v>
          </cell>
          <cell r="D99">
            <v>102</v>
          </cell>
          <cell r="E99">
            <v>102</v>
          </cell>
          <cell r="F99">
            <v>4</v>
          </cell>
          <cell r="G99" t="str">
            <v>нв2807</v>
          </cell>
          <cell r="H99">
            <v>0.33</v>
          </cell>
          <cell r="I99" t="e">
            <v>#N/A</v>
          </cell>
          <cell r="J99">
            <v>102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T99">
            <v>48</v>
          </cell>
          <cell r="W99">
            <v>0</v>
          </cell>
          <cell r="Y99" t="e">
            <v>#DIV/0!</v>
          </cell>
          <cell r="Z99" t="e">
            <v>#DIV/0!</v>
          </cell>
          <cell r="AD99">
            <v>102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</row>
        <row r="100">
          <cell r="A100" t="str">
            <v xml:space="preserve"> 515  Колбаса Сервелат Мясорубский Делюкс 0,3кг ТМ Стародворье  ПОКОМ</v>
          </cell>
          <cell r="B100" t="str">
            <v>шт</v>
          </cell>
          <cell r="C100">
            <v>10</v>
          </cell>
          <cell r="E100">
            <v>7</v>
          </cell>
          <cell r="F100">
            <v>3</v>
          </cell>
          <cell r="G100" t="str">
            <v>нов14,03</v>
          </cell>
          <cell r="H100">
            <v>0.3</v>
          </cell>
          <cell r="I100" t="e">
            <v>#N/A</v>
          </cell>
          <cell r="J100">
            <v>16</v>
          </cell>
          <cell r="K100">
            <v>-9</v>
          </cell>
          <cell r="L100">
            <v>10</v>
          </cell>
          <cell r="M100">
            <v>0</v>
          </cell>
          <cell r="N100">
            <v>0</v>
          </cell>
          <cell r="W100">
            <v>1.4</v>
          </cell>
          <cell r="Y100">
            <v>9.2857142857142865</v>
          </cell>
          <cell r="Z100">
            <v>2.1428571428571428</v>
          </cell>
          <cell r="AD100">
            <v>0</v>
          </cell>
          <cell r="AE100">
            <v>1.2</v>
          </cell>
          <cell r="AF100">
            <v>1</v>
          </cell>
          <cell r="AG100">
            <v>1.8</v>
          </cell>
          <cell r="AH100">
            <v>0</v>
          </cell>
          <cell r="AI100">
            <v>0</v>
          </cell>
        </row>
        <row r="101">
          <cell r="A101" t="str">
            <v xml:space="preserve"> 519  Грудинка 0,12 кг нарезка ТМ Стародворье  ПОКОМ</v>
          </cell>
          <cell r="B101" t="str">
            <v>шт</v>
          </cell>
          <cell r="C101">
            <v>865</v>
          </cell>
          <cell r="D101">
            <v>11</v>
          </cell>
          <cell r="E101">
            <v>441</v>
          </cell>
          <cell r="F101">
            <v>432</v>
          </cell>
          <cell r="G101" t="str">
            <v>нов1804,</v>
          </cell>
          <cell r="H101">
            <v>0.12</v>
          </cell>
          <cell r="I101" t="e">
            <v>#N/A</v>
          </cell>
          <cell r="J101">
            <v>445</v>
          </cell>
          <cell r="K101">
            <v>-4</v>
          </cell>
          <cell r="L101">
            <v>100</v>
          </cell>
          <cell r="M101">
            <v>0</v>
          </cell>
          <cell r="N101">
            <v>0</v>
          </cell>
          <cell r="W101">
            <v>88.2</v>
          </cell>
          <cell r="X101">
            <v>250</v>
          </cell>
          <cell r="Y101">
            <v>8.8662131519274379</v>
          </cell>
          <cell r="Z101">
            <v>4.8979591836734695</v>
          </cell>
          <cell r="AD101">
            <v>0</v>
          </cell>
          <cell r="AE101">
            <v>114.8</v>
          </cell>
          <cell r="AF101">
            <v>104.2</v>
          </cell>
          <cell r="AG101">
            <v>92.4</v>
          </cell>
          <cell r="AH101">
            <v>85</v>
          </cell>
          <cell r="AI101">
            <v>0</v>
          </cell>
        </row>
        <row r="102">
          <cell r="A102" t="str">
            <v xml:space="preserve"> 520  Колбаса Мраморная ТМ Стародворье в вакуумной упаковке 0,07 кг нарезка  ПОКОМ</v>
          </cell>
          <cell r="B102" t="str">
            <v>шт</v>
          </cell>
          <cell r="C102">
            <v>595</v>
          </cell>
          <cell r="D102">
            <v>333</v>
          </cell>
          <cell r="E102">
            <v>409</v>
          </cell>
          <cell r="F102">
            <v>515</v>
          </cell>
          <cell r="G102" t="str">
            <v>нов0805</v>
          </cell>
          <cell r="H102">
            <v>7.0000000000000007E-2</v>
          </cell>
          <cell r="I102" t="e">
            <v>#N/A</v>
          </cell>
          <cell r="J102">
            <v>427</v>
          </cell>
          <cell r="K102">
            <v>-18</v>
          </cell>
          <cell r="L102">
            <v>100</v>
          </cell>
          <cell r="M102">
            <v>100</v>
          </cell>
          <cell r="N102">
            <v>50</v>
          </cell>
          <cell r="V102">
            <v>50</v>
          </cell>
          <cell r="W102">
            <v>81.8</v>
          </cell>
          <cell r="Y102">
            <v>9.9633251833740832</v>
          </cell>
          <cell r="Z102">
            <v>6.2958435207823964</v>
          </cell>
          <cell r="AD102">
            <v>0</v>
          </cell>
          <cell r="AE102">
            <v>75</v>
          </cell>
          <cell r="AF102">
            <v>78</v>
          </cell>
          <cell r="AG102">
            <v>98.4</v>
          </cell>
          <cell r="AH102">
            <v>91</v>
          </cell>
          <cell r="AI102">
            <v>0</v>
          </cell>
        </row>
        <row r="103">
          <cell r="A103" t="str">
            <v xml:space="preserve"> 521  Бекон ТМ Стародворье в вакуумной упаковке 0,12кг нарезка  ПОКОМ</v>
          </cell>
          <cell r="B103" t="str">
            <v>шт</v>
          </cell>
          <cell r="C103">
            <v>34</v>
          </cell>
          <cell r="D103">
            <v>474</v>
          </cell>
          <cell r="E103">
            <v>327</v>
          </cell>
          <cell r="F103">
            <v>179</v>
          </cell>
          <cell r="G103" t="str">
            <v>нов0805</v>
          </cell>
          <cell r="H103">
            <v>7.0000000000000007E-2</v>
          </cell>
          <cell r="I103" t="e">
            <v>#N/A</v>
          </cell>
          <cell r="J103">
            <v>413</v>
          </cell>
          <cell r="K103">
            <v>-86</v>
          </cell>
          <cell r="L103">
            <v>0</v>
          </cell>
          <cell r="M103">
            <v>100</v>
          </cell>
          <cell r="N103">
            <v>50</v>
          </cell>
          <cell r="V103">
            <v>300</v>
          </cell>
          <cell r="W103">
            <v>65.400000000000006</v>
          </cell>
          <cell r="X103">
            <v>50</v>
          </cell>
          <cell r="Y103">
            <v>10.382262996941895</v>
          </cell>
          <cell r="Z103">
            <v>2.7370030581039755</v>
          </cell>
          <cell r="AD103">
            <v>0</v>
          </cell>
          <cell r="AE103">
            <v>56</v>
          </cell>
          <cell r="AF103">
            <v>58.2</v>
          </cell>
          <cell r="AG103">
            <v>70.599999999999994</v>
          </cell>
          <cell r="AH103">
            <v>90</v>
          </cell>
          <cell r="AI103">
            <v>0</v>
          </cell>
        </row>
        <row r="104">
          <cell r="A104" t="str">
            <v xml:space="preserve"> 523  Колбаса Сальчичон нарезка 0,07кг ТМ Стародворье  ПОКОМ </v>
          </cell>
          <cell r="B104" t="str">
            <v>шт</v>
          </cell>
          <cell r="C104">
            <v>1243</v>
          </cell>
          <cell r="D104">
            <v>176</v>
          </cell>
          <cell r="E104">
            <v>663</v>
          </cell>
          <cell r="F104">
            <v>751</v>
          </cell>
          <cell r="G104" t="str">
            <v>нв1405,</v>
          </cell>
          <cell r="H104">
            <v>7.0000000000000007E-2</v>
          </cell>
          <cell r="I104" t="e">
            <v>#N/A</v>
          </cell>
          <cell r="J104">
            <v>679</v>
          </cell>
          <cell r="K104">
            <v>-16</v>
          </cell>
          <cell r="L104">
            <v>150</v>
          </cell>
          <cell r="M104">
            <v>100</v>
          </cell>
          <cell r="N104">
            <v>100</v>
          </cell>
          <cell r="V104">
            <v>200</v>
          </cell>
          <cell r="W104">
            <v>132.6</v>
          </cell>
          <cell r="X104">
            <v>50</v>
          </cell>
          <cell r="Y104">
            <v>10.188536953242837</v>
          </cell>
          <cell r="Z104">
            <v>5.6636500754147816</v>
          </cell>
          <cell r="AD104">
            <v>0</v>
          </cell>
          <cell r="AE104">
            <v>193</v>
          </cell>
          <cell r="AF104">
            <v>165</v>
          </cell>
          <cell r="AG104">
            <v>146.80000000000001</v>
          </cell>
          <cell r="AH104">
            <v>118</v>
          </cell>
          <cell r="AI104">
            <v>0</v>
          </cell>
        </row>
        <row r="105">
          <cell r="A105" t="str">
            <v xml:space="preserve"> 524  Колбаса Сервелат Ореховый нарезка 0,07кг ТМ Стародворье  ПОКОМ</v>
          </cell>
          <cell r="B105" t="str">
            <v>шт</v>
          </cell>
          <cell r="C105">
            <v>857</v>
          </cell>
          <cell r="D105">
            <v>356</v>
          </cell>
          <cell r="E105">
            <v>786</v>
          </cell>
          <cell r="F105">
            <v>424</v>
          </cell>
          <cell r="G105" t="str">
            <v>нв1405,</v>
          </cell>
          <cell r="H105">
            <v>7.0000000000000007E-2</v>
          </cell>
          <cell r="I105">
            <v>90</v>
          </cell>
          <cell r="J105">
            <v>798</v>
          </cell>
          <cell r="K105">
            <v>-12</v>
          </cell>
          <cell r="L105">
            <v>300</v>
          </cell>
          <cell r="M105">
            <v>200</v>
          </cell>
          <cell r="N105">
            <v>100</v>
          </cell>
          <cell r="V105">
            <v>300</v>
          </cell>
          <cell r="W105">
            <v>157.19999999999999</v>
          </cell>
          <cell r="X105">
            <v>250</v>
          </cell>
          <cell r="Y105">
            <v>10.012722646310433</v>
          </cell>
          <cell r="Z105">
            <v>2.6972010178117052</v>
          </cell>
          <cell r="AD105">
            <v>0</v>
          </cell>
          <cell r="AE105">
            <v>209.4</v>
          </cell>
          <cell r="AF105">
            <v>145</v>
          </cell>
          <cell r="AG105">
            <v>171.8</v>
          </cell>
          <cell r="AH105">
            <v>148</v>
          </cell>
          <cell r="AI105">
            <v>0</v>
          </cell>
        </row>
        <row r="106">
          <cell r="A106" t="str">
            <v xml:space="preserve"> 525  Колбаса Фуэт нарезка 0,07кг ТМ Стародворье  ПОКОМ</v>
          </cell>
          <cell r="B106" t="str">
            <v>шт</v>
          </cell>
          <cell r="C106">
            <v>1053</v>
          </cell>
          <cell r="D106">
            <v>152</v>
          </cell>
          <cell r="E106">
            <v>568</v>
          </cell>
          <cell r="F106">
            <v>631</v>
          </cell>
          <cell r="G106" t="str">
            <v>нв1405,</v>
          </cell>
          <cell r="H106">
            <v>7.0000000000000007E-2</v>
          </cell>
          <cell r="I106" t="e">
            <v>#N/A</v>
          </cell>
          <cell r="J106">
            <v>583</v>
          </cell>
          <cell r="K106">
            <v>-15</v>
          </cell>
          <cell r="L106">
            <v>200</v>
          </cell>
          <cell r="M106">
            <v>100</v>
          </cell>
          <cell r="N106">
            <v>100</v>
          </cell>
          <cell r="V106">
            <v>100</v>
          </cell>
          <cell r="W106">
            <v>113.6</v>
          </cell>
          <cell r="X106">
            <v>50</v>
          </cell>
          <cell r="Y106">
            <v>10.39612676056338</v>
          </cell>
          <cell r="Z106">
            <v>5.5545774647887329</v>
          </cell>
          <cell r="AD106">
            <v>0</v>
          </cell>
          <cell r="AE106">
            <v>165.4</v>
          </cell>
          <cell r="AF106">
            <v>137.4</v>
          </cell>
          <cell r="AG106">
            <v>136.4</v>
          </cell>
          <cell r="AH106">
            <v>91</v>
          </cell>
          <cell r="AI106">
            <v>0</v>
          </cell>
        </row>
        <row r="107">
          <cell r="A107" t="str">
            <v xml:space="preserve"> 526  Корейка вяленая выдержанная нарезка 0,05кг ТМ Стародворье  ПОКОМ</v>
          </cell>
          <cell r="B107" t="str">
            <v>шт</v>
          </cell>
          <cell r="C107">
            <v>210</v>
          </cell>
          <cell r="D107">
            <v>798</v>
          </cell>
          <cell r="E107">
            <v>426</v>
          </cell>
          <cell r="F107">
            <v>577</v>
          </cell>
          <cell r="G107" t="str">
            <v>нв1405,</v>
          </cell>
          <cell r="H107">
            <v>5.5E-2</v>
          </cell>
          <cell r="I107" t="e">
            <v>#N/A</v>
          </cell>
          <cell r="J107">
            <v>431</v>
          </cell>
          <cell r="K107">
            <v>-5</v>
          </cell>
          <cell r="L107">
            <v>200</v>
          </cell>
          <cell r="M107">
            <v>0</v>
          </cell>
          <cell r="N107">
            <v>50</v>
          </cell>
          <cell r="W107">
            <v>85.2</v>
          </cell>
          <cell r="X107">
            <v>50</v>
          </cell>
          <cell r="Y107">
            <v>10.293427230046948</v>
          </cell>
          <cell r="Z107">
            <v>6.772300469483568</v>
          </cell>
          <cell r="AD107">
            <v>0</v>
          </cell>
          <cell r="AE107">
            <v>41.4</v>
          </cell>
          <cell r="AF107">
            <v>88</v>
          </cell>
          <cell r="AG107">
            <v>100.4</v>
          </cell>
          <cell r="AH107">
            <v>65</v>
          </cell>
          <cell r="AI107">
            <v>0</v>
          </cell>
        </row>
        <row r="108">
          <cell r="A108" t="str">
            <v>БОНУС_307 Колбаса Сервелат Мясорубский с мелкорубленным окороком 0,35 кг срез ТМ Стародворье   Поком</v>
          </cell>
          <cell r="B108" t="str">
            <v>шт</v>
          </cell>
          <cell r="C108">
            <v>198</v>
          </cell>
          <cell r="D108">
            <v>453</v>
          </cell>
          <cell r="E108">
            <v>597</v>
          </cell>
          <cell r="F108">
            <v>-1</v>
          </cell>
          <cell r="G108" t="str">
            <v>оконч</v>
          </cell>
          <cell r="H108">
            <v>0</v>
          </cell>
          <cell r="I108" t="e">
            <v>#N/A</v>
          </cell>
          <cell r="J108">
            <v>609</v>
          </cell>
          <cell r="K108">
            <v>-12</v>
          </cell>
          <cell r="L108">
            <v>0</v>
          </cell>
          <cell r="M108">
            <v>0</v>
          </cell>
          <cell r="N108">
            <v>0</v>
          </cell>
          <cell r="W108">
            <v>119.4</v>
          </cell>
          <cell r="Y108">
            <v>-8.3752093802345051E-3</v>
          </cell>
          <cell r="Z108">
            <v>-8.3752093802345051E-3</v>
          </cell>
          <cell r="AD108">
            <v>0</v>
          </cell>
          <cell r="AE108">
            <v>124.2</v>
          </cell>
          <cell r="AF108">
            <v>122.6</v>
          </cell>
          <cell r="AG108">
            <v>124.2</v>
          </cell>
          <cell r="AH108">
            <v>140</v>
          </cell>
          <cell r="AI108">
            <v>0</v>
          </cell>
        </row>
        <row r="109">
          <cell r="A109" t="str">
            <v>БОНУС_319  Колбаса вареная Филейская ТМ Вязанка ТС Классическая, 0,45 кг. ПОКОМ</v>
          </cell>
          <cell r="B109" t="str">
            <v>шт</v>
          </cell>
          <cell r="C109">
            <v>182</v>
          </cell>
          <cell r="D109">
            <v>1534</v>
          </cell>
          <cell r="E109">
            <v>2068</v>
          </cell>
          <cell r="F109">
            <v>-382</v>
          </cell>
          <cell r="G109" t="str">
            <v>оконч</v>
          </cell>
          <cell r="H109">
            <v>0</v>
          </cell>
          <cell r="I109" t="e">
            <v>#N/A</v>
          </cell>
          <cell r="J109">
            <v>2121</v>
          </cell>
          <cell r="K109">
            <v>-53</v>
          </cell>
          <cell r="L109">
            <v>0</v>
          </cell>
          <cell r="M109">
            <v>0</v>
          </cell>
          <cell r="N109">
            <v>0</v>
          </cell>
          <cell r="W109">
            <v>413.6</v>
          </cell>
          <cell r="Y109">
            <v>-0.92359767891682776</v>
          </cell>
          <cell r="Z109">
            <v>-0.92359767891682776</v>
          </cell>
          <cell r="AD109">
            <v>0</v>
          </cell>
          <cell r="AE109">
            <v>522.4</v>
          </cell>
          <cell r="AF109">
            <v>458.6</v>
          </cell>
          <cell r="AG109">
            <v>408.2</v>
          </cell>
          <cell r="AH109">
            <v>497</v>
          </cell>
          <cell r="AI109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19.09.2025 - 25.09.2025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1.3</v>
          </cell>
          <cell r="F7">
            <v>576.01199999999994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4</v>
          </cell>
          <cell r="F8">
            <v>688.61300000000006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2.7</v>
          </cell>
          <cell r="F9">
            <v>2660.027</v>
          </cell>
        </row>
        <row r="10">
          <cell r="A10" t="str">
            <v xml:space="preserve"> 020  Ветчина Столичная Вязанка, вектор 0.5кг, ПОКОМ</v>
          </cell>
          <cell r="D10">
            <v>4</v>
          </cell>
          <cell r="F10">
            <v>4</v>
          </cell>
        </row>
        <row r="11">
          <cell r="A11" t="str">
            <v xml:space="preserve"> 023  Колбаса Докторская ГОСТ, Вязанка вектор, 0,4 кг, ПОКОМ</v>
          </cell>
          <cell r="D11">
            <v>26</v>
          </cell>
          <cell r="F11">
            <v>2484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645</v>
          </cell>
          <cell r="F12">
            <v>5221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401</v>
          </cell>
          <cell r="F13">
            <v>5328</v>
          </cell>
        </row>
        <row r="14">
          <cell r="A14" t="str">
            <v xml:space="preserve"> 043  Ветчина Нежная ТМ Особый рецепт, п/а, 0,4кг    ПОКОМ</v>
          </cell>
          <cell r="D14">
            <v>3</v>
          </cell>
          <cell r="F14">
            <v>104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7</v>
          </cell>
          <cell r="F15">
            <v>385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8</v>
          </cell>
          <cell r="F16">
            <v>531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104</v>
          </cell>
          <cell r="F17">
            <v>1665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4</v>
          </cell>
          <cell r="F18">
            <v>512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4</v>
          </cell>
          <cell r="F19">
            <v>121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2</v>
          </cell>
          <cell r="F20">
            <v>154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1</v>
          </cell>
          <cell r="F21">
            <v>537</v>
          </cell>
        </row>
        <row r="22">
          <cell r="A22" t="str">
            <v xml:space="preserve"> 200  Ветчина Дугушка ТМ Стародворье, вектор в/у    ПОКОМ</v>
          </cell>
          <cell r="F22">
            <v>686.322</v>
          </cell>
        </row>
        <row r="23">
          <cell r="A23" t="str">
            <v xml:space="preserve"> 201  Ветчина Нежная ТМ Особый рецепт, (2,5кг), ПОКОМ</v>
          </cell>
          <cell r="D23">
            <v>12.5</v>
          </cell>
          <cell r="F23">
            <v>5788.7929999999997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F24">
            <v>350.82299999999998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2.5</v>
          </cell>
          <cell r="F25">
            <v>1934.2909999999999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0.8</v>
          </cell>
          <cell r="F26">
            <v>777.79700000000003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1.65</v>
          </cell>
          <cell r="F27">
            <v>222.88499999999999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4.8</v>
          </cell>
          <cell r="F28">
            <v>212.91200000000001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F29">
            <v>509.101</v>
          </cell>
        </row>
        <row r="30">
          <cell r="A30" t="str">
            <v xml:space="preserve"> 247  Сардельки Нежные, ВЕС.  ПОКОМ</v>
          </cell>
          <cell r="D30">
            <v>2.6</v>
          </cell>
          <cell r="F30">
            <v>130.27699999999999</v>
          </cell>
        </row>
        <row r="31">
          <cell r="A31" t="str">
            <v xml:space="preserve"> 248  Сардельки Сочные ТМ Особый рецепт,   ПОКОМ</v>
          </cell>
          <cell r="D31">
            <v>3.9</v>
          </cell>
          <cell r="F31">
            <v>174.92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2.6</v>
          </cell>
          <cell r="F32">
            <v>2181.9850000000001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2.6</v>
          </cell>
          <cell r="F33">
            <v>147.44999999999999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F34">
            <v>169.43299999999999</v>
          </cell>
        </row>
        <row r="35">
          <cell r="A35" t="str">
            <v xml:space="preserve"> 263  Шпикачки Стародворские, ВЕС.  ПОКОМ</v>
          </cell>
          <cell r="D35">
            <v>2.6</v>
          </cell>
          <cell r="F35">
            <v>142.62100000000001</v>
          </cell>
        </row>
        <row r="36">
          <cell r="A36" t="str">
            <v xml:space="preserve"> 265  Колбаса Балыкбургская, ВЕС, ТМ Баварушка  ПОКОМ</v>
          </cell>
          <cell r="F36">
            <v>4.0999999999999996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F37">
            <v>65.5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F38">
            <v>6.8010000000000002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3</v>
          </cell>
          <cell r="F39">
            <v>2287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831</v>
          </cell>
          <cell r="F40">
            <v>4662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829</v>
          </cell>
          <cell r="F41">
            <v>4141</v>
          </cell>
        </row>
        <row r="42">
          <cell r="A42" t="str">
            <v xml:space="preserve"> 283  Сосиски Сочинки, ВЕС, ТМ Стародворье ПОКОМ</v>
          </cell>
          <cell r="D42">
            <v>6.7</v>
          </cell>
          <cell r="F42">
            <v>1296.828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6</v>
          </cell>
          <cell r="F43">
            <v>895</v>
          </cell>
        </row>
        <row r="44">
          <cell r="A44" t="str">
            <v xml:space="preserve"> 291  Сосиски Молокуши миникушай ТМ Вязанка, 0.33кг, ПОКОМ</v>
          </cell>
          <cell r="D44">
            <v>6</v>
          </cell>
          <cell r="F44">
            <v>6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11</v>
          </cell>
          <cell r="F45">
            <v>1219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3.5</v>
          </cell>
          <cell r="F46">
            <v>340.97500000000002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19</v>
          </cell>
          <cell r="F47">
            <v>1059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18</v>
          </cell>
          <cell r="F48">
            <v>2455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D49">
            <v>3.5</v>
          </cell>
          <cell r="F49">
            <v>204.73400000000001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3.5</v>
          </cell>
          <cell r="F50">
            <v>721.55100000000004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10</v>
          </cell>
          <cell r="F51">
            <v>1432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18</v>
          </cell>
          <cell r="F52">
            <v>2138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24</v>
          </cell>
          <cell r="F53">
            <v>1488</v>
          </cell>
        </row>
        <row r="54">
          <cell r="A54" t="str">
            <v xml:space="preserve"> 312  Ветчина Филейская ВЕС ТМ  Вязанка ТС Столичная  ПОКОМ</v>
          </cell>
          <cell r="D54">
            <v>1.4</v>
          </cell>
          <cell r="F54">
            <v>384.61900000000003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1.3</v>
          </cell>
          <cell r="F55">
            <v>1135.127</v>
          </cell>
        </row>
        <row r="56">
          <cell r="A56" t="str">
            <v xml:space="preserve"> 316  Колбаса Нежная ТМ Зареченские ВЕС  ПОКОМ</v>
          </cell>
          <cell r="F56">
            <v>27.9</v>
          </cell>
        </row>
        <row r="57">
          <cell r="A57" t="str">
            <v xml:space="preserve"> 318  Сосиски Датские ТМ Зареченские, ВЕС  ПОКОМ</v>
          </cell>
          <cell r="D57">
            <v>2.6</v>
          </cell>
          <cell r="F57">
            <v>4490.1779999999999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22</v>
          </cell>
          <cell r="F58">
            <v>3436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2736</v>
          </cell>
          <cell r="F59">
            <v>7293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13</v>
          </cell>
          <cell r="F60">
            <v>1435</v>
          </cell>
        </row>
        <row r="61">
          <cell r="A61" t="str">
            <v xml:space="preserve"> 328  Сардельки Сочинки Стародворье ТМ  0,4 кг ПОКОМ</v>
          </cell>
          <cell r="D61">
            <v>10</v>
          </cell>
          <cell r="F61">
            <v>515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8</v>
          </cell>
          <cell r="F62">
            <v>353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1.4</v>
          </cell>
          <cell r="F63">
            <v>1026.567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8</v>
          </cell>
          <cell r="F64">
            <v>558</v>
          </cell>
        </row>
        <row r="65">
          <cell r="A65" t="str">
            <v xml:space="preserve"> 335  Колбаса Сливушка ТМ Вязанка. ВЕС.  ПОКОМ </v>
          </cell>
          <cell r="D65">
            <v>1.3</v>
          </cell>
          <cell r="F65">
            <v>227.904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923</v>
          </cell>
          <cell r="F66">
            <v>4203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20</v>
          </cell>
          <cell r="F67">
            <v>2782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4</v>
          </cell>
          <cell r="F68">
            <v>671.85699999999997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D69">
            <v>4</v>
          </cell>
          <cell r="F69">
            <v>226.47200000000001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5.8</v>
          </cell>
          <cell r="F70">
            <v>1677.3869999999999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4</v>
          </cell>
          <cell r="F71">
            <v>336.26799999999997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D72">
            <v>1</v>
          </cell>
          <cell r="F72">
            <v>159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F73">
            <v>454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3</v>
          </cell>
          <cell r="F74">
            <v>664</v>
          </cell>
        </row>
        <row r="75">
          <cell r="A75" t="str">
            <v xml:space="preserve"> 364  Сардельки Филейские Вязанка ВЕС NDX ТМ Вязанка  ПОКОМ</v>
          </cell>
          <cell r="F75">
            <v>217.285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4</v>
          </cell>
          <cell r="F76">
            <v>669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5</v>
          </cell>
          <cell r="F77">
            <v>955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15</v>
          </cell>
          <cell r="F78">
            <v>782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16</v>
          </cell>
          <cell r="F79">
            <v>960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12</v>
          </cell>
          <cell r="F80">
            <v>598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D81">
            <v>10</v>
          </cell>
          <cell r="F81">
            <v>363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285</v>
          </cell>
          <cell r="F82">
            <v>3678</v>
          </cell>
        </row>
        <row r="83">
          <cell r="A83" t="str">
            <v xml:space="preserve"> 412  Сосиски Баварские ТМ Стародворье 0,35 кг ПОКОМ</v>
          </cell>
          <cell r="D83">
            <v>2438</v>
          </cell>
          <cell r="F83">
            <v>13333</v>
          </cell>
        </row>
        <row r="84">
          <cell r="A84" t="str">
            <v xml:space="preserve"> 420  Колбаса Мясорубская 0,28 кг ТМ Стародворье в оболочке черева  ПОКОМ</v>
          </cell>
          <cell r="F84">
            <v>1</v>
          </cell>
        </row>
        <row r="85">
          <cell r="A85" t="str">
            <v xml:space="preserve"> 430  Колбаса Стародворская с окороком 0,4 кг. ТМ Стародворье в оболочке полиамид  ПОКОМ</v>
          </cell>
          <cell r="D85">
            <v>8</v>
          </cell>
          <cell r="F85">
            <v>775</v>
          </cell>
        </row>
        <row r="86">
          <cell r="A86" t="str">
            <v xml:space="preserve"> 431  Колбаса Стародворская с окороком в оболочке полиамид ТМ Стародворье ВЕС ПОКОМ</v>
          </cell>
          <cell r="F86">
            <v>366.92099999999999</v>
          </cell>
        </row>
        <row r="87">
          <cell r="A87" t="str">
            <v xml:space="preserve"> 435  Колбаса Молочная Стародворская  с молоком в оболочке полиамид 0,4 кг.ТМ Стародворье ПОКОМ</v>
          </cell>
          <cell r="D87">
            <v>3</v>
          </cell>
          <cell r="F87">
            <v>278</v>
          </cell>
        </row>
        <row r="88">
          <cell r="A88" t="str">
            <v xml:space="preserve"> 436  Колбаса Молочная стародворская с молоком, ВЕС, ТМ Стародворье  ПОКОМ</v>
          </cell>
          <cell r="F88">
            <v>93.3</v>
          </cell>
        </row>
        <row r="89">
          <cell r="A89" t="str">
            <v xml:space="preserve"> 447  Колбаски Краковюрст ТМ Баварушка с изысканными пряностями в оболочке NDX в в.у 0,2 кг. ПОКОМ </v>
          </cell>
          <cell r="D89">
            <v>3</v>
          </cell>
          <cell r="F89">
            <v>657</v>
          </cell>
        </row>
        <row r="90">
          <cell r="A90" t="str">
            <v xml:space="preserve"> 448  Сосиски Сливушки по-венски ТМ Вязанка. 0,3 кг ПОКОМ</v>
          </cell>
          <cell r="D90">
            <v>13</v>
          </cell>
          <cell r="F90">
            <v>915</v>
          </cell>
        </row>
        <row r="91">
          <cell r="A91" t="str">
            <v xml:space="preserve"> 449  Колбаса Дугушка Стародворская ВЕС ТС Дугушка ПОКОМ</v>
          </cell>
          <cell r="D91">
            <v>0.8</v>
          </cell>
          <cell r="F91">
            <v>436.70699999999999</v>
          </cell>
        </row>
        <row r="92">
          <cell r="A92" t="str">
            <v xml:space="preserve"> 452  Колбаса Со шпиком ВЕС большой батон ТМ Особый рецепт  ПОКОМ</v>
          </cell>
          <cell r="D92">
            <v>7.5</v>
          </cell>
          <cell r="F92">
            <v>4562.134</v>
          </cell>
        </row>
        <row r="93">
          <cell r="A93" t="str">
            <v xml:space="preserve"> 456  Колбаса Филейная ТМ Особый рецепт ВЕС большой батон  ПОКОМ</v>
          </cell>
          <cell r="D93">
            <v>72.5</v>
          </cell>
          <cell r="F93">
            <v>6946.7839999999997</v>
          </cell>
        </row>
        <row r="94">
          <cell r="A94" t="str">
            <v xml:space="preserve"> 457  Колбаса Молочная ТМ Особый рецепт ВЕС большой батон  ПОКОМ</v>
          </cell>
          <cell r="D94">
            <v>37.5</v>
          </cell>
          <cell r="F94">
            <v>6501.893</v>
          </cell>
        </row>
        <row r="95">
          <cell r="A95" t="str">
            <v xml:space="preserve"> 465  Колбаса Филейная оригинальная ВЕС 0,8кг ТМ Особый рецепт в оболочке полиамид  ПОКОМ</v>
          </cell>
          <cell r="D95">
            <v>3.3</v>
          </cell>
          <cell r="F95">
            <v>200.113</v>
          </cell>
        </row>
        <row r="96">
          <cell r="A96" t="str">
            <v xml:space="preserve"> 467  Колбаса Филейная 0,5кг ТМ Особый рецепт  ПОКОМ</v>
          </cell>
          <cell r="D96">
            <v>3</v>
          </cell>
          <cell r="F96">
            <v>157</v>
          </cell>
        </row>
        <row r="97">
          <cell r="A97" t="str">
            <v xml:space="preserve"> 478  Сардельки Зареченские ВЕС ТМ Зареченские  ПОКОМ</v>
          </cell>
          <cell r="F97">
            <v>46.401000000000003</v>
          </cell>
        </row>
        <row r="98">
          <cell r="A98" t="str">
            <v xml:space="preserve"> 495  Колбаса Сочинка по-европейски с сочной грудинкой 0,3кг ТМ Стародворье  ПОКОМ</v>
          </cell>
          <cell r="D98">
            <v>711</v>
          </cell>
          <cell r="F98">
            <v>2053</v>
          </cell>
        </row>
        <row r="99">
          <cell r="A99" t="str">
            <v xml:space="preserve"> 496  Колбаса Сочинка по-фински с сочным окроком 0,3кг ТМ Стародворье  ПОКОМ</v>
          </cell>
          <cell r="D99">
            <v>4</v>
          </cell>
          <cell r="F99">
            <v>816</v>
          </cell>
        </row>
        <row r="100">
          <cell r="A100" t="str">
            <v xml:space="preserve"> 497  Колбаса Сочинка зернистая с сочной грудинкой 0,3кг ТМ Стародворье  ПОКОМ</v>
          </cell>
          <cell r="D100">
            <v>557</v>
          </cell>
          <cell r="F100">
            <v>1708</v>
          </cell>
        </row>
        <row r="101">
          <cell r="A101" t="str">
            <v xml:space="preserve"> 498  Колбаса Сочинка рубленая с сочным окороком 0,3кг ТМ Стародворье  ПОКОМ</v>
          </cell>
          <cell r="D101">
            <v>4</v>
          </cell>
          <cell r="F101">
            <v>776</v>
          </cell>
        </row>
        <row r="102">
          <cell r="A102" t="str">
            <v xml:space="preserve"> 505  Ветчина Стародворская ТМ Стародворье брикет 0,33 кг.  ПОКОМ</v>
          </cell>
          <cell r="D102">
            <v>102</v>
          </cell>
          <cell r="F102">
            <v>102</v>
          </cell>
        </row>
        <row r="103">
          <cell r="A103" t="str">
            <v xml:space="preserve"> 515  Колбаса Сервелат Мясорубский Делюкс 0,3кг ТМ Стародворье  ПОКОМ</v>
          </cell>
          <cell r="F103">
            <v>15</v>
          </cell>
        </row>
        <row r="104">
          <cell r="A104" t="str">
            <v xml:space="preserve"> 519  Грудинка 0,12 кг нарезка ТМ Стародворье  ПОКОМ</v>
          </cell>
          <cell r="D104">
            <v>3</v>
          </cell>
          <cell r="F104">
            <v>371</v>
          </cell>
        </row>
        <row r="105">
          <cell r="A105" t="str">
            <v xml:space="preserve"> 520  Колбаса Мраморная ТМ Стародворье в вакуумной упаковке 0,07 кг нарезка  ПОКОМ</v>
          </cell>
          <cell r="D105">
            <v>4</v>
          </cell>
          <cell r="F105">
            <v>393</v>
          </cell>
        </row>
        <row r="106">
          <cell r="A106" t="str">
            <v xml:space="preserve"> 521  Бекон ТМ Стародворье в вакуумной упаковке 0,12кг нарезка  ПОКОМ</v>
          </cell>
          <cell r="D106">
            <v>6</v>
          </cell>
          <cell r="F106">
            <v>375</v>
          </cell>
        </row>
        <row r="107">
          <cell r="A107" t="str">
            <v xml:space="preserve"> 523  Колбаса Сальчичон нарезка 0,07кг ТМ Стародворье  ПОКОМ </v>
          </cell>
          <cell r="D107">
            <v>3</v>
          </cell>
          <cell r="F107">
            <v>616</v>
          </cell>
        </row>
        <row r="108">
          <cell r="A108" t="str">
            <v xml:space="preserve"> 524  Колбаса Сервелат Ореховый нарезка 0,07кг ТМ Стародворье  ПОКОМ</v>
          </cell>
          <cell r="D108">
            <v>5</v>
          </cell>
          <cell r="F108">
            <v>713</v>
          </cell>
        </row>
        <row r="109">
          <cell r="A109" t="str">
            <v xml:space="preserve"> 525  Колбаса Фуэт нарезка 0,07кг ТМ Стародворье  ПОКОМ</v>
          </cell>
          <cell r="D109">
            <v>3</v>
          </cell>
          <cell r="F109">
            <v>527</v>
          </cell>
        </row>
        <row r="110">
          <cell r="A110" t="str">
            <v xml:space="preserve"> 526  Корейка вяленая выдержанная нарезка 0,05кг ТМ Стародворье  ПОКОМ</v>
          </cell>
          <cell r="D110">
            <v>3</v>
          </cell>
          <cell r="F110">
            <v>357</v>
          </cell>
        </row>
        <row r="111">
          <cell r="A111" t="str">
            <v>0139 Продукт По-Российски Классический с зам. молочного жира мдж 50% ТМ Коровино  ВЕС  ОСТАНКИНО</v>
          </cell>
          <cell r="D111">
            <v>8</v>
          </cell>
          <cell r="F111">
            <v>8</v>
          </cell>
        </row>
        <row r="112">
          <cell r="A112" t="str">
            <v>0447 Сыр Голландский 45% Нарезка 125г ТМ Папа может ОСТАНКИНО</v>
          </cell>
          <cell r="D112">
            <v>39</v>
          </cell>
          <cell r="F112">
            <v>40</v>
          </cell>
        </row>
        <row r="113">
          <cell r="A113" t="str">
            <v>0454 Сыр Российский Особый 50%, Нарезка 125г тф ТМ Папа Может  ОСТАНКИНО</v>
          </cell>
          <cell r="D113">
            <v>82</v>
          </cell>
          <cell r="F113">
            <v>82</v>
          </cell>
        </row>
        <row r="114">
          <cell r="A114" t="str">
            <v>1481 Сыр Бурмакинский со вкусом топленого молока 45% (брус) ВЕС  ОСТАНКИНО</v>
          </cell>
          <cell r="D114">
            <v>3</v>
          </cell>
          <cell r="F114">
            <v>3</v>
          </cell>
        </row>
        <row r="115">
          <cell r="A115" t="str">
            <v>3215 ВЕТЧ.МЯСНАЯ Папа может п/о 0.4кг 8шт.    ОСТАНКИНО</v>
          </cell>
          <cell r="D115">
            <v>769</v>
          </cell>
          <cell r="F115">
            <v>771</v>
          </cell>
        </row>
        <row r="116">
          <cell r="A116" t="str">
            <v>3684 ПРЕСИЖН с/к в/у 1/250 8шт.   ОСТАНКИНО</v>
          </cell>
          <cell r="D116">
            <v>108</v>
          </cell>
          <cell r="F116">
            <v>108</v>
          </cell>
        </row>
        <row r="117">
          <cell r="A117" t="str">
            <v>4063 МЯСНАЯ Папа может вар п/о_Л   ОСТАНКИНО</v>
          </cell>
          <cell r="D117">
            <v>1310.5</v>
          </cell>
          <cell r="F117">
            <v>1317.2429999999999</v>
          </cell>
        </row>
        <row r="118">
          <cell r="A118" t="str">
            <v>4117 ЭКСТРА Папа может с/к в/у_Л   ОСТАНКИНО</v>
          </cell>
          <cell r="D118">
            <v>36.6</v>
          </cell>
          <cell r="F118">
            <v>36.6</v>
          </cell>
        </row>
        <row r="119">
          <cell r="A119" t="str">
            <v>4163 Сыр Боккончини копченый 40% 100 гр.  ОСТАНКИНО</v>
          </cell>
          <cell r="D119">
            <v>113</v>
          </cell>
          <cell r="F119">
            <v>113</v>
          </cell>
        </row>
        <row r="120">
          <cell r="A120" t="str">
            <v>4170 Сыр Скаморца свежий 40% 100 гр.  ОСТАНКИНО</v>
          </cell>
          <cell r="D120">
            <v>57</v>
          </cell>
          <cell r="F120">
            <v>57</v>
          </cell>
        </row>
        <row r="121">
          <cell r="A121" t="str">
            <v>4187 Сыр Чечил свежий 45% 100г/6шт ТМ Папа Может  ОСТАНКИНО</v>
          </cell>
          <cell r="D121">
            <v>222</v>
          </cell>
          <cell r="F121">
            <v>222</v>
          </cell>
        </row>
        <row r="122">
          <cell r="A122" t="str">
            <v>4194 Сыр Чечил копченый 43% 100г/6шт ТМ Папа Может  ОСТАНКИНО</v>
          </cell>
          <cell r="D122">
            <v>157</v>
          </cell>
          <cell r="F122">
            <v>157</v>
          </cell>
        </row>
        <row r="123">
          <cell r="A123" t="str">
            <v>4574 Колбаса вар Мясная со шпиком 1кг Папа может п/о (код покуп. 24784) Останкино</v>
          </cell>
          <cell r="D123">
            <v>101.4</v>
          </cell>
          <cell r="F123">
            <v>101.4</v>
          </cell>
        </row>
        <row r="124">
          <cell r="A124" t="str">
            <v>4574 Мясная со шпиком Папа может вар п/о ОСТАНКИНО</v>
          </cell>
          <cell r="D124">
            <v>1.3</v>
          </cell>
          <cell r="F124">
            <v>1.3</v>
          </cell>
        </row>
        <row r="125">
          <cell r="A125" t="str">
            <v>4813 ФИЛЕЙНАЯ Папа может вар п/о_Л   ОСТАНКИНО</v>
          </cell>
          <cell r="D125">
            <v>491.8</v>
          </cell>
          <cell r="F125">
            <v>497.17899999999997</v>
          </cell>
        </row>
        <row r="126">
          <cell r="A126" t="str">
            <v>4819 Сыр "Пармезан" 40% кусок 180 гр  ОСТАНКИНО</v>
          </cell>
          <cell r="D126">
            <v>97</v>
          </cell>
          <cell r="F126">
            <v>97</v>
          </cell>
        </row>
        <row r="127">
          <cell r="A127" t="str">
            <v>4903 Сыр Перлини 40% 100гр (8шт)  ОСТАНКИНО</v>
          </cell>
          <cell r="D127">
            <v>80</v>
          </cell>
          <cell r="F127">
            <v>80</v>
          </cell>
        </row>
        <row r="128">
          <cell r="A128" t="str">
            <v>4910 Сыр Перлини копченый 40% 100гр (8шт)  ОСТАНКИНО</v>
          </cell>
          <cell r="D128">
            <v>49</v>
          </cell>
          <cell r="F128">
            <v>49</v>
          </cell>
        </row>
        <row r="129">
          <cell r="A129" t="str">
            <v>4927 Сыр Перлини со вкусом Васаби 40% 100гр (8шт)  ОСТАНКИНО</v>
          </cell>
          <cell r="D129">
            <v>31</v>
          </cell>
          <cell r="F129">
            <v>31</v>
          </cell>
        </row>
        <row r="130">
          <cell r="A130" t="str">
            <v>4993 САЛЯМИ ИТАЛЬЯНСКАЯ с/к в/у 1/250*8_120c ОСТАНКИНО</v>
          </cell>
          <cell r="D130">
            <v>387</v>
          </cell>
          <cell r="F130">
            <v>388</v>
          </cell>
        </row>
        <row r="131">
          <cell r="A131" t="str">
            <v>5204 Сыр полутвердый "Российский", ВЕС брус, с массовой долей жира 50%  ОСТАНКИНО</v>
          </cell>
          <cell r="D131">
            <v>82.7</v>
          </cell>
          <cell r="F131">
            <v>82.7</v>
          </cell>
        </row>
        <row r="132">
          <cell r="A132" t="str">
            <v>5235 Сыр полутвердый "Голландский" 45%, брус ВЕС  ОСТАНКИНО</v>
          </cell>
          <cell r="D132">
            <v>49.3</v>
          </cell>
          <cell r="F132">
            <v>49.3</v>
          </cell>
        </row>
        <row r="133">
          <cell r="A133" t="str">
            <v>5242 Сыр полутвердый "Гауда", 45%, ВЕС брус из блока 1/5  ОСТАНКИНО</v>
          </cell>
          <cell r="D133">
            <v>21.3</v>
          </cell>
          <cell r="F133">
            <v>21.3</v>
          </cell>
        </row>
        <row r="134">
          <cell r="A134" t="str">
            <v>5246 ДОКТОРСКАЯ ПРЕМИУМ вар б/о мгс_30с ОСТАНКИНО</v>
          </cell>
          <cell r="D134">
            <v>189.5</v>
          </cell>
          <cell r="F134">
            <v>189.5</v>
          </cell>
        </row>
        <row r="135">
          <cell r="A135" t="str">
            <v>5247 РУССКАЯ ПРЕМИУМ вар б/о мгс_30с ОСТАНКИНО</v>
          </cell>
          <cell r="D135">
            <v>18</v>
          </cell>
          <cell r="F135">
            <v>18</v>
          </cell>
        </row>
        <row r="136">
          <cell r="A136" t="str">
            <v>5483 ЭКСТРА Папа может с/к в/у 1/250 8шт.   ОСТАНКИНО</v>
          </cell>
          <cell r="D136">
            <v>862</v>
          </cell>
          <cell r="F136">
            <v>863</v>
          </cell>
        </row>
        <row r="137">
          <cell r="A137" t="str">
            <v>5544 Сервелат Финский в/к в/у_45с НОВАЯ ОСТАНКИНО</v>
          </cell>
          <cell r="D137">
            <v>1135.663</v>
          </cell>
          <cell r="F137">
            <v>1138.155</v>
          </cell>
        </row>
        <row r="138">
          <cell r="A138" t="str">
            <v>5679 САЛЯМИ ИТАЛЬЯНСКАЯ с/к в/у 1/150_60с ОСТАНКИНО</v>
          </cell>
          <cell r="D138">
            <v>395</v>
          </cell>
          <cell r="F138">
            <v>396</v>
          </cell>
        </row>
        <row r="139">
          <cell r="A139" t="str">
            <v>5682 САЛЯМИ МЕЛКОЗЕРНЕНАЯ с/к в/у 1/120_60с   ОСТАНКИНО</v>
          </cell>
          <cell r="D139">
            <v>2188</v>
          </cell>
          <cell r="F139">
            <v>2195</v>
          </cell>
        </row>
        <row r="140">
          <cell r="A140" t="str">
            <v>5706 АРОМАТНАЯ Папа может с/к в/у 1/250 8шт.  ОСТАНКИНО</v>
          </cell>
          <cell r="D140">
            <v>784</v>
          </cell>
          <cell r="F140">
            <v>787</v>
          </cell>
        </row>
        <row r="141">
          <cell r="A141" t="str">
            <v>5708 ПОСОЛЬСКАЯ Папа может с/к в/у ОСТАНКИНО</v>
          </cell>
          <cell r="D141">
            <v>52.2</v>
          </cell>
          <cell r="F141">
            <v>52.2</v>
          </cell>
        </row>
        <row r="142">
          <cell r="A142" t="str">
            <v>5851 ЭКСТРА Папа может вар п/о   ОСТАНКИНО</v>
          </cell>
          <cell r="D142">
            <v>229.56800000000001</v>
          </cell>
          <cell r="F142">
            <v>230.92500000000001</v>
          </cell>
        </row>
        <row r="143">
          <cell r="A143" t="str">
            <v>5931 ОХОТНИЧЬЯ Папа может с/к в/у 1/220 8шт.   ОСТАНКИНО</v>
          </cell>
          <cell r="D143">
            <v>1339</v>
          </cell>
          <cell r="F143">
            <v>1341</v>
          </cell>
        </row>
        <row r="144">
          <cell r="A144" t="str">
            <v>5992 ВРЕМЯ ОКРОШКИ Папа может вар п/о 0.4кг   ОСТАНКИНО</v>
          </cell>
          <cell r="D144">
            <v>1071</v>
          </cell>
          <cell r="F144">
            <v>1071</v>
          </cell>
        </row>
        <row r="145">
          <cell r="A145" t="str">
            <v>6004 РАГУ СВИНОЕ 1кг 8шт.зам_120с ОСТАНКИНО</v>
          </cell>
          <cell r="D145">
            <v>88</v>
          </cell>
          <cell r="F145">
            <v>88</v>
          </cell>
        </row>
        <row r="146">
          <cell r="A146" t="str">
            <v>6220 ГОВЯЖЬЯ Папа может вар п/о  ОСТАНКИНО</v>
          </cell>
          <cell r="D146">
            <v>15.8</v>
          </cell>
          <cell r="F146">
            <v>15.8</v>
          </cell>
        </row>
        <row r="147">
          <cell r="A147" t="str">
            <v>6221 НЕАПОЛИТАНСКИЙ ДУЭТ с/к с/н мгс 1/90  ОСТАНКИНО</v>
          </cell>
          <cell r="D147">
            <v>824</v>
          </cell>
          <cell r="F147">
            <v>830</v>
          </cell>
        </row>
        <row r="148">
          <cell r="A148" t="str">
            <v>6228 МЯСНОЕ АССОРТИ к/з с/н мгс 1/90 10шт.  ОСТАНКИНО</v>
          </cell>
          <cell r="D148">
            <v>561</v>
          </cell>
          <cell r="F148">
            <v>561</v>
          </cell>
        </row>
        <row r="149">
          <cell r="A149" t="str">
            <v>6247 ДОМАШНЯЯ Папа может вар п/о 0,4кг 8шт.  ОСТАНКИНО</v>
          </cell>
          <cell r="D149">
            <v>130</v>
          </cell>
          <cell r="F149">
            <v>130</v>
          </cell>
        </row>
        <row r="150">
          <cell r="A150" t="str">
            <v>6268 ГОВЯЖЬЯ Папа может вар п/о 0,4кг 8 шт.  ОСТАНКИНО</v>
          </cell>
          <cell r="D150">
            <v>888</v>
          </cell>
          <cell r="F150">
            <v>889</v>
          </cell>
        </row>
        <row r="151">
          <cell r="A151" t="str">
            <v>6279 КОРЕЙКА ПО-ОСТ.к/в в/с с/н в/у 1/150_45с  ОСТАНКИНО</v>
          </cell>
          <cell r="D151">
            <v>685</v>
          </cell>
          <cell r="F151">
            <v>686</v>
          </cell>
        </row>
        <row r="152">
          <cell r="A152" t="str">
            <v>6303 МЯСНЫЕ Папа может сос п/о мгс 1.5*3  ОСТАНКИНО</v>
          </cell>
          <cell r="D152">
            <v>439.7</v>
          </cell>
          <cell r="F152">
            <v>441.27600000000001</v>
          </cell>
        </row>
        <row r="153">
          <cell r="A153" t="str">
            <v>6324 ДОКТОРСКАЯ ГОСТ вар п/о 0.4кг 8шт.  ОСТАНКИНО</v>
          </cell>
          <cell r="D153">
            <v>70</v>
          </cell>
          <cell r="F153">
            <v>70</v>
          </cell>
        </row>
        <row r="154">
          <cell r="A154" t="str">
            <v>6325 ДОКТОРСКАЯ ПРЕМИУМ вар п/о 0.4кг 8шт.  ОСТАНКИНО</v>
          </cell>
          <cell r="D154">
            <v>1495</v>
          </cell>
          <cell r="F154">
            <v>1504</v>
          </cell>
        </row>
        <row r="155">
          <cell r="A155" t="str">
            <v>6333 МЯСНАЯ Папа может вар п/о 0.4кг 8шт.  ОСТАНКИНО</v>
          </cell>
          <cell r="D155">
            <v>3943</v>
          </cell>
          <cell r="F155">
            <v>3962</v>
          </cell>
        </row>
        <row r="156">
          <cell r="A156" t="str">
            <v>6340 ДОМАШНИЙ РЕЦЕПТ Коровино 0.5кг 8шт.  ОСТАНКИНО</v>
          </cell>
          <cell r="D156">
            <v>310</v>
          </cell>
          <cell r="F156">
            <v>310</v>
          </cell>
        </row>
        <row r="157">
          <cell r="A157" t="str">
            <v>6353 ЭКСТРА Папа может вар п/о 0.4кг 8шт.  ОСТАНКИНО</v>
          </cell>
          <cell r="D157">
            <v>1524</v>
          </cell>
          <cell r="F157">
            <v>1532</v>
          </cell>
        </row>
        <row r="158">
          <cell r="A158" t="str">
            <v>6392 ФИЛЕЙНАЯ Папа может вар п/о 0.4кг. ОСТАНКИНО</v>
          </cell>
          <cell r="D158">
            <v>3269</v>
          </cell>
          <cell r="F158">
            <v>3279</v>
          </cell>
        </row>
        <row r="159">
          <cell r="A159" t="str">
            <v>6448 СВИНИНА МАДЕРА с/к с/н в/у 1/100 10шт.   ОСТАНКИНО</v>
          </cell>
          <cell r="D159">
            <v>135</v>
          </cell>
          <cell r="F159">
            <v>135</v>
          </cell>
        </row>
        <row r="160">
          <cell r="A160" t="str">
            <v>6453 ЭКСТРА Папа может с/к с/н в/у 1/100 14шт.   ОСТАНКИНО</v>
          </cell>
          <cell r="D160">
            <v>2326</v>
          </cell>
          <cell r="F160">
            <v>2329</v>
          </cell>
        </row>
        <row r="161">
          <cell r="A161" t="str">
            <v>6454 АРОМАТНАЯ с/к с/н в/у 1/100 10шт.  ОСТАНКИНО</v>
          </cell>
          <cell r="D161">
            <v>1803</v>
          </cell>
          <cell r="F161">
            <v>1809</v>
          </cell>
        </row>
        <row r="162">
          <cell r="A162" t="str">
            <v>6459 СЕРВЕЛАТ ШВЕЙЦАРСК. в/к с/н в/у 1/100*10  ОСТАНКИНО</v>
          </cell>
          <cell r="D162">
            <v>1310</v>
          </cell>
          <cell r="F162">
            <v>1320</v>
          </cell>
        </row>
        <row r="163">
          <cell r="A163" t="str">
            <v>6470 ВЕТЧ.МРАМОРНАЯ в/у_45с  ОСТАНКИНО</v>
          </cell>
          <cell r="D163">
            <v>56</v>
          </cell>
          <cell r="F163">
            <v>56</v>
          </cell>
        </row>
        <row r="164">
          <cell r="A164" t="str">
            <v>6495 ВЕТЧ.МРАМОРНАЯ в/у срез 0.3кг 6шт_45с  ОСТАНКИНО</v>
          </cell>
          <cell r="D164">
            <v>398</v>
          </cell>
          <cell r="F164">
            <v>399</v>
          </cell>
        </row>
        <row r="165">
          <cell r="A165" t="str">
            <v>6527 ШПИКАЧКИ СОЧНЫЕ ПМ сар б/о мгс 1*3 45с ОСТАНКИНО</v>
          </cell>
          <cell r="D165">
            <v>374.5</v>
          </cell>
          <cell r="F165">
            <v>375.536</v>
          </cell>
        </row>
        <row r="166">
          <cell r="A166" t="str">
            <v>6528 ШПИКАЧКИ СОЧНЫЕ ПМ сар б/о мгс 0.4кг 45с  ОСТАНКИНО</v>
          </cell>
          <cell r="D166">
            <v>71</v>
          </cell>
          <cell r="F166">
            <v>71</v>
          </cell>
        </row>
        <row r="167">
          <cell r="A167" t="str">
            <v>6586 МРАМОРНАЯ И БАЛЫКОВАЯ в/к с/н мгс 1/90 ОСТАНКИНО</v>
          </cell>
          <cell r="D167">
            <v>113</v>
          </cell>
          <cell r="F167">
            <v>113</v>
          </cell>
        </row>
        <row r="168">
          <cell r="A168" t="str">
            <v>6609 С ГОВЯДИНОЙ ПМ сар б/о мгс 0.4кг_45с ОСТАНКИНО</v>
          </cell>
          <cell r="D168">
            <v>66</v>
          </cell>
          <cell r="F168">
            <v>66</v>
          </cell>
        </row>
        <row r="169">
          <cell r="A169" t="str">
            <v>6616 МОЛОЧНЫЕ КЛАССИЧЕСКИЕ сос п/о в/у 0.3кг  ОСТАНКИНО</v>
          </cell>
          <cell r="D169">
            <v>2573</v>
          </cell>
          <cell r="F169">
            <v>2578</v>
          </cell>
        </row>
        <row r="170">
          <cell r="A170" t="str">
            <v>6697 СЕРВЕЛАТ ФИНСКИЙ ПМ в/к в/у 0,35кг 8шт.  ОСТАНКИНО</v>
          </cell>
          <cell r="D170">
            <v>5007</v>
          </cell>
          <cell r="F170">
            <v>5012</v>
          </cell>
        </row>
        <row r="171">
          <cell r="A171" t="str">
            <v>6713 СОЧНЫЙ ГРИЛЬ ПМ сос п/о мгс 0.41кг 8шт.  ОСТАНКИНО</v>
          </cell>
          <cell r="D171">
            <v>1625</v>
          </cell>
          <cell r="F171">
            <v>1625</v>
          </cell>
        </row>
        <row r="172">
          <cell r="A172" t="str">
            <v>6724 МОЛОЧНЫЕ ПМ сос п/о мгс 0.41кг 10шт.  ОСТАНКИНО</v>
          </cell>
          <cell r="D172">
            <v>729</v>
          </cell>
          <cell r="F172">
            <v>730</v>
          </cell>
        </row>
        <row r="173">
          <cell r="A173" t="str">
            <v>6765 РУБЛЕНЫЕ сос ц/о мгс 0.36кг 6шт.  ОСТАНКИНО</v>
          </cell>
          <cell r="D173">
            <v>487</v>
          </cell>
          <cell r="F173">
            <v>487</v>
          </cell>
        </row>
        <row r="174">
          <cell r="A174" t="str">
            <v>6785 ВЕНСКАЯ САЛЯМИ п/к в/у 0.33кг 8шт.  ОСТАНКИНО</v>
          </cell>
          <cell r="D174">
            <v>165</v>
          </cell>
          <cell r="F174">
            <v>168</v>
          </cell>
        </row>
        <row r="175">
          <cell r="A175" t="str">
            <v>6787 СЕРВЕЛАТ КРЕМЛЕВСКИЙ в/к в/у 0,33кг 8шт.  ОСТАНКИНО</v>
          </cell>
          <cell r="D175">
            <v>190</v>
          </cell>
          <cell r="F175">
            <v>190</v>
          </cell>
        </row>
        <row r="176">
          <cell r="A176" t="str">
            <v>6793 БАЛЫКОВАЯ в/к в/у 0,33кг 8шт.  ОСТАНКИНО</v>
          </cell>
          <cell r="D176">
            <v>451</v>
          </cell>
          <cell r="F176">
            <v>452</v>
          </cell>
        </row>
        <row r="177">
          <cell r="A177" t="str">
            <v>6829 МОЛОЧНЫЕ КЛАССИЧЕСКИЕ сос п/о мгс 2*4_С  ОСТАНКИНО</v>
          </cell>
          <cell r="D177">
            <v>877.17200000000003</v>
          </cell>
          <cell r="F177">
            <v>879.33799999999997</v>
          </cell>
        </row>
        <row r="178">
          <cell r="A178" t="str">
            <v>6837 ФИЛЕЙНЫЕ Папа Может сос ц/о мгс 0.4кг  ОСТАНКИНО</v>
          </cell>
          <cell r="D178">
            <v>1298</v>
          </cell>
          <cell r="F178">
            <v>1299</v>
          </cell>
        </row>
        <row r="179">
          <cell r="A179" t="str">
            <v>6842 ДЫМОВИЦА ИЗ ОКОРОКА к/в мл/к в/у 0,3кг  ОСТАНКИНО</v>
          </cell>
          <cell r="D179">
            <v>241</v>
          </cell>
          <cell r="F179">
            <v>241</v>
          </cell>
        </row>
        <row r="180">
          <cell r="A180" t="str">
            <v>6861 ДОМАШНИЙ РЕЦЕПТ Коровино вар п/о  ОСТАНКИНО</v>
          </cell>
          <cell r="D180">
            <v>776.85500000000002</v>
          </cell>
          <cell r="F180">
            <v>776.85500000000002</v>
          </cell>
        </row>
        <row r="181">
          <cell r="A181" t="str">
            <v>6866 ВЕТЧ.НЕЖНАЯ Коровино п/о_Маяк  ОСТАНКИНО</v>
          </cell>
          <cell r="D181">
            <v>271.2</v>
          </cell>
          <cell r="F181">
            <v>271.2</v>
          </cell>
        </row>
        <row r="182">
          <cell r="A182" t="str">
            <v>7001 КЛАССИЧЕСКИЕ Папа может сар б/о мгс 1*3  ОСТАНКИНО</v>
          </cell>
          <cell r="D182">
            <v>202.2</v>
          </cell>
          <cell r="F182">
            <v>202.2</v>
          </cell>
        </row>
        <row r="183">
          <cell r="A183" t="str">
            <v>7040 С ИНДЕЙКОЙ ПМ сос ц/о в/у 1/270 8шт.  ОСТАНКИНО</v>
          </cell>
          <cell r="D183">
            <v>176</v>
          </cell>
          <cell r="F183">
            <v>176</v>
          </cell>
        </row>
        <row r="184">
          <cell r="A184" t="str">
            <v>7059 ШПИКАЧКИ СОЧНЫЕ С БЕК. п/о мгс 0.3кг_60с  ОСТАНКИНО</v>
          </cell>
          <cell r="D184">
            <v>517</v>
          </cell>
          <cell r="F184">
            <v>517</v>
          </cell>
        </row>
        <row r="185">
          <cell r="A185" t="str">
            <v>7066 СОЧНЫЕ ПМ сос п/о мгс 0.41кг 10шт_50с  ОСТАНКИНО</v>
          </cell>
          <cell r="D185">
            <v>7092</v>
          </cell>
          <cell r="F185">
            <v>7164</v>
          </cell>
        </row>
        <row r="186">
          <cell r="A186" t="str">
            <v>7070 СОЧНЫЕ ПМ сос п/о мгс 1.5*4_А_50с  ОСТАНКИНО</v>
          </cell>
          <cell r="D186">
            <v>3409.848</v>
          </cell>
          <cell r="F186">
            <v>3425.096</v>
          </cell>
        </row>
        <row r="187">
          <cell r="A187" t="str">
            <v>7073 МОЛОЧ.ПРЕМИУМ ПМ сос п/о в/у 1/350_50с  ОСТАНКИНО</v>
          </cell>
          <cell r="D187">
            <v>2140</v>
          </cell>
          <cell r="F187">
            <v>2141</v>
          </cell>
        </row>
        <row r="188">
          <cell r="A188" t="str">
            <v>7074 МОЛОЧ.ПРЕМИУМ ПМ сос п/о мгс 0.6кг_50с  ОСТАНКИНО</v>
          </cell>
          <cell r="D188">
            <v>57</v>
          </cell>
          <cell r="F188">
            <v>57</v>
          </cell>
        </row>
        <row r="189">
          <cell r="A189" t="str">
            <v>7075 МОЛОЧ.ПРЕМИУМ ПМ сос п/о мгс 1.5*4_О_50с  ОСТАНКИНО</v>
          </cell>
          <cell r="D189">
            <v>118.7</v>
          </cell>
          <cell r="F189">
            <v>118.7</v>
          </cell>
        </row>
        <row r="190">
          <cell r="A190" t="str">
            <v>7077 МЯСНЫЕ С ГОВЯД.ПМ сос п/о мгс 0.4кг_50с  ОСТАНКИНО</v>
          </cell>
          <cell r="D190">
            <v>2245</v>
          </cell>
          <cell r="F190">
            <v>2249</v>
          </cell>
        </row>
        <row r="191">
          <cell r="A191" t="str">
            <v>7080 СЛИВОЧНЫЕ ПМ сос п/о мгс 0.41кг 10шт. 50с  ОСТАНКИНО</v>
          </cell>
          <cell r="D191">
            <v>3419</v>
          </cell>
          <cell r="F191">
            <v>3433</v>
          </cell>
        </row>
        <row r="192">
          <cell r="A192" t="str">
            <v>7082 СЛИВОЧНЫЕ ПМ сос п/о мгс 1.5*4_50с  ОСТАНКИНО</v>
          </cell>
          <cell r="D192">
            <v>164.9</v>
          </cell>
          <cell r="F192">
            <v>164.9</v>
          </cell>
        </row>
        <row r="193">
          <cell r="A193" t="str">
            <v>7087 ШПИК С ЧЕСНОК.И ПЕРЦЕМ к/в в/у 0.3кг_50с  ОСТАНКИНО</v>
          </cell>
          <cell r="D193">
            <v>370</v>
          </cell>
          <cell r="F193">
            <v>370</v>
          </cell>
        </row>
        <row r="194">
          <cell r="A194" t="str">
            <v>7090 СВИНИНА ПО-ДОМ. к/в мл/к в/у 0.3кг_50с  ОСТАНКИНО</v>
          </cell>
          <cell r="D194">
            <v>684</v>
          </cell>
          <cell r="F194">
            <v>684</v>
          </cell>
        </row>
        <row r="195">
          <cell r="A195" t="str">
            <v>7092 БЕКОН Папа может с/к с/н в/у 1/140_50с  ОСТАНКИНО</v>
          </cell>
          <cell r="D195">
            <v>957</v>
          </cell>
          <cell r="F195">
            <v>957</v>
          </cell>
        </row>
        <row r="196">
          <cell r="A196" t="str">
            <v>7106 ТОСКАНО с/к с/н мгс 1/90 12шт.  ОСТАНКИНО</v>
          </cell>
          <cell r="D196">
            <v>36</v>
          </cell>
          <cell r="F196">
            <v>36</v>
          </cell>
        </row>
        <row r="197">
          <cell r="A197" t="str">
            <v>7107 САН-РЕМО с/в с/н мгс 1/90 12шт.  ОСТАНКИНО</v>
          </cell>
          <cell r="D197">
            <v>62</v>
          </cell>
          <cell r="F197">
            <v>62</v>
          </cell>
        </row>
        <row r="198">
          <cell r="A198" t="str">
            <v>7147 САЛЬЧИЧОН Останкино с/к в/у 1/220 8шт.  ОСТАНКИНО</v>
          </cell>
          <cell r="D198">
            <v>50</v>
          </cell>
          <cell r="F198">
            <v>50</v>
          </cell>
        </row>
        <row r="199">
          <cell r="A199" t="str">
            <v>7149 БАЛЫКОВАЯ Коровино п/к в/у 0.84кг_50с  ОСТАНКИНО</v>
          </cell>
          <cell r="D199">
            <v>50</v>
          </cell>
          <cell r="F199">
            <v>53</v>
          </cell>
        </row>
        <row r="200">
          <cell r="A200" t="str">
            <v>7154 СЕРВЕЛАТ ЗЕРНИСТЫЙ ПМ в/к в/у 0.35кг_50с  ОСТАНКИНО</v>
          </cell>
          <cell r="D200">
            <v>2803</v>
          </cell>
          <cell r="F200">
            <v>2804</v>
          </cell>
        </row>
        <row r="201">
          <cell r="A201" t="str">
            <v>7157 СЕРВЕЛАТ ЗЕРНИСНЫЙ ПМ в/к в/у_50с  ОСТАНКИНО</v>
          </cell>
          <cell r="D201">
            <v>40.5</v>
          </cell>
          <cell r="F201">
            <v>40.5</v>
          </cell>
        </row>
        <row r="202">
          <cell r="A202" t="str">
            <v>7166 СЕРВЕЛТ ОХОТНИЧИЙ ПМ в/к в/у_50с  ОСТАНКИНО</v>
          </cell>
          <cell r="D202">
            <v>460.8</v>
          </cell>
          <cell r="F202">
            <v>461.50700000000001</v>
          </cell>
        </row>
        <row r="203">
          <cell r="A203" t="str">
            <v>7169 СЕРВЕЛАТ ОХОТНИЧИЙ ПМ в/к в/у 0.35кг_50с  ОСТАНКИНО</v>
          </cell>
          <cell r="D203">
            <v>3529</v>
          </cell>
          <cell r="F203">
            <v>3539</v>
          </cell>
        </row>
        <row r="204">
          <cell r="A204" t="str">
            <v>7187 ГРУДИНКА ПРЕМИУМ к/в мл/к в/у 0,3кг_50с ОСТАНКИНО</v>
          </cell>
          <cell r="D204">
            <v>1097</v>
          </cell>
          <cell r="F204">
            <v>1099</v>
          </cell>
        </row>
        <row r="205">
          <cell r="A205" t="str">
            <v>7227 САЛЯМИ ФИНСКАЯ Папа может с/к в/у 1/180  ОСТАНКИНО</v>
          </cell>
          <cell r="D205">
            <v>3</v>
          </cell>
          <cell r="F205">
            <v>3</v>
          </cell>
        </row>
        <row r="206">
          <cell r="A206" t="str">
            <v>7231 КЛАССИЧЕСКАЯ ПМ вар п/о 0,3кг 8шт_209к ОСТАНКИНО</v>
          </cell>
          <cell r="D206">
            <v>1655</v>
          </cell>
          <cell r="F206">
            <v>1657</v>
          </cell>
        </row>
        <row r="207">
          <cell r="A207" t="str">
            <v>7232 БОЯNСКАЯ ПМ п/к в/у 0,28кг 8шт_209к ОСТАНКИНО</v>
          </cell>
          <cell r="D207">
            <v>1764</v>
          </cell>
          <cell r="F207">
            <v>1766</v>
          </cell>
        </row>
        <row r="208">
          <cell r="A208" t="str">
            <v>7235 ВЕТЧ.КЛАССИЧЕСКАЯ ПМ п/о 0,35кг 8шт_209к ОСТАНКИНО</v>
          </cell>
          <cell r="D208">
            <v>56</v>
          </cell>
          <cell r="F208">
            <v>56</v>
          </cell>
        </row>
        <row r="209">
          <cell r="A209" t="str">
            <v>7236 СЕРВЕЛАТ КАРЕЛЬСКИЙ в/к в/у 0,28кг_209к ОСТАНКИНО</v>
          </cell>
          <cell r="D209">
            <v>4056</v>
          </cell>
          <cell r="F209">
            <v>4066</v>
          </cell>
        </row>
        <row r="210">
          <cell r="A210" t="str">
            <v>7241 САЛЯМИ Папа может п/к в/у 0,28кг_209к ОСТАНКИНО</v>
          </cell>
          <cell r="D210">
            <v>1117</v>
          </cell>
          <cell r="F210">
            <v>1121</v>
          </cell>
        </row>
        <row r="211">
          <cell r="A211" t="str">
            <v>7245 ВЕТЧ.ФИЛЕЙНАЯ ПМ п/о 0,4кг 8шт ОСТАНКИНО</v>
          </cell>
          <cell r="D211">
            <v>43</v>
          </cell>
          <cell r="F211">
            <v>43</v>
          </cell>
        </row>
        <row r="212">
          <cell r="A212" t="str">
            <v>7252 СЕРВЕЛАТ ФИНСКИЙ ПМ в/к с/н мгс 1/100*12  ОСТАНКИНО</v>
          </cell>
          <cell r="D212">
            <v>33</v>
          </cell>
          <cell r="F212">
            <v>33</v>
          </cell>
        </row>
        <row r="213">
          <cell r="A213" t="str">
            <v>7271 МЯСНЫЕ С ГОВЯДИНОЙ ПМ сос п/о мгс 1.5*4 ВЕС  ОСТАНКИНО</v>
          </cell>
          <cell r="D213">
            <v>94.9</v>
          </cell>
          <cell r="F213">
            <v>94.9</v>
          </cell>
        </row>
        <row r="214">
          <cell r="A214" t="str">
            <v>7284 ДЛЯ ДЕТЕЙ сос п/о мгс 0,33кг 6шт  ОСТАНКИНО</v>
          </cell>
          <cell r="D214">
            <v>226</v>
          </cell>
          <cell r="F214">
            <v>229</v>
          </cell>
        </row>
        <row r="215">
          <cell r="A215" t="str">
            <v>7332 БОЯРСКАЯ ПМ п/к в/у 0.28кг_СНГ  ОСТАНКИНО</v>
          </cell>
          <cell r="D215">
            <v>150</v>
          </cell>
          <cell r="F215">
            <v>151</v>
          </cell>
        </row>
        <row r="216">
          <cell r="A216" t="str">
            <v>7333 СЕРВЕЛАТ ОХОТНИЧИЙ ПМ в/к в/у 0.28кг_СНГ  ОСТАНКИНО</v>
          </cell>
          <cell r="D216">
            <v>102</v>
          </cell>
          <cell r="F216">
            <v>102</v>
          </cell>
        </row>
        <row r="217">
          <cell r="A217" t="str">
            <v>8377 Творожный Сыр 60% Сливочный  СТМ "ПапаМожет" - 140гр  ОСТАНКИНО</v>
          </cell>
          <cell r="D217">
            <v>238</v>
          </cell>
          <cell r="F217">
            <v>238</v>
          </cell>
        </row>
        <row r="218">
          <cell r="A218" t="str">
            <v>8391 Сыр творожный с зеленью 60% Папа может 140 гр.  ОСТАНКИНО</v>
          </cell>
          <cell r="D218">
            <v>101</v>
          </cell>
          <cell r="F218">
            <v>101</v>
          </cell>
        </row>
        <row r="219">
          <cell r="A219" t="str">
            <v>8398 Сыр ПАПА МОЖЕТ "Тильзитер" 45% 180 г  ОСТАНКИНО</v>
          </cell>
          <cell r="D219">
            <v>300</v>
          </cell>
          <cell r="F219">
            <v>300</v>
          </cell>
        </row>
        <row r="220">
          <cell r="A220" t="str">
            <v>8411 Сыр ПАПА МОЖЕТ "Гауда Голд" 45% 180 г  ОСТАНКИНО</v>
          </cell>
          <cell r="D220">
            <v>281</v>
          </cell>
          <cell r="F220">
            <v>281</v>
          </cell>
        </row>
        <row r="221">
          <cell r="A221" t="str">
            <v>8435 Сыр ПАПА МОЖЕТ "Российский традиционный" 45% 180 г  ОСТАНКИНО</v>
          </cell>
          <cell r="D221">
            <v>849</v>
          </cell>
          <cell r="F221">
            <v>849</v>
          </cell>
        </row>
        <row r="222">
          <cell r="A222" t="str">
            <v>8438 Плавленый Сыр 45% "С ветчиной" СТМ "ПапаМожет" 180гр  ОСТАНКИНО</v>
          </cell>
          <cell r="D222">
            <v>27</v>
          </cell>
          <cell r="F222">
            <v>27</v>
          </cell>
        </row>
        <row r="223">
          <cell r="A223" t="str">
            <v>8445 Плавленый Сыр 45% "С грибами" СТМ "ПапаМожет 180гр  ОСТАНКИНО</v>
          </cell>
          <cell r="D223">
            <v>26</v>
          </cell>
          <cell r="F223">
            <v>26</v>
          </cell>
        </row>
        <row r="224">
          <cell r="A224" t="str">
            <v>8452 Сыр колбасный копченый Папа Может 400 гр  ОСТАНКИНО</v>
          </cell>
          <cell r="D224">
            <v>7</v>
          </cell>
          <cell r="F224">
            <v>7</v>
          </cell>
        </row>
        <row r="225">
          <cell r="A225" t="str">
            <v>8459 Сыр ПАПА МОЖЕТ "Голландский традиционный" 45% 180 г  ОСТАНКИНО</v>
          </cell>
          <cell r="D225">
            <v>910</v>
          </cell>
          <cell r="F225">
            <v>910</v>
          </cell>
        </row>
        <row r="226">
          <cell r="A226" t="str">
            <v>8476 Продукт колбасный с сыром копченый Коровино 400 гр  ОСТАНКИНО</v>
          </cell>
          <cell r="D226">
            <v>12</v>
          </cell>
          <cell r="F226">
            <v>12</v>
          </cell>
        </row>
        <row r="227">
          <cell r="A227" t="str">
            <v>8674 Плавленый сыр "Шоколадный" 30% 180 гр ТМ "ПАПА МОЖЕТ"  ОСТАНКИНО</v>
          </cell>
          <cell r="D227">
            <v>35</v>
          </cell>
          <cell r="F227">
            <v>35</v>
          </cell>
        </row>
        <row r="228">
          <cell r="A228" t="str">
            <v>8681 Сыр плавленый Сливочный ж 45 % 180г ТМ Папа Может (16шт) ОСТАНКИНО</v>
          </cell>
          <cell r="D228">
            <v>85</v>
          </cell>
          <cell r="F228">
            <v>85</v>
          </cell>
        </row>
        <row r="229">
          <cell r="A229" t="str">
            <v>8831 Сыр ПАПА МОЖЕТ "Министерский" 180гр, 45 %  ОСТАНКИНО</v>
          </cell>
          <cell r="D229">
            <v>117</v>
          </cell>
          <cell r="F229">
            <v>117</v>
          </cell>
        </row>
        <row r="230">
          <cell r="A230" t="str">
            <v>8855 Сыр ПАПА МОЖЕТ "Папин завтрак" 180гр, 45 %  ОСТАНКИНО</v>
          </cell>
          <cell r="D230">
            <v>47</v>
          </cell>
          <cell r="F230">
            <v>47</v>
          </cell>
        </row>
        <row r="231">
          <cell r="A231" t="str">
            <v>9826 Сыр Папа Может Российский 50%, нарезка 125г  Останкино</v>
          </cell>
          <cell r="D231">
            <v>1</v>
          </cell>
          <cell r="F231">
            <v>2</v>
          </cell>
        </row>
        <row r="232">
          <cell r="A232" t="str">
            <v>Балык говяжий с/к "Эликатессе" 0,10 кг.шт. нарезка (лоток с ср.защ.атм.)  СПК</v>
          </cell>
          <cell r="D232">
            <v>138</v>
          </cell>
          <cell r="F232">
            <v>138</v>
          </cell>
        </row>
        <row r="233">
          <cell r="A233" t="str">
            <v>Балык свиной с/к "Эликатессе" 0,10 кг.шт. нарезка (лоток с ср.защ.атм.)  СПК</v>
          </cell>
          <cell r="D233">
            <v>200</v>
          </cell>
          <cell r="F233">
            <v>200</v>
          </cell>
        </row>
        <row r="234">
          <cell r="A234" t="str">
            <v>Балыковая с/к 200 гр. срез "Эликатессе" термоформ.пак.  СПК</v>
          </cell>
          <cell r="D234">
            <v>119</v>
          </cell>
          <cell r="F234">
            <v>119</v>
          </cell>
        </row>
        <row r="235">
          <cell r="A235" t="str">
            <v>БОНУС МОЛОЧНЫЕ КЛАССИЧЕСКИЕ сос п/о в/у 0.3кг (6084)  ОСТАНКИНО</v>
          </cell>
          <cell r="D235">
            <v>82</v>
          </cell>
          <cell r="F235">
            <v>82</v>
          </cell>
        </row>
        <row r="236">
          <cell r="A236" t="str">
            <v>БОНУС МОЛОЧНЫЕ КЛАССИЧЕСКИЕ сос п/о мгс 2*4_С (4980)  ОСТАНКИНО</v>
          </cell>
          <cell r="D236">
            <v>26</v>
          </cell>
          <cell r="F236">
            <v>26</v>
          </cell>
        </row>
        <row r="237">
          <cell r="A237" t="str">
            <v>БОНУС СОЧНЫЕ Папа может сос п/о мгс 1.5*4 (6954)  ОСТАНКИНО</v>
          </cell>
          <cell r="D237">
            <v>288.5</v>
          </cell>
          <cell r="F237">
            <v>288.5</v>
          </cell>
        </row>
        <row r="238">
          <cell r="A238" t="str">
            <v>БОНУС СОЧНЫЕ сос п/о мгс 0.41кг_UZ (6087)  ОСТАНКИНО</v>
          </cell>
          <cell r="D238">
            <v>235</v>
          </cell>
          <cell r="F238">
            <v>235</v>
          </cell>
        </row>
        <row r="239">
          <cell r="A239" t="str">
            <v>БОНУС_307 Колбаса Сервелат Мясорубский с мелкорубленным окороком 0,35 кг срез ТМ Стародворье   Поком</v>
          </cell>
          <cell r="F239">
            <v>575</v>
          </cell>
        </row>
        <row r="240">
          <cell r="A240" t="str">
            <v>БОНУС_319  Колбаса вареная Филейская ТМ Вязанка ТС Классическая, 0,45 кг. ПОКОМ</v>
          </cell>
          <cell r="F240">
            <v>2073</v>
          </cell>
        </row>
        <row r="241">
          <cell r="A241" t="str">
            <v>Бутербродная вареная 0,47 кг шт.  СПК</v>
          </cell>
          <cell r="D241">
            <v>41</v>
          </cell>
          <cell r="F241">
            <v>41</v>
          </cell>
        </row>
        <row r="242">
          <cell r="A242" t="str">
            <v>Вацлавская п/к (черева) 390 гр.шт. термоус.пак  СПК</v>
          </cell>
          <cell r="D242">
            <v>35</v>
          </cell>
          <cell r="F242">
            <v>35</v>
          </cell>
        </row>
        <row r="243">
          <cell r="A243" t="str">
            <v>Ветчина Альтаирская Столовая (для ХОРЕКА)  СПК</v>
          </cell>
          <cell r="D243">
            <v>1</v>
          </cell>
          <cell r="F243">
            <v>1</v>
          </cell>
        </row>
        <row r="244">
          <cell r="A244" t="str">
            <v>Готовые бельмеши сочные с мясом ТМ Горячая штучка 0,3кг зам  ПОКОМ</v>
          </cell>
          <cell r="D244">
            <v>4</v>
          </cell>
          <cell r="F244">
            <v>263</v>
          </cell>
        </row>
        <row r="245">
          <cell r="A245" t="str">
            <v>Готовые чебупели острые с мясом 0,24кг ТМ Горячая штучка  ПОКОМ</v>
          </cell>
          <cell r="D245">
            <v>7</v>
          </cell>
          <cell r="F245">
            <v>529</v>
          </cell>
        </row>
        <row r="246">
          <cell r="A246" t="str">
            <v>Готовые чебупели острые с мясом Горячая штучка 0,3 кг зам  ПОКОМ</v>
          </cell>
          <cell r="D246">
            <v>3</v>
          </cell>
          <cell r="F246">
            <v>3</v>
          </cell>
        </row>
        <row r="247">
          <cell r="A247" t="str">
            <v>Готовые чебупели с ветчиной и сыром Горячая штучка 0,3кг зам  ПОКОМ</v>
          </cell>
          <cell r="D247">
            <v>3</v>
          </cell>
          <cell r="F247">
            <v>3</v>
          </cell>
        </row>
        <row r="248">
          <cell r="A248" t="str">
            <v>Готовые чебупели с ветчиной и сыром ТМ Горячая штучка флоу-пак 0,24 кг.  ПОКОМ</v>
          </cell>
          <cell r="D248">
            <v>624</v>
          </cell>
          <cell r="F248">
            <v>2114</v>
          </cell>
        </row>
        <row r="249">
          <cell r="A249" t="str">
            <v>Готовые чебупели сочные с мясом ТМ Горячая штучка  0,3кг зам  ПОКОМ</v>
          </cell>
          <cell r="D249">
            <v>3</v>
          </cell>
          <cell r="F249">
            <v>3</v>
          </cell>
        </row>
        <row r="250">
          <cell r="A250" t="str">
            <v>Готовые чебупели сочные с мясом ТМ Горячая штучка флоу-пак 0,24 кг  ПОКОМ</v>
          </cell>
          <cell r="D250">
            <v>750</v>
          </cell>
          <cell r="F250">
            <v>2584</v>
          </cell>
        </row>
        <row r="251">
          <cell r="A251" t="str">
            <v>Готовые чебуреки с мясом ТМ Горячая штучка 0,09 кг флоу-пак ПОКОМ</v>
          </cell>
          <cell r="D251">
            <v>1</v>
          </cell>
          <cell r="F251">
            <v>409</v>
          </cell>
        </row>
        <row r="252">
          <cell r="A252" t="str">
            <v>Грудинка Деревенская в аджике к/в 150 гр.шт. нарезка (лоток с ср.защ.атм.)  СПК</v>
          </cell>
          <cell r="D252">
            <v>27</v>
          </cell>
          <cell r="F252">
            <v>27</v>
          </cell>
        </row>
        <row r="253">
          <cell r="A253" t="str">
            <v>Гуцульская с/к "КолбасГрад" 160 гр.шт. термоус. пак  СПК</v>
          </cell>
          <cell r="D253">
            <v>98</v>
          </cell>
          <cell r="F253">
            <v>98</v>
          </cell>
        </row>
        <row r="254">
          <cell r="A254" t="str">
            <v>Дельгаро с/в "Эликатессе" 140 гр.шт.  СПК</v>
          </cell>
          <cell r="D254">
            <v>55</v>
          </cell>
          <cell r="F254">
            <v>55</v>
          </cell>
        </row>
        <row r="255">
          <cell r="A255" t="str">
            <v>Деревенская с чесночком и сальцем п/к (черева) 390 гр.шт. термоус. пак.  СПК</v>
          </cell>
          <cell r="D255">
            <v>206</v>
          </cell>
          <cell r="F255">
            <v>206</v>
          </cell>
        </row>
        <row r="256">
          <cell r="A256" t="str">
            <v>Докторская вареная в/с 0,47 кг шт.  СПК</v>
          </cell>
          <cell r="D256">
            <v>39</v>
          </cell>
          <cell r="F256">
            <v>39</v>
          </cell>
        </row>
        <row r="257">
          <cell r="A257" t="str">
            <v>Докторская вареная термоус.пак. "Высокий вкус"  СПК</v>
          </cell>
          <cell r="D257">
            <v>39.299999999999997</v>
          </cell>
          <cell r="F257">
            <v>39.299999999999997</v>
          </cell>
        </row>
        <row r="258">
          <cell r="A258" t="str">
            <v>Европоддон (невозвратный)</v>
          </cell>
          <cell r="F258">
            <v>171</v>
          </cell>
        </row>
        <row r="259">
          <cell r="A259" t="str">
            <v>ЖАР-ладушки с клубникой и вишней ТМ Стародворье 0,2 кг ПОКОМ</v>
          </cell>
          <cell r="F259">
            <v>22</v>
          </cell>
        </row>
        <row r="260">
          <cell r="A260" t="str">
            <v>ЖАР-ладушки с мясом 0,2кг ТМ Стародворье  ПОКОМ</v>
          </cell>
          <cell r="D260">
            <v>4</v>
          </cell>
          <cell r="F260">
            <v>359</v>
          </cell>
        </row>
        <row r="261">
          <cell r="A261" t="str">
            <v>ЖАР-ладушки с яблоком и грушей ТМ Стародворье 0,2 кг. ПОКОМ</v>
          </cell>
          <cell r="F261">
            <v>22</v>
          </cell>
        </row>
        <row r="262">
          <cell r="A262" t="str">
            <v>Жареные вареники с картофелем и беконом Добросельские 0,2 кг. ТМ Стародворье  ПОКОМ</v>
          </cell>
          <cell r="D262">
            <v>5</v>
          </cell>
          <cell r="F262">
            <v>483</v>
          </cell>
        </row>
        <row r="263">
          <cell r="A263" t="str">
            <v>К798 Сыч/Прод Коровино Российский 50% 200г НОВАЯ СЗМЖ  ОСТАНКИНО</v>
          </cell>
          <cell r="D263">
            <v>1852</v>
          </cell>
          <cell r="F263">
            <v>1852</v>
          </cell>
        </row>
        <row r="264">
          <cell r="A264" t="str">
            <v>К801 Сыч/Прод Коровино Тильзитер 50% 200г НОВАЯ СЗМЖ  ОСТАНКИНО</v>
          </cell>
          <cell r="D264">
            <v>1780</v>
          </cell>
          <cell r="F264">
            <v>1780</v>
          </cell>
        </row>
        <row r="265">
          <cell r="A265" t="str">
            <v>К811 Сыч/Прод Коровино Российский Оригин 50% ВЕС НОВАЯ (5 кг)  ОСТАНКИНО</v>
          </cell>
          <cell r="D265">
            <v>182.1</v>
          </cell>
          <cell r="F265">
            <v>182.1</v>
          </cell>
        </row>
        <row r="266">
          <cell r="A266" t="str">
            <v>К825 Сыч/Прод Коровино Тильзитер Оригин 50% ВЕС НОВАЯ (5 кг брус) СЗМЖ  ОСТАНКИНО</v>
          </cell>
          <cell r="D266">
            <v>75.5</v>
          </cell>
          <cell r="F266">
            <v>75.5</v>
          </cell>
        </row>
        <row r="267">
          <cell r="A267" t="str">
            <v>Карбонад Юбилейный термоус.пак.  СПК</v>
          </cell>
          <cell r="D267">
            <v>31.5</v>
          </cell>
          <cell r="F267">
            <v>32.064999999999998</v>
          </cell>
        </row>
        <row r="268">
          <cell r="A268" t="str">
            <v>Классическая вареная 400 гр.шт.  СПК</v>
          </cell>
          <cell r="D268">
            <v>2</v>
          </cell>
          <cell r="F268">
            <v>2</v>
          </cell>
        </row>
        <row r="269">
          <cell r="A269" t="str">
            <v>Классическая с/к 80 гр.шт.нар. (лоток с ср.защ.атм.)  СПК</v>
          </cell>
          <cell r="D269">
            <v>305</v>
          </cell>
          <cell r="F269">
            <v>305</v>
          </cell>
        </row>
        <row r="270">
          <cell r="A270" t="str">
            <v>Колбаски Мяснули оригинальные с/к 50 гр.шт. (в ср.защ.атм.)  СПК</v>
          </cell>
          <cell r="D270">
            <v>28</v>
          </cell>
          <cell r="F270">
            <v>28</v>
          </cell>
        </row>
        <row r="271">
          <cell r="A271" t="str">
            <v>Колбаски ПодПивасики оригинальные с/к 0,10 кг.шт. термофор.пак.  СПК</v>
          </cell>
          <cell r="D271">
            <v>547</v>
          </cell>
          <cell r="F271">
            <v>547</v>
          </cell>
        </row>
        <row r="272">
          <cell r="A272" t="str">
            <v>Колбаски ПодПивасики острые с/к 0,10 кг.шт. термофор.пак.  СПК</v>
          </cell>
          <cell r="D272">
            <v>495</v>
          </cell>
          <cell r="F272">
            <v>495</v>
          </cell>
        </row>
        <row r="273">
          <cell r="A273" t="str">
            <v>Колбаски ПодПивасики с сыром с/к 100 гр.шт. (в ср.защ.атм.)  СПК</v>
          </cell>
          <cell r="D273">
            <v>124</v>
          </cell>
          <cell r="F273">
            <v>124</v>
          </cell>
        </row>
        <row r="274">
          <cell r="A274" t="str">
            <v>Круггетсы с сырным соусом ТМ Горячая штучка ТС Круггетсы флоу-пак 0,2 кг  ПОКОМ</v>
          </cell>
          <cell r="D274">
            <v>19</v>
          </cell>
          <cell r="F274">
            <v>756</v>
          </cell>
        </row>
        <row r="275">
          <cell r="A275" t="str">
            <v>Круггетсы сочные ТМ Горячая штучка ТС Круггетсы флоу-пак 0,2 кг.  ПОКОМ</v>
          </cell>
          <cell r="D275">
            <v>618</v>
          </cell>
          <cell r="F275">
            <v>1547</v>
          </cell>
        </row>
        <row r="276">
          <cell r="A276" t="str">
            <v>Ла Фаворте с/в "Эликатессе" 140 гр.шт.  СПК</v>
          </cell>
          <cell r="D276">
            <v>143</v>
          </cell>
          <cell r="F276">
            <v>143</v>
          </cell>
        </row>
        <row r="277">
          <cell r="A277" t="str">
            <v>Ливерная Печеночная 250 гр.шт.  СПК</v>
          </cell>
          <cell r="D277">
            <v>16</v>
          </cell>
          <cell r="F277">
            <v>16</v>
          </cell>
        </row>
        <row r="278">
          <cell r="A278" t="str">
            <v>Любительская вареная термоус.пак. "Высокий вкус"  СПК</v>
          </cell>
          <cell r="D278">
            <v>81.599999999999994</v>
          </cell>
          <cell r="F278">
            <v>81.599999999999994</v>
          </cell>
        </row>
        <row r="279">
          <cell r="A279" t="str">
            <v>Мини-сосиски в тесте 3,7кг ВЕС заморож. ТМ Зареченские  ПОКОМ</v>
          </cell>
          <cell r="F279">
            <v>173.91</v>
          </cell>
        </row>
        <row r="280">
          <cell r="A280" t="str">
            <v>Мини-чебуречки с мясом ВЕС 5,5кг ТМ Зареченские  ПОКОМ</v>
          </cell>
          <cell r="F280">
            <v>82.5</v>
          </cell>
        </row>
        <row r="281">
          <cell r="A281" t="str">
            <v>Мини-шарики с курочкой и сыром ТМ Зареченские ВЕС  ПОКОМ</v>
          </cell>
          <cell r="F281">
            <v>181</v>
          </cell>
        </row>
        <row r="282">
          <cell r="A282" t="str">
            <v>Наггетсы из печи 0,25кг ТМ Вязанка ТС Няняггетсы Сливушки замор.  ПОКОМ</v>
          </cell>
          <cell r="D282">
            <v>614</v>
          </cell>
          <cell r="F282">
            <v>3574</v>
          </cell>
        </row>
        <row r="283">
          <cell r="A283" t="str">
            <v>Наггетсы Нагетосы Сочная курочка ТМ Горячая штучка 0,25 кг зам  ПОКОМ</v>
          </cell>
          <cell r="D283">
            <v>438</v>
          </cell>
          <cell r="F283">
            <v>2258</v>
          </cell>
        </row>
        <row r="284">
          <cell r="A284" t="str">
            <v>Наггетсы с индейкой 0,25кг ТМ Вязанка ТС Няняггетсы Сливушки НД2 замор.  ПОКОМ</v>
          </cell>
          <cell r="D284">
            <v>621</v>
          </cell>
          <cell r="F284">
            <v>2933</v>
          </cell>
        </row>
        <row r="285">
          <cell r="A285" t="str">
            <v>Наггетсы с куриным филе и сыром ТМ Вязанка 0,25 кг ПОКОМ</v>
          </cell>
          <cell r="D285">
            <v>1216</v>
          </cell>
          <cell r="F285">
            <v>3183</v>
          </cell>
        </row>
        <row r="286">
          <cell r="A286" t="str">
            <v>Наггетсы Хрустящие ТМ Зареченские. ВЕС ПОКОМ</v>
          </cell>
          <cell r="D286">
            <v>12</v>
          </cell>
          <cell r="F286">
            <v>1369</v>
          </cell>
        </row>
        <row r="287">
          <cell r="A287" t="str">
            <v>Наггетсы Хрустящие ТМ Стародворье с сочной курочкой 0,23 кг  ПОКОМ</v>
          </cell>
          <cell r="D287">
            <v>3</v>
          </cell>
          <cell r="F287">
            <v>340</v>
          </cell>
        </row>
        <row r="288">
          <cell r="A288" t="str">
            <v>Оригинальная с перцем с/к  СПК</v>
          </cell>
          <cell r="D288">
            <v>127.4</v>
          </cell>
          <cell r="F288">
            <v>127.4</v>
          </cell>
        </row>
        <row r="289">
          <cell r="A289" t="str">
            <v>Оригинальная с перцем с/к 0,235 кг.шт.  СПК</v>
          </cell>
          <cell r="D289">
            <v>1.2</v>
          </cell>
          <cell r="F289">
            <v>1.2</v>
          </cell>
        </row>
        <row r="290">
          <cell r="A290" t="str">
            <v>Паштет печеночный 140 гр.шт.  СПК</v>
          </cell>
          <cell r="D290">
            <v>19</v>
          </cell>
          <cell r="F290">
            <v>19</v>
          </cell>
        </row>
        <row r="291">
          <cell r="A291" t="str">
            <v>Пекерсы с индейкой в сливочном соусе ТМ Горячая штучка 0,25 кг зам  ПОКОМ</v>
          </cell>
          <cell r="F291">
            <v>410</v>
          </cell>
        </row>
        <row r="292">
          <cell r="A292" t="str">
            <v>Пельмени Grandmeni с говядиной и свининой 0,7кг ТМ Горячая штучка  ПОКОМ</v>
          </cell>
          <cell r="F292">
            <v>213</v>
          </cell>
        </row>
        <row r="293">
          <cell r="A293" t="str">
            <v>Пельмени Grandmeni с говядиной ТМ Горячая штучка 0,75 кг. ПОКОМ</v>
          </cell>
          <cell r="D293">
            <v>2</v>
          </cell>
          <cell r="F293">
            <v>2</v>
          </cell>
        </row>
        <row r="294">
          <cell r="A294" t="str">
            <v>Пельмени Бигбули #МЕГАВКУСИЩЕ с сочной грудинкой ТМ Горячая штучка 0,7 кг. ПОКОМ</v>
          </cell>
          <cell r="D294">
            <v>8</v>
          </cell>
          <cell r="F294">
            <v>1043</v>
          </cell>
        </row>
        <row r="295">
          <cell r="A295" t="str">
            <v>Пельмени Бигбули с мясом ТМ Горячая штучка. флоу-пак сфера 0,4 кг. ПОКОМ</v>
          </cell>
          <cell r="D295">
            <v>7</v>
          </cell>
          <cell r="F295">
            <v>263</v>
          </cell>
        </row>
        <row r="296">
          <cell r="A296" t="str">
            <v>Пельмени Бигбули с мясом ТМ Горячая штучка. флоу-пак сфера 0,7 кг ПОКОМ</v>
          </cell>
          <cell r="D296">
            <v>210</v>
          </cell>
          <cell r="F296">
            <v>1618</v>
          </cell>
        </row>
        <row r="297">
          <cell r="A297" t="str">
            <v>Пельмени Бигбули со сливочным маслом ТМ Горячая штучка, флоу-пак сфера 0,7. ПОКОМ</v>
          </cell>
          <cell r="D297">
            <v>2</v>
          </cell>
          <cell r="F297">
            <v>1599</v>
          </cell>
        </row>
        <row r="298">
          <cell r="A298" t="str">
            <v>Пельмени Бульмени мини с мясом и оливковым маслом 0,7 кг ТМ Горячая штучка  ПОКОМ</v>
          </cell>
          <cell r="D298">
            <v>4</v>
          </cell>
          <cell r="F298">
            <v>738</v>
          </cell>
        </row>
        <row r="299">
          <cell r="A299" t="str">
            <v>Пельмени Бульмени Нейробуст с мясом ТМ Горячая штучка ТС Бульмени ГШ сфера флоу-пак 0,6 кг.  ПОКОМ</v>
          </cell>
          <cell r="F299">
            <v>265</v>
          </cell>
        </row>
        <row r="300">
          <cell r="A300" t="str">
            <v>Пельмени Бульмени с говядиной и свининой Наваристые 5кг Горячая штучка ВЕС  ПОКОМ</v>
          </cell>
          <cell r="D300">
            <v>10</v>
          </cell>
          <cell r="F300">
            <v>3180</v>
          </cell>
        </row>
        <row r="301">
          <cell r="A301" t="str">
            <v>Пельмени Бульмени с говядиной и свининой СЕВЕРНАЯ КОЛЛЕКЦИЯ 0,7кг ТМ Горячая штучка сфера  ПОКОМ</v>
          </cell>
          <cell r="F301">
            <v>327</v>
          </cell>
        </row>
        <row r="302">
          <cell r="A302" t="str">
            <v>Пельмени Бульмени с говядиной и свининой ТМ Горячая штучка. флоу-пак сфера 0,4 кг ПОКОМ</v>
          </cell>
          <cell r="D302">
            <v>26</v>
          </cell>
          <cell r="F302">
            <v>1165</v>
          </cell>
        </row>
        <row r="303">
          <cell r="A303" t="str">
            <v>Пельмени Бульмени с говядиной и свининой ТМ Горячая штучка. флоу-пак сфера 0,7 кг ПОКОМ</v>
          </cell>
          <cell r="D303">
            <v>863</v>
          </cell>
          <cell r="F303">
            <v>2958</v>
          </cell>
        </row>
        <row r="304">
          <cell r="A304" t="str">
            <v>Пельмени Бульмени со сливочным маслом ТМ Горячая штучка. флоу-пак сфера 0,4 кг. ПОКОМ</v>
          </cell>
          <cell r="D304">
            <v>23</v>
          </cell>
          <cell r="F304">
            <v>1427</v>
          </cell>
        </row>
        <row r="305">
          <cell r="A305" t="str">
            <v>Пельмени Бульмени со сливочным маслом ТМ Горячая штучка.флоу-пак сфера 0,7 кг. ПОКОМ</v>
          </cell>
          <cell r="D305">
            <v>136</v>
          </cell>
          <cell r="F305">
            <v>3490</v>
          </cell>
        </row>
        <row r="306">
          <cell r="A306" t="str">
            <v>Пельмени Бульмени хрустящие с мясом 0,22 кг ТМ Горячая штучка  ПОКОМ</v>
          </cell>
          <cell r="D306">
            <v>18</v>
          </cell>
          <cell r="F306">
            <v>212</v>
          </cell>
        </row>
        <row r="307">
          <cell r="A307" t="str">
            <v>Пельмени Добросельские со свининой и говядиной ТМ Стародворье флоу-пак клас. форма 0,65 кг.  ПОКОМ</v>
          </cell>
          <cell r="D307">
            <v>3</v>
          </cell>
          <cell r="F307">
            <v>537</v>
          </cell>
        </row>
        <row r="308">
          <cell r="A308" t="str">
            <v>Пельмени Зареченские сфера 5 кг.  ПОКОМ</v>
          </cell>
          <cell r="F308">
            <v>25</v>
          </cell>
        </row>
        <row r="309">
          <cell r="A309" t="str">
            <v>Пельмени Медвежьи ушки с фермерскими сливками 0,7кг  ПОКОМ</v>
          </cell>
          <cell r="D309">
            <v>2</v>
          </cell>
          <cell r="F309">
            <v>223</v>
          </cell>
        </row>
        <row r="310">
          <cell r="A310" t="str">
            <v>Пельмени Медвежьи ушки с фермерской свининой и говядиной Малые 0,7кг  ПОКОМ</v>
          </cell>
          <cell r="F310">
            <v>1</v>
          </cell>
        </row>
        <row r="311">
          <cell r="A311" t="str">
            <v>Пельмени Мясные с говядиной ТМ Стародворье сфера флоу-пак 1 кг  ПОКОМ</v>
          </cell>
          <cell r="D311">
            <v>6</v>
          </cell>
          <cell r="F311">
            <v>700</v>
          </cell>
        </row>
        <row r="312">
          <cell r="A312" t="str">
            <v>Пельмени Мясорубские с рубленой грудинкой ТМ Стародворье флоупак  0,7 кг. ПОКОМ</v>
          </cell>
          <cell r="F312">
            <v>2</v>
          </cell>
        </row>
        <row r="313">
          <cell r="A313" t="str">
            <v>Пельмени Отборные из свинины и говядины 0,9 кг ТМ Стародворье ТС Медвежье ушко  ПОКОМ</v>
          </cell>
          <cell r="D313">
            <v>2</v>
          </cell>
          <cell r="F313">
            <v>452</v>
          </cell>
        </row>
        <row r="314">
          <cell r="A314" t="str">
            <v>Пельмени Отборные с говядиной 0,9 кг НОВА ТМ Стародворье ТС Медвежье ушко  ПОКОМ</v>
          </cell>
          <cell r="D314">
            <v>2</v>
          </cell>
          <cell r="F314">
            <v>2</v>
          </cell>
        </row>
        <row r="315">
          <cell r="A315" t="str">
            <v>Пельмени С говядиной и свининой, ВЕС, сфера пуговки Мясная Галерея  ПОКОМ</v>
          </cell>
          <cell r="F315">
            <v>295</v>
          </cell>
        </row>
        <row r="316">
          <cell r="A316" t="str">
            <v>Пельмени Со свининой и говядиной ТМ Особый рецепт Любимая ложка 1,0 кг  ПОКОМ</v>
          </cell>
          <cell r="D316">
            <v>5</v>
          </cell>
          <cell r="F316">
            <v>606</v>
          </cell>
        </row>
        <row r="317">
          <cell r="A317" t="str">
            <v>Пельмени Сочные сфера 0,8 кг ТМ Стародворье  ПОКОМ</v>
          </cell>
          <cell r="F317">
            <v>110</v>
          </cell>
        </row>
        <row r="318">
          <cell r="A318" t="str">
            <v>Пирожки с мясом 3,7кг ВЕС ТМ Зареченские  ПОКОМ</v>
          </cell>
          <cell r="D318">
            <v>7.4</v>
          </cell>
          <cell r="F318">
            <v>111</v>
          </cell>
        </row>
        <row r="319">
          <cell r="A319" t="str">
            <v>Ричеза с/к 230 гр.шт.  СПК</v>
          </cell>
          <cell r="D319">
            <v>82</v>
          </cell>
          <cell r="F319">
            <v>82</v>
          </cell>
        </row>
        <row r="320">
          <cell r="A320" t="str">
            <v>Сальчетти с/к 230 гр.шт.  СПК</v>
          </cell>
          <cell r="D320">
            <v>223</v>
          </cell>
          <cell r="F320">
            <v>223</v>
          </cell>
        </row>
        <row r="321">
          <cell r="A321" t="str">
            <v>Салями с перчиком с/к "КолбасГрад" 160 гр.шт. термоус. пак.  СПК</v>
          </cell>
          <cell r="D321">
            <v>144</v>
          </cell>
          <cell r="F321">
            <v>144</v>
          </cell>
        </row>
        <row r="322">
          <cell r="A322" t="str">
            <v>Салями с/к 100 гр.шт.нар. (лоток с ср.защ.атм.)  СПК</v>
          </cell>
          <cell r="D322">
            <v>232</v>
          </cell>
          <cell r="F322">
            <v>232</v>
          </cell>
        </row>
        <row r="323">
          <cell r="A323" t="str">
            <v>Салями Трюфель с/в "Эликатессе" 0,16 кг.шт.  СПК</v>
          </cell>
          <cell r="D323">
            <v>186</v>
          </cell>
          <cell r="F323">
            <v>186</v>
          </cell>
        </row>
        <row r="324">
          <cell r="A324" t="str">
            <v>Сардельки "Докторские" (черева) ( в ср.защ.атм.) 1.0 кг. "Высокий вкус"  СПК</v>
          </cell>
          <cell r="D324">
            <v>63.1</v>
          </cell>
          <cell r="F324">
            <v>63.1</v>
          </cell>
        </row>
        <row r="325">
          <cell r="A325" t="str">
            <v>Сардельки из говядины (черева) (в ср.защ.атм.) "Высокий вкус"  СПК</v>
          </cell>
          <cell r="D325">
            <v>24</v>
          </cell>
          <cell r="F325">
            <v>24</v>
          </cell>
        </row>
        <row r="326">
          <cell r="A326" t="str">
            <v>Семейная с чесночком вареная (СПК+СКМ)  СПК</v>
          </cell>
          <cell r="D326">
            <v>202.5</v>
          </cell>
          <cell r="F326">
            <v>202.5</v>
          </cell>
        </row>
        <row r="327">
          <cell r="A327" t="str">
            <v>Семейная с чесночком Экстра вареная  СПК</v>
          </cell>
          <cell r="D327">
            <v>12</v>
          </cell>
          <cell r="F327">
            <v>12</v>
          </cell>
        </row>
        <row r="328">
          <cell r="A328" t="str">
            <v>Сервелат Европейский в/к, в/с 0,38 кг.шт.термофор.пак  СПК</v>
          </cell>
          <cell r="D328">
            <v>55</v>
          </cell>
          <cell r="F328">
            <v>55</v>
          </cell>
        </row>
        <row r="329">
          <cell r="A329" t="str">
            <v>Сервелат мелкозернистый в/к 0,5 кг.шт. термоус.пак. "Высокий вкус"  СПК</v>
          </cell>
          <cell r="D329">
            <v>152</v>
          </cell>
          <cell r="F329">
            <v>152</v>
          </cell>
        </row>
        <row r="330">
          <cell r="A330" t="str">
            <v>Сервелат Финский в/к 0,38 кг.шт. термофор.пак.  СПК</v>
          </cell>
          <cell r="D330">
            <v>69</v>
          </cell>
          <cell r="F330">
            <v>69</v>
          </cell>
        </row>
        <row r="331">
          <cell r="A331" t="str">
            <v>Сервелат Фирменный в/к 0,10 кг.шт. нарезка (лоток с ср.защ.атм.)  СПК</v>
          </cell>
          <cell r="D331">
            <v>187</v>
          </cell>
          <cell r="F331">
            <v>187</v>
          </cell>
        </row>
        <row r="332">
          <cell r="A332" t="str">
            <v>Сибирская особая с/к 0,10 кг.шт. нарезка (лоток с ср.защ.атм.)  СПК</v>
          </cell>
          <cell r="D332">
            <v>108</v>
          </cell>
          <cell r="F332">
            <v>108</v>
          </cell>
        </row>
        <row r="333">
          <cell r="A333" t="str">
            <v>Сибирская особая с/к 0,235 кг шт.  СПК</v>
          </cell>
          <cell r="D333">
            <v>172</v>
          </cell>
          <cell r="F333">
            <v>172</v>
          </cell>
        </row>
        <row r="334">
          <cell r="A334" t="str">
            <v>Сосиски "Баварские" 0,36 кг.шт. вак.упак.  СПК</v>
          </cell>
          <cell r="D334">
            <v>3</v>
          </cell>
          <cell r="F334">
            <v>3</v>
          </cell>
        </row>
        <row r="335">
          <cell r="A335" t="str">
            <v>Сосиски "Молочные" 0,36 кг.шт. вак.упак.  СПК</v>
          </cell>
          <cell r="D335">
            <v>9</v>
          </cell>
          <cell r="F335">
            <v>9</v>
          </cell>
        </row>
        <row r="336">
          <cell r="A336" t="str">
            <v>Сосиски Классические (в ср.защ.атм.) СПК</v>
          </cell>
          <cell r="D336">
            <v>18</v>
          </cell>
          <cell r="F336">
            <v>18</v>
          </cell>
        </row>
        <row r="337">
          <cell r="A337" t="str">
            <v>Сосиски Мусульманские "Просто выгодно" (в ср.защ.атм.)  СПК</v>
          </cell>
          <cell r="D337">
            <v>7</v>
          </cell>
          <cell r="F337">
            <v>7</v>
          </cell>
        </row>
        <row r="338">
          <cell r="A338" t="str">
            <v>Сосиски Хот-дог подкопченные (лоток с ср.защ.атм.)  СПК</v>
          </cell>
          <cell r="D338">
            <v>9</v>
          </cell>
          <cell r="F338">
            <v>9</v>
          </cell>
        </row>
        <row r="339">
          <cell r="A339" t="str">
            <v>Сочный мегачебурек ТМ Зареченские ВЕС ПОКОМ</v>
          </cell>
          <cell r="F339">
            <v>143.84</v>
          </cell>
        </row>
        <row r="340">
          <cell r="A340" t="str">
            <v>Торо Неро с/в "Эликатессе" 140 гр.шт.  СПК</v>
          </cell>
          <cell r="D340">
            <v>54</v>
          </cell>
          <cell r="F340">
            <v>54</v>
          </cell>
        </row>
        <row r="341">
          <cell r="A341" t="str">
            <v>Утренняя вареная ВЕС СПК</v>
          </cell>
          <cell r="D341">
            <v>14</v>
          </cell>
          <cell r="F341">
            <v>14</v>
          </cell>
        </row>
        <row r="342">
          <cell r="A342" t="str">
            <v>Уши свиные копченые к пиву 0,15кг нар. д/ф шт.  СПК</v>
          </cell>
          <cell r="D342">
            <v>29</v>
          </cell>
          <cell r="F342">
            <v>29</v>
          </cell>
        </row>
        <row r="343">
          <cell r="A343" t="str">
            <v>Фестивальная пора с/к 100 гр.шт.нар. (лоток с ср.защ.атм.)  СПК</v>
          </cell>
          <cell r="D343">
            <v>144</v>
          </cell>
          <cell r="F343">
            <v>144</v>
          </cell>
        </row>
        <row r="344">
          <cell r="A344" t="str">
            <v>Фестивальная пора с/к 235 гр.шт.  СПК</v>
          </cell>
          <cell r="D344">
            <v>377</v>
          </cell>
          <cell r="F344">
            <v>377</v>
          </cell>
        </row>
        <row r="345">
          <cell r="A345" t="str">
            <v>Фестивальная пора с/к термоус.пак  СПК</v>
          </cell>
          <cell r="D345">
            <v>30.2</v>
          </cell>
          <cell r="F345">
            <v>30.2</v>
          </cell>
        </row>
        <row r="346">
          <cell r="A346" t="str">
            <v>Фирменная с/к 200 гр. срез "Эликатессе" термоформ.пак.  СПК</v>
          </cell>
          <cell r="D346">
            <v>112</v>
          </cell>
          <cell r="F346">
            <v>112</v>
          </cell>
        </row>
        <row r="347">
          <cell r="A347" t="str">
            <v>Фуэт с/в "Эликатессе" 160 гр.шт.  СПК</v>
          </cell>
          <cell r="D347">
            <v>174</v>
          </cell>
          <cell r="F347">
            <v>174</v>
          </cell>
        </row>
        <row r="348">
          <cell r="A348" t="str">
            <v>Хот-догстер ТМ Горячая штучка ТС Хот-Догстер флоу-пак 0,09 кг. ПОКОМ</v>
          </cell>
          <cell r="D348">
            <v>5</v>
          </cell>
          <cell r="F348">
            <v>190</v>
          </cell>
        </row>
        <row r="349">
          <cell r="A349" t="str">
            <v>Хотстеры с сыром 0,25кг ТМ Горячая штучка  ПОКОМ</v>
          </cell>
          <cell r="D349">
            <v>8</v>
          </cell>
          <cell r="F349">
            <v>643</v>
          </cell>
        </row>
        <row r="350">
          <cell r="A350" t="str">
            <v>Хотстеры ТМ Горячая штучка ТС Хотстеры 0,25 кг зам  ПОКОМ</v>
          </cell>
          <cell r="D350">
            <v>376</v>
          </cell>
          <cell r="F350">
            <v>2519</v>
          </cell>
        </row>
        <row r="351">
          <cell r="A351" t="str">
            <v>Хрустящие крылышки острые к пиву ТМ Горячая штучка 0,3кг зам  ПОКОМ</v>
          </cell>
          <cell r="D351">
            <v>16</v>
          </cell>
          <cell r="F351">
            <v>719</v>
          </cell>
        </row>
        <row r="352">
          <cell r="A352" t="str">
            <v>Хрустящие крылышки ТМ Горячая штучка 0,3 кг зам  ПОКОМ</v>
          </cell>
          <cell r="D352">
            <v>12</v>
          </cell>
          <cell r="F352">
            <v>717</v>
          </cell>
        </row>
        <row r="353">
          <cell r="A353" t="str">
            <v>Чебупели Курочка гриль ТМ Горячая штучка, 0,3 кг зам  ПОКОМ</v>
          </cell>
          <cell r="D353">
            <v>2</v>
          </cell>
          <cell r="F353">
            <v>362</v>
          </cell>
        </row>
        <row r="354">
          <cell r="A354" t="str">
            <v>Чебупицца курочка по-итальянски Горячая штучка 0,25 кг зам  ПОКОМ</v>
          </cell>
          <cell r="D354">
            <v>743</v>
          </cell>
          <cell r="F354">
            <v>3055</v>
          </cell>
        </row>
        <row r="355">
          <cell r="A355" t="str">
            <v>Чебупицца Маргарита 0,2кг ТМ Горячая штучка ТС Foodgital  ПОКОМ</v>
          </cell>
          <cell r="D355">
            <v>2</v>
          </cell>
          <cell r="F355">
            <v>424</v>
          </cell>
        </row>
        <row r="356">
          <cell r="A356" t="str">
            <v>Чебупицца Пепперони ТМ Горячая штучка ТС Чебупицца 0.25кг зам  ПОКОМ</v>
          </cell>
          <cell r="D356">
            <v>1227</v>
          </cell>
          <cell r="F356">
            <v>6066</v>
          </cell>
        </row>
        <row r="357">
          <cell r="A357" t="str">
            <v>Чебупицца со вкусом 4 сыра 0,2кг ТМ Горячая штучка ТС Foodgital  ПОКОМ</v>
          </cell>
          <cell r="D357">
            <v>4</v>
          </cell>
          <cell r="F357">
            <v>343</v>
          </cell>
        </row>
        <row r="358">
          <cell r="A358" t="str">
            <v>Чебуреки Мясные вес 2,7 кг ТМ Зареченские ВЕС ПОКОМ</v>
          </cell>
          <cell r="F358">
            <v>5</v>
          </cell>
        </row>
        <row r="359">
          <cell r="A359" t="str">
            <v>Чебуреки сочные ВЕС ТМ Зареченские  ПОКОМ</v>
          </cell>
          <cell r="D359">
            <v>5</v>
          </cell>
          <cell r="F359">
            <v>1852</v>
          </cell>
        </row>
        <row r="360">
          <cell r="A360" t="str">
            <v>Чебуреки сочные, ВЕС, куриные жарен. зам  ПОКОМ</v>
          </cell>
          <cell r="F360">
            <v>10</v>
          </cell>
        </row>
        <row r="361">
          <cell r="A361" t="str">
            <v>Шпикачки Русские (черева) (в ср.защ.атм.) "Высокий вкус"  СПК</v>
          </cell>
          <cell r="D361">
            <v>27</v>
          </cell>
          <cell r="F361">
            <v>27</v>
          </cell>
        </row>
        <row r="362">
          <cell r="A362" t="str">
            <v>Эликапреза с/в "Эликатессе" 85 гр.шт. нарезка (лоток с ср.защ.атм.)  СПК</v>
          </cell>
          <cell r="D362">
            <v>35</v>
          </cell>
          <cell r="F362">
            <v>35</v>
          </cell>
        </row>
        <row r="363">
          <cell r="A363" t="str">
            <v>Юбилейная с/к 0,235 кг.шт.  СПК</v>
          </cell>
          <cell r="D363">
            <v>605</v>
          </cell>
          <cell r="F363">
            <v>605</v>
          </cell>
        </row>
        <row r="364">
          <cell r="A364" t="str">
            <v>Итого</v>
          </cell>
          <cell r="D364">
            <v>121001.356</v>
          </cell>
          <cell r="F364">
            <v>309664.89299999998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25.09.2025 - 25.09.2025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38.651000000000003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108.316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187.036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368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601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748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25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95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152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327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44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41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27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39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55.829000000000001</v>
          </cell>
        </row>
        <row r="22">
          <cell r="A22" t="str">
            <v xml:space="preserve"> 201  Ветчина Нежная ТМ Особый рецепт, (2,5кг), ПОКОМ</v>
          </cell>
          <cell r="D22">
            <v>648.30700000000002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59.808999999999997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234.511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110.12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39.826000000000001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30.736000000000001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63.42</v>
          </cell>
        </row>
        <row r="29">
          <cell r="A29" t="str">
            <v xml:space="preserve"> 247  Сардельки Нежные, ВЕС.  ПОКОМ</v>
          </cell>
          <cell r="D29">
            <v>34.85</v>
          </cell>
        </row>
        <row r="30">
          <cell r="A30" t="str">
            <v xml:space="preserve"> 248  Сардельки Сочные ТМ Особый рецепт,   ПОКОМ</v>
          </cell>
          <cell r="D30">
            <v>32.695999999999998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202.452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47.345999999999997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30.556999999999999</v>
          </cell>
        </row>
        <row r="34">
          <cell r="A34" t="str">
            <v xml:space="preserve"> 263  Шпикачки Стародворские, ВЕС.  ПОКОМ</v>
          </cell>
          <cell r="D34">
            <v>36.402000000000001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0.89700000000000002</v>
          </cell>
        </row>
        <row r="36">
          <cell r="A36" t="str">
            <v xml:space="preserve"> 272  Колбаса Сервелат Филедворский, фиброуз, в/у 0,35 кг срез,  ПОКОМ</v>
          </cell>
          <cell r="D36">
            <v>189</v>
          </cell>
        </row>
        <row r="37">
          <cell r="A37" t="str">
            <v xml:space="preserve"> 273  Сосиски Сочинки с сочной грудинкой, МГС 0.4кг,   ПОКОМ</v>
          </cell>
          <cell r="D37">
            <v>994</v>
          </cell>
        </row>
        <row r="38">
          <cell r="A38" t="str">
            <v xml:space="preserve"> 276  Колбаса Сливушка ТМ Вязанка в оболочке полиамид 0,45 кг  ПОКОМ</v>
          </cell>
          <cell r="D38">
            <v>513</v>
          </cell>
        </row>
        <row r="39">
          <cell r="A39" t="str">
            <v xml:space="preserve"> 283  Сосиски Сочинки, ВЕС, ТМ Стародворье ПОКОМ</v>
          </cell>
          <cell r="D39">
            <v>296.178</v>
          </cell>
        </row>
        <row r="40">
          <cell r="A40" t="str">
            <v xml:space="preserve"> 285  Паштет печеночный со слив.маслом ТМ Стародворье ламистер 0,1 кг  ПОКОМ</v>
          </cell>
          <cell r="D40">
            <v>184</v>
          </cell>
        </row>
        <row r="41">
          <cell r="A41" t="str">
            <v xml:space="preserve"> 296  Колбаса Мясорубская с рубленой грудинкой 0,35кг срез ТМ Стародворье  ПОКОМ</v>
          </cell>
          <cell r="D41">
            <v>275</v>
          </cell>
        </row>
        <row r="42">
          <cell r="A42" t="str">
            <v xml:space="preserve"> 297  Колбаса Мясорубская с рубленой грудинкой ВЕС ТМ Стародворье  ПОКОМ</v>
          </cell>
          <cell r="D42">
            <v>52.420999999999999</v>
          </cell>
        </row>
        <row r="43">
          <cell r="A43" t="str">
            <v xml:space="preserve"> 301  Сосиски Сочинки по-баварски с сыром,  0.4кг, ТМ Стародворье  ПОКОМ</v>
          </cell>
          <cell r="D43">
            <v>267</v>
          </cell>
        </row>
        <row r="44">
          <cell r="A44" t="str">
            <v xml:space="preserve"> 302  Сосиски Сочинки по-баварски,  0.4кг, ТМ Стародворье  ПОКОМ</v>
          </cell>
          <cell r="D44">
            <v>373</v>
          </cell>
        </row>
        <row r="45">
          <cell r="A45" t="str">
            <v xml:space="preserve"> 304  Колбаса Салями Мясорубская с рубленным шпиком ВЕС ТМ Стародворье  ПОКОМ</v>
          </cell>
          <cell r="D45">
            <v>24.533999999999999</v>
          </cell>
        </row>
        <row r="46">
          <cell r="A46" t="str">
            <v xml:space="preserve"> 305  Колбаса Сервелат Мясорубский с мелкорубленным окороком в/у  ТМ Стародворье ВЕС   ПОКОМ</v>
          </cell>
          <cell r="D46">
            <v>129.93299999999999</v>
          </cell>
        </row>
        <row r="47">
          <cell r="A47" t="str">
            <v xml:space="preserve"> 306  Колбаса Салями Мясорубская с рубленым шпиком 0,35 кг срез ТМ Стародворье   Поком</v>
          </cell>
          <cell r="D47">
            <v>308</v>
          </cell>
        </row>
        <row r="48">
          <cell r="A48" t="str">
            <v xml:space="preserve"> 307  Колбаса Сервелат Мясорубский с мелкорубленным окороком 0,35 кг срез ТМ Стародворье   Поком</v>
          </cell>
          <cell r="D48">
            <v>386</v>
          </cell>
        </row>
        <row r="49">
          <cell r="A49" t="str">
            <v xml:space="preserve"> 309  Сосиски Сочинки с сыром 0,4 кг ТМ Стародворье  ПОКОМ</v>
          </cell>
          <cell r="D49">
            <v>376</v>
          </cell>
        </row>
        <row r="50">
          <cell r="A50" t="str">
            <v xml:space="preserve"> 312  Ветчина Филейская ВЕС ТМ  Вязанка ТС Столичная  ПОКОМ</v>
          </cell>
          <cell r="D50">
            <v>29.826000000000001</v>
          </cell>
        </row>
        <row r="51">
          <cell r="A51" t="str">
            <v xml:space="preserve"> 315  Колбаса вареная Молокуша ТМ Вязанка ВЕС, ПОКОМ</v>
          </cell>
          <cell r="D51">
            <v>167.10599999999999</v>
          </cell>
        </row>
        <row r="52">
          <cell r="A52" t="str">
            <v xml:space="preserve"> 316  Колбаса Нежная ТМ Зареченские ВЕС  ПОКОМ</v>
          </cell>
          <cell r="D52">
            <v>7.5229999999999997</v>
          </cell>
        </row>
        <row r="53">
          <cell r="A53" t="str">
            <v xml:space="preserve"> 318  Сосиски Датские ТМ Зареченские, ВЕС  ПОКОМ</v>
          </cell>
          <cell r="D53">
            <v>410.26799999999997</v>
          </cell>
        </row>
        <row r="54">
          <cell r="A54" t="str">
            <v xml:space="preserve"> 319  Колбаса вареная Филейская ТМ Вязанка ТС Классическая, 0,45 кг. ПОКОМ</v>
          </cell>
          <cell r="D54">
            <v>471</v>
          </cell>
        </row>
        <row r="55">
          <cell r="A55" t="str">
            <v xml:space="preserve"> 322  Колбаса вареная Молокуша 0,45кг ТМ Вязанка  ПОКОМ</v>
          </cell>
          <cell r="D55">
            <v>568</v>
          </cell>
        </row>
        <row r="56">
          <cell r="A56" t="str">
            <v xml:space="preserve"> 324  Ветчина Филейская ТМ Вязанка Столичная 0,45 кг ПОКОМ</v>
          </cell>
          <cell r="D56">
            <v>221</v>
          </cell>
        </row>
        <row r="57">
          <cell r="A57" t="str">
            <v xml:space="preserve"> 328  Сардельки Сочинки Стародворье ТМ  0,4 кг ПОКОМ</v>
          </cell>
          <cell r="D57">
            <v>129</v>
          </cell>
        </row>
        <row r="58">
          <cell r="A58" t="str">
            <v xml:space="preserve"> 329  Сардельки Сочинки с сыром Стародворье ТМ, 0,4 кг. ПОКОМ</v>
          </cell>
          <cell r="D58">
            <v>69</v>
          </cell>
        </row>
        <row r="59">
          <cell r="A59" t="str">
            <v xml:space="preserve"> 330  Колбаса вареная Филейская ТМ Вязанка ТС Классическая ВЕС  ПОКОМ</v>
          </cell>
          <cell r="D59">
            <v>76.968000000000004</v>
          </cell>
        </row>
        <row r="60">
          <cell r="A60" t="str">
            <v xml:space="preserve"> 334  Паштет Любительский ТМ Стародворье ламистер 0,1 кг  ПОКОМ</v>
          </cell>
          <cell r="D60">
            <v>124</v>
          </cell>
        </row>
        <row r="61">
          <cell r="A61" t="str">
            <v xml:space="preserve"> 335  Колбаса Сливушка ТМ Вязанка. ВЕС.  ПОКОМ </v>
          </cell>
          <cell r="D61">
            <v>34.215000000000003</v>
          </cell>
        </row>
        <row r="62">
          <cell r="A62" t="str">
            <v xml:space="preserve"> 342 Сосиски Сочинки Молочные ТМ Стародворье 0,4 кг ПОКОМ</v>
          </cell>
          <cell r="D62">
            <v>630</v>
          </cell>
        </row>
        <row r="63">
          <cell r="A63" t="str">
            <v xml:space="preserve"> 343 Сосиски Сочинки Сливочные ТМ Стародворье  0,4 кг</v>
          </cell>
          <cell r="D63">
            <v>477</v>
          </cell>
        </row>
        <row r="64">
          <cell r="A64" t="str">
            <v xml:space="preserve"> 344  Колбаса Сочинка по-европейски с сочной грудинкой ТМ Стародворье, ВЕС ПОКОМ</v>
          </cell>
          <cell r="D64">
            <v>107.24299999999999</v>
          </cell>
        </row>
        <row r="65">
          <cell r="A65" t="str">
            <v xml:space="preserve"> 345  Колбаса Сочинка по-фински с сочным окроком ТМ Стародворье ВЕС ПОКОМ</v>
          </cell>
          <cell r="D65">
            <v>52.283999999999999</v>
          </cell>
        </row>
        <row r="66">
          <cell r="A66" t="str">
            <v xml:space="preserve"> 346  Колбаса Сочинка зернистая с сочной грудинкой ТМ Стародворье.ВЕС ПОКОМ</v>
          </cell>
          <cell r="D66">
            <v>317.51900000000001</v>
          </cell>
        </row>
        <row r="67">
          <cell r="A67" t="str">
            <v xml:space="preserve"> 347  Колбаса Сочинка рубленая с сочным окороком ТМ Стародворье ВЕС ПОКОМ</v>
          </cell>
          <cell r="D67">
            <v>46.262</v>
          </cell>
        </row>
        <row r="68">
          <cell r="A68" t="str">
            <v xml:space="preserve"> 353  Колбаса Салями запеченная ТМ Стародворье ТС Дугушка. 0,6 кг ПОКОМ</v>
          </cell>
          <cell r="D68">
            <v>41</v>
          </cell>
        </row>
        <row r="69">
          <cell r="A69" t="str">
            <v xml:space="preserve"> 354  Колбаса Рубленая запеченная ТМ Стародворье,ТС Дугушка  0,6 кг ПОКОМ</v>
          </cell>
          <cell r="D69">
            <v>51</v>
          </cell>
        </row>
        <row r="70">
          <cell r="A70" t="str">
            <v xml:space="preserve"> 355  Колбаса Сервелат запеченный ТМ Стародворье ТС Дугушка. 0,6 кг. ПОКОМ</v>
          </cell>
          <cell r="D70">
            <v>90</v>
          </cell>
        </row>
        <row r="71">
          <cell r="A71" t="str">
            <v xml:space="preserve"> 364  Сардельки Филейские Вязанка ВЕС NDX ТМ Вязанка  ПОКОМ</v>
          </cell>
          <cell r="D71">
            <v>78.863</v>
          </cell>
        </row>
        <row r="72">
          <cell r="A72" t="str">
            <v xml:space="preserve"> 376  Колбаса Докторская Дугушка 0,6кг ГОСТ ТМ Стародворье  ПОКОМ </v>
          </cell>
          <cell r="D72">
            <v>108</v>
          </cell>
        </row>
        <row r="73">
          <cell r="A73" t="str">
            <v xml:space="preserve"> 377  Колбаса Молочная Дугушка 0,6кг ТМ Стародворье  ПОКОМ</v>
          </cell>
          <cell r="D73">
            <v>166</v>
          </cell>
        </row>
        <row r="74">
          <cell r="A74" t="str">
            <v xml:space="preserve"> 387  Колбаса вареная Мусульманская Халяль ТМ Вязанка, 0,4 кг ПОКОМ</v>
          </cell>
          <cell r="D74">
            <v>181</v>
          </cell>
        </row>
        <row r="75">
          <cell r="A75" t="str">
            <v xml:space="preserve"> 388  Сосиски Восточные Халяль ТМ Вязанка 0,33 кг АК. ПОКОМ</v>
          </cell>
          <cell r="D75">
            <v>233</v>
          </cell>
        </row>
        <row r="76">
          <cell r="A76" t="str">
            <v xml:space="preserve"> 394 Колбаса полукопченая Аль-Ислами халяль ТМ Вязанка оболочка фиброуз в в/у 0,35 кг  ПОКОМ</v>
          </cell>
          <cell r="D76">
            <v>156</v>
          </cell>
        </row>
        <row r="77">
          <cell r="A77" t="str">
            <v xml:space="preserve"> 405  Сардельки Сливушки ТМ Вязанка в оболочке айпил 0,33 кг. ПОКОМ</v>
          </cell>
          <cell r="D77">
            <v>23</v>
          </cell>
        </row>
        <row r="78">
          <cell r="A78" t="str">
            <v xml:space="preserve"> 410  Сосиски Баварские с сыром ТМ Стародворье 0,35 кг. ПОКОМ</v>
          </cell>
          <cell r="D78">
            <v>576</v>
          </cell>
        </row>
        <row r="79">
          <cell r="A79" t="str">
            <v xml:space="preserve"> 412  Сосиски Баварские ТМ Стародворье 0,35 кг ПОКОМ</v>
          </cell>
          <cell r="D79">
            <v>1268</v>
          </cell>
        </row>
        <row r="80">
          <cell r="A80" t="str">
            <v xml:space="preserve"> 430  Колбаса Стародворская с окороком 0,4 кг. ТМ Стародворье в оболочке полиамид  ПОКОМ</v>
          </cell>
          <cell r="D80">
            <v>147</v>
          </cell>
        </row>
        <row r="81">
          <cell r="A81" t="str">
            <v xml:space="preserve"> 431  Колбаса Стародворская с окороком в оболочке полиамид ТМ Стародворье ВЕС ПОКОМ</v>
          </cell>
          <cell r="D81">
            <v>37.664999999999999</v>
          </cell>
        </row>
        <row r="82">
          <cell r="A82" t="str">
            <v xml:space="preserve"> 435  Колбаса Молочная Стародворская  с молоком в оболочке полиамид 0,4 кг.ТМ Стародворье ПОКОМ</v>
          </cell>
          <cell r="D82">
            <v>68</v>
          </cell>
        </row>
        <row r="83">
          <cell r="A83" t="str">
            <v xml:space="preserve"> 436  Колбаса Молочная стародворская с молоком, ВЕС, ТМ Стародворье  ПОКОМ</v>
          </cell>
          <cell r="D83">
            <v>25.96</v>
          </cell>
        </row>
        <row r="84">
          <cell r="A84" t="str">
            <v xml:space="preserve"> 447  Колбаски Краковюрст ТМ Баварушка с изысканными пряностями в оболочке NDX в в.у 0,2 кг. ПОКОМ </v>
          </cell>
          <cell r="D84">
            <v>153</v>
          </cell>
        </row>
        <row r="85">
          <cell r="A85" t="str">
            <v xml:space="preserve"> 448  Сосиски Сливушки по-венски ТМ Вязанка. 0,3 кг ПОКОМ</v>
          </cell>
          <cell r="D85">
            <v>218</v>
          </cell>
        </row>
        <row r="86">
          <cell r="A86" t="str">
            <v xml:space="preserve"> 449  Колбаса Дугушка Стародворская ВЕС ТС Дугушка ПОКОМ</v>
          </cell>
          <cell r="D86">
            <v>50.874000000000002</v>
          </cell>
        </row>
        <row r="87">
          <cell r="A87" t="str">
            <v xml:space="preserve"> 452  Колбаса Со шпиком ВЕС большой батон ТМ Особый рецепт  ПОКОМ</v>
          </cell>
          <cell r="D87">
            <v>748.98</v>
          </cell>
        </row>
        <row r="88">
          <cell r="A88" t="str">
            <v xml:space="preserve"> 456  Колбаса Филейная ТМ Особый рецепт ВЕС большой батон  ПОКОМ</v>
          </cell>
          <cell r="D88">
            <v>883.52200000000005</v>
          </cell>
        </row>
        <row r="89">
          <cell r="A89" t="str">
            <v xml:space="preserve"> 457  Колбаса Молочная ТМ Особый рецепт ВЕС большой батон  ПОКОМ</v>
          </cell>
          <cell r="D89">
            <v>1397.002</v>
          </cell>
        </row>
        <row r="90">
          <cell r="A90" t="str">
            <v xml:space="preserve"> 465  Колбаса Филейная оригинальная ВЕС 0,8кг ТМ Особый рецепт в оболочке полиамид  ПОКОМ</v>
          </cell>
          <cell r="D90">
            <v>48.722000000000001</v>
          </cell>
        </row>
        <row r="91">
          <cell r="A91" t="str">
            <v xml:space="preserve"> 467  Колбаса Филейная 0,5кг ТМ Особый рецепт  ПОКОМ</v>
          </cell>
          <cell r="D91">
            <v>34</v>
          </cell>
        </row>
        <row r="92">
          <cell r="A92" t="str">
            <v xml:space="preserve"> 478  Сардельки Зареченские ВЕС ТМ Зареченские  ПОКОМ</v>
          </cell>
          <cell r="D92">
            <v>6.274</v>
          </cell>
        </row>
        <row r="93">
          <cell r="A93" t="str">
            <v xml:space="preserve"> 495  Колбаса Сочинка по-европейски с сочной грудинкой 0,3кг ТМ Стародворье  ПОКОМ</v>
          </cell>
          <cell r="D93">
            <v>280</v>
          </cell>
        </row>
        <row r="94">
          <cell r="A94" t="str">
            <v xml:space="preserve"> 496  Колбаса Сочинка по-фински с сочным окроком 0,3кг ТМ Стародворье  ПОКОМ</v>
          </cell>
          <cell r="D94">
            <v>165</v>
          </cell>
        </row>
        <row r="95">
          <cell r="A95" t="str">
            <v xml:space="preserve"> 497  Колбаса Сочинка зернистая с сочной грудинкой 0,3кг ТМ Стародворье  ПОКОМ</v>
          </cell>
          <cell r="D95">
            <v>260</v>
          </cell>
        </row>
        <row r="96">
          <cell r="A96" t="str">
            <v xml:space="preserve"> 498  Колбаса Сочинка рубленая с сочным окороком 0,3кг ТМ Стародворье  ПОКОМ</v>
          </cell>
          <cell r="D96">
            <v>179</v>
          </cell>
        </row>
        <row r="97">
          <cell r="A97" t="str">
            <v xml:space="preserve"> 515  Колбаса Сервелат Мясорубский Делюкс 0,3кг ТМ Стародворье  ПОКОМ</v>
          </cell>
          <cell r="D97">
            <v>3</v>
          </cell>
        </row>
        <row r="98">
          <cell r="A98" t="str">
            <v xml:space="preserve"> 519  Грудинка 0,12 кг нарезка ТМ Стародворье  ПОКОМ</v>
          </cell>
          <cell r="D98">
            <v>81</v>
          </cell>
        </row>
        <row r="99">
          <cell r="A99" t="str">
            <v xml:space="preserve"> 520  Колбаса Мраморная ТМ Стародворье в вакуумной упаковке 0,07 кг нарезка  ПОКОМ</v>
          </cell>
          <cell r="D99">
            <v>94</v>
          </cell>
        </row>
        <row r="100">
          <cell r="A100" t="str">
            <v xml:space="preserve"> 521  Бекон ТМ Стародворье в вакуумной упаковке 0,12кг нарезка  ПОКОМ</v>
          </cell>
          <cell r="D100">
            <v>110</v>
          </cell>
        </row>
        <row r="101">
          <cell r="A101" t="str">
            <v xml:space="preserve"> 523  Колбаса Сальчичон нарезка 0,07кг ТМ Стародворье  ПОКОМ </v>
          </cell>
          <cell r="D101">
            <v>152</v>
          </cell>
        </row>
        <row r="102">
          <cell r="A102" t="str">
            <v xml:space="preserve"> 524  Колбаса Сервелат Ореховый нарезка 0,07кг ТМ Стародворье  ПОКОМ</v>
          </cell>
          <cell r="D102">
            <v>164</v>
          </cell>
        </row>
        <row r="103">
          <cell r="A103" t="str">
            <v xml:space="preserve"> 525  Колбаса Фуэт нарезка 0,07кг ТМ Стародворье  ПОКОМ</v>
          </cell>
          <cell r="D103">
            <v>127</v>
          </cell>
        </row>
        <row r="104">
          <cell r="A104" t="str">
            <v xml:space="preserve"> 526  Корейка вяленая выдержанная нарезка 0,05кг ТМ Стародворье  ПОКОМ</v>
          </cell>
          <cell r="D104">
            <v>88</v>
          </cell>
        </row>
        <row r="105">
          <cell r="A105" t="str">
            <v>3215 ВЕТЧ.МЯСНАЯ Папа может п/о 0.4кг 8шт.    ОСТАНКИНО</v>
          </cell>
          <cell r="D105">
            <v>192</v>
          </cell>
        </row>
        <row r="106">
          <cell r="A106" t="str">
            <v>3684 ПРЕСИЖН с/к в/у 1/250 8шт.   ОСТАНКИНО</v>
          </cell>
          <cell r="D106">
            <v>18</v>
          </cell>
        </row>
        <row r="107">
          <cell r="A107" t="str">
            <v>4063 МЯСНАЯ Папа может вар п/о_Л   ОСТАНКИНО</v>
          </cell>
          <cell r="D107">
            <v>203.114</v>
          </cell>
        </row>
        <row r="108">
          <cell r="A108" t="str">
            <v>4117 ЭКСТРА Папа может с/к в/у_Л   ОСТАНКИНО</v>
          </cell>
          <cell r="D108">
            <v>5.4020000000000001</v>
          </cell>
        </row>
        <row r="109">
          <cell r="A109" t="str">
            <v>4574 Колбаса вар Мясная со шпиком 1кг Папа может п/о (код покуп. 24784) Останкино</v>
          </cell>
          <cell r="D109">
            <v>18.212</v>
          </cell>
        </row>
        <row r="110">
          <cell r="A110" t="str">
            <v>4813 ФИЛЕЙНАЯ Папа может вар п/о_Л   ОСТАНКИНО</v>
          </cell>
          <cell r="D110">
            <v>56.875999999999998</v>
          </cell>
        </row>
        <row r="111">
          <cell r="A111" t="str">
            <v>4993 САЛЯМИ ИТАЛЬЯНСКАЯ с/к в/у 1/250*8_120c ОСТАНКИНО</v>
          </cell>
          <cell r="D111">
            <v>71</v>
          </cell>
        </row>
        <row r="112">
          <cell r="A112" t="str">
            <v>5246 ДОКТОРСКАЯ ПРЕМИУМ вар б/о мгс_30с ОСТАНКИНО</v>
          </cell>
          <cell r="D112">
            <v>7.484</v>
          </cell>
        </row>
        <row r="113">
          <cell r="A113" t="str">
            <v>5483 ЭКСТРА Папа может с/к в/у 1/250 8шт.   ОСТАНКИНО</v>
          </cell>
          <cell r="D113">
            <v>186</v>
          </cell>
        </row>
        <row r="114">
          <cell r="A114" t="str">
            <v>5544 Сервелат Финский в/к в/у_45с НОВАЯ ОСТАНКИНО</v>
          </cell>
          <cell r="D114">
            <v>106.685</v>
          </cell>
        </row>
        <row r="115">
          <cell r="A115" t="str">
            <v>5679 САЛЯМИ ИТАЛЬЯНСКАЯ с/к в/у 1/150_60с ОСТАНКИНО</v>
          </cell>
          <cell r="D115">
            <v>91</v>
          </cell>
        </row>
        <row r="116">
          <cell r="A116" t="str">
            <v>5682 САЛЯМИ МЕЛКОЗЕРНЕНАЯ с/к в/у 1/120_60с   ОСТАНКИНО</v>
          </cell>
          <cell r="D116">
            <v>320</v>
          </cell>
        </row>
        <row r="117">
          <cell r="A117" t="str">
            <v>5706 АРОМАТНАЯ Папа может с/к в/у 1/250 8шт.  ОСТАНКИНО</v>
          </cell>
          <cell r="D117">
            <v>167</v>
          </cell>
        </row>
        <row r="118">
          <cell r="A118" t="str">
            <v>5708 ПОСОЛЬСКАЯ Папа может с/к в/у ОСТАНКИНО</v>
          </cell>
          <cell r="D118">
            <v>7.0220000000000002</v>
          </cell>
        </row>
        <row r="119">
          <cell r="A119" t="str">
            <v>5851 ЭКСТРА Папа может вар п/о   ОСТАНКИНО</v>
          </cell>
          <cell r="D119">
            <v>36.356999999999999</v>
          </cell>
        </row>
        <row r="120">
          <cell r="A120" t="str">
            <v>5931 ОХОТНИЧЬЯ Папа может с/к в/у 1/220 8шт.   ОСТАНКИНО</v>
          </cell>
          <cell r="D120">
            <v>225</v>
          </cell>
        </row>
        <row r="121">
          <cell r="A121" t="str">
            <v>5992 ВРЕМЯ ОКРОШКИ Папа может вар п/о 0.4кг   ОСТАНКИНО</v>
          </cell>
          <cell r="D121">
            <v>51</v>
          </cell>
        </row>
        <row r="122">
          <cell r="A122" t="str">
            <v>6004 РАГУ СВИНОЕ 1кг 8шт.зам_120с ОСТАНКИНО</v>
          </cell>
          <cell r="D122">
            <v>32</v>
          </cell>
        </row>
        <row r="123">
          <cell r="A123" t="str">
            <v>6220 ГОВЯЖЬЯ Папа может вар п/о  ОСТАНКИНО</v>
          </cell>
          <cell r="D123">
            <v>5.383</v>
          </cell>
        </row>
        <row r="124">
          <cell r="A124" t="str">
            <v>6221 НЕАПОЛИТАНСКИЙ ДУЭТ с/к с/н мгс 1/90  ОСТАНКИНО</v>
          </cell>
          <cell r="D124">
            <v>87</v>
          </cell>
        </row>
        <row r="125">
          <cell r="A125" t="str">
            <v>6228 МЯСНОЕ АССОРТИ к/з с/н мгс 1/90 10шт.  ОСТАНКИНО</v>
          </cell>
          <cell r="D125">
            <v>44</v>
          </cell>
        </row>
        <row r="126">
          <cell r="A126" t="str">
            <v>6247 ДОМАШНЯЯ Папа может вар п/о 0,4кг 8шт.  ОСТАНКИНО</v>
          </cell>
          <cell r="D126">
            <v>13</v>
          </cell>
        </row>
        <row r="127">
          <cell r="A127" t="str">
            <v>6268 ГОВЯЖЬЯ Папа может вар п/о 0,4кг 8 шт.  ОСТАНКИНО</v>
          </cell>
          <cell r="D127">
            <v>183</v>
          </cell>
        </row>
        <row r="128">
          <cell r="A128" t="str">
            <v>6279 КОРЕЙКА ПО-ОСТ.к/в в/с с/н в/у 1/150_45с  ОСТАНКИНО</v>
          </cell>
          <cell r="D128">
            <v>126</v>
          </cell>
        </row>
        <row r="129">
          <cell r="A129" t="str">
            <v>6303 МЯСНЫЕ Папа может сос п/о мгс 1.5*3  ОСТАНКИНО</v>
          </cell>
          <cell r="D129">
            <v>141.535</v>
          </cell>
        </row>
        <row r="130">
          <cell r="A130" t="str">
            <v>6324 ДОКТОРСКАЯ ГОСТ вар п/о 0.4кг 8шт.  ОСТАНКИНО</v>
          </cell>
          <cell r="D130">
            <v>14</v>
          </cell>
        </row>
        <row r="131">
          <cell r="A131" t="str">
            <v>6325 ДОКТОРСКАЯ ПРЕМИУМ вар п/о 0.4кг 8шт.  ОСТАНКИНО</v>
          </cell>
          <cell r="D131">
            <v>326</v>
          </cell>
        </row>
        <row r="132">
          <cell r="A132" t="str">
            <v>6333 МЯСНАЯ Папа может вар п/о 0.4кг 8шт.  ОСТАНКИНО</v>
          </cell>
          <cell r="D132">
            <v>562</v>
          </cell>
        </row>
        <row r="133">
          <cell r="A133" t="str">
            <v>6340 ДОМАШНИЙ РЕЦЕПТ Коровино 0.5кг 8шт.  ОСТАНКИНО</v>
          </cell>
          <cell r="D133">
            <v>56</v>
          </cell>
        </row>
        <row r="134">
          <cell r="A134" t="str">
            <v>6353 ЭКСТРА Папа может вар п/о 0.4кг 8шт.  ОСТАНКИНО</v>
          </cell>
          <cell r="D134">
            <v>248</v>
          </cell>
        </row>
        <row r="135">
          <cell r="A135" t="str">
            <v>6392 ФИЛЕЙНАЯ Папа может вар п/о 0.4кг. ОСТАНКИНО</v>
          </cell>
          <cell r="D135">
            <v>531</v>
          </cell>
        </row>
        <row r="136">
          <cell r="A136" t="str">
            <v>6448 СВИНИНА МАДЕРА с/к с/н в/у 1/100 10шт.   ОСТАНКИНО</v>
          </cell>
          <cell r="D136">
            <v>31</v>
          </cell>
        </row>
        <row r="137">
          <cell r="A137" t="str">
            <v>6453 ЭКСТРА Папа может с/к с/н в/у 1/100 14шт.   ОСТАНКИНО</v>
          </cell>
          <cell r="D137">
            <v>438</v>
          </cell>
        </row>
        <row r="138">
          <cell r="A138" t="str">
            <v>6454 АРОМАТНАЯ с/к с/н в/у 1/100 10шт.  ОСТАНКИНО</v>
          </cell>
          <cell r="D138">
            <v>354</v>
          </cell>
        </row>
        <row r="139">
          <cell r="A139" t="str">
            <v>6459 СЕРВЕЛАТ ШВЕЙЦАРСК. в/к с/н в/у 1/100*10  ОСТАНКИНО</v>
          </cell>
          <cell r="D139">
            <v>190</v>
          </cell>
        </row>
        <row r="140">
          <cell r="A140" t="str">
            <v>6470 ВЕТЧ.МРАМОРНАЯ в/у_45с  ОСТАНКИНО</v>
          </cell>
          <cell r="D140">
            <v>3.056</v>
          </cell>
        </row>
        <row r="141">
          <cell r="A141" t="str">
            <v>6495 ВЕТЧ.МРАМОРНАЯ в/у срез 0.3кг 6шт_45с  ОСТАНКИНО</v>
          </cell>
          <cell r="D141">
            <v>38</v>
          </cell>
        </row>
        <row r="142">
          <cell r="A142" t="str">
            <v>6527 ШПИКАЧКИ СОЧНЫЕ ПМ сар б/о мгс 1*3 45с ОСТАНКИНО</v>
          </cell>
          <cell r="D142">
            <v>80.245999999999995</v>
          </cell>
        </row>
        <row r="143">
          <cell r="A143" t="str">
            <v>6528 ШПИКАЧКИ СОЧНЫЕ ПМ сар б/о мгс 0.4кг 45с  ОСТАНКИНО</v>
          </cell>
          <cell r="D143">
            <v>29</v>
          </cell>
        </row>
        <row r="144">
          <cell r="A144" t="str">
            <v>6609 С ГОВЯДИНОЙ ПМ сар б/о мгс 0.4кг_45с ОСТАНКИНО</v>
          </cell>
          <cell r="D144">
            <v>20</v>
          </cell>
        </row>
        <row r="145">
          <cell r="A145" t="str">
            <v>6616 МОЛОЧНЫЕ КЛАССИЧЕСКИЕ сос п/о в/у 0.3кг  ОСТАНКИНО</v>
          </cell>
          <cell r="D145">
            <v>296</v>
          </cell>
        </row>
        <row r="146">
          <cell r="A146" t="str">
            <v>6697 СЕРВЕЛАТ ФИНСКИЙ ПМ в/к в/у 0,35кг 8шт.  ОСТАНКИНО</v>
          </cell>
          <cell r="D146">
            <v>749</v>
          </cell>
        </row>
        <row r="147">
          <cell r="A147" t="str">
            <v>6713 СОЧНЫЙ ГРИЛЬ ПМ сос п/о мгс 0.41кг 8шт.  ОСТАНКИНО</v>
          </cell>
          <cell r="D147">
            <v>199</v>
          </cell>
        </row>
        <row r="148">
          <cell r="A148" t="str">
            <v>6724 МОЛОЧНЫЕ ПМ сос п/о мгс 0.41кг 10шт.  ОСТАНКИНО</v>
          </cell>
          <cell r="D148">
            <v>148</v>
          </cell>
        </row>
        <row r="149">
          <cell r="A149" t="str">
            <v>6765 РУБЛЕНЫЕ сос ц/о мгс 0.36кг 6шт.  ОСТАНКИНО</v>
          </cell>
          <cell r="D149">
            <v>103</v>
          </cell>
        </row>
        <row r="150">
          <cell r="A150" t="str">
            <v>6785 ВЕНСКАЯ САЛЯМИ п/к в/у 0.33кг 8шт.  ОСТАНКИНО</v>
          </cell>
          <cell r="D150">
            <v>22</v>
          </cell>
        </row>
        <row r="151">
          <cell r="A151" t="str">
            <v>6787 СЕРВЕЛАТ КРЕМЛЕВСКИЙ в/к в/у 0,33кг 8шт.  ОСТАНКИНО</v>
          </cell>
          <cell r="D151">
            <v>33</v>
          </cell>
        </row>
        <row r="152">
          <cell r="A152" t="str">
            <v>6793 БАЛЫКОВАЯ в/к в/у 0,33кг 8шт.  ОСТАНКИНО</v>
          </cell>
          <cell r="D152">
            <v>73</v>
          </cell>
        </row>
        <row r="153">
          <cell r="A153" t="str">
            <v>6829 МОЛОЧНЫЕ КЛАССИЧЕСКИЕ сос п/о мгс 2*4_С  ОСТАНКИНО</v>
          </cell>
          <cell r="D153">
            <v>196.898</v>
          </cell>
        </row>
        <row r="154">
          <cell r="A154" t="str">
            <v>6837 ФИЛЕЙНЫЕ Папа Может сос ц/о мгс 0.4кг  ОСТАНКИНО</v>
          </cell>
          <cell r="D154">
            <v>224</v>
          </cell>
        </row>
        <row r="155">
          <cell r="A155" t="str">
            <v>6861 ДОМАШНИЙ РЕЦЕПТ Коровино вар п/о  ОСТАНКИНО</v>
          </cell>
          <cell r="D155">
            <v>11.807</v>
          </cell>
        </row>
        <row r="156">
          <cell r="A156" t="str">
            <v>6866 ВЕТЧ.НЕЖНАЯ Коровино п/о_Маяк  ОСТАНКИНО</v>
          </cell>
          <cell r="D156">
            <v>16.559999999999999</v>
          </cell>
        </row>
        <row r="157">
          <cell r="A157" t="str">
            <v>7001 КЛАССИЧЕСКИЕ Папа может сар б/о мгс 1*3  ОСТАНКИНО</v>
          </cell>
          <cell r="D157">
            <v>51.93</v>
          </cell>
        </row>
        <row r="158">
          <cell r="A158" t="str">
            <v>7040 С ИНДЕЙКОЙ ПМ сос ц/о в/у 1/270 8шт.  ОСТАНКИНО</v>
          </cell>
          <cell r="D158">
            <v>46</v>
          </cell>
        </row>
        <row r="159">
          <cell r="A159" t="str">
            <v>7059 ШПИКАЧКИ СОЧНЫЕ С БЕК. п/о мгс 0.3кг_60с  ОСТАНКИНО</v>
          </cell>
          <cell r="D159">
            <v>74</v>
          </cell>
        </row>
        <row r="160">
          <cell r="A160" t="str">
            <v>7066 СОЧНЫЕ ПМ сос п/о мгс 0.41кг 10шт_50с  ОСТАНКИНО</v>
          </cell>
          <cell r="D160">
            <v>677</v>
          </cell>
        </row>
        <row r="161">
          <cell r="A161" t="str">
            <v>7070 СОЧНЫЕ ПМ сос п/о мгс 1.5*4_А_50с  ОСТАНКИНО</v>
          </cell>
          <cell r="D161">
            <v>370.59899999999999</v>
          </cell>
        </row>
        <row r="162">
          <cell r="A162" t="str">
            <v>7073 МОЛОЧ.ПРЕМИУМ ПМ сос п/о в/у 1/350_50с  ОСТАНКИНО</v>
          </cell>
          <cell r="D162">
            <v>334</v>
          </cell>
        </row>
        <row r="163">
          <cell r="A163" t="str">
            <v>7074 МОЛОЧ.ПРЕМИУМ ПМ сос п/о мгс 0.6кг_50с  ОСТАНКИНО</v>
          </cell>
          <cell r="D163">
            <v>6</v>
          </cell>
        </row>
        <row r="164">
          <cell r="A164" t="str">
            <v>7075 МОЛОЧ.ПРЕМИУМ ПМ сос п/о мгс 1.5*4_О_50с  ОСТАНКИНО</v>
          </cell>
          <cell r="D164">
            <v>22.222999999999999</v>
          </cell>
        </row>
        <row r="165">
          <cell r="A165" t="str">
            <v>7077 МЯСНЫЕ С ГОВЯД.ПМ сос п/о мгс 0.4кг_50с  ОСТАНКИНО</v>
          </cell>
          <cell r="D165">
            <v>458</v>
          </cell>
        </row>
        <row r="166">
          <cell r="A166" t="str">
            <v>7080 СЛИВОЧНЫЕ ПМ сос п/о мгс 0.41кг 10шт. 50с  ОСТАНКИНО</v>
          </cell>
          <cell r="D166">
            <v>548</v>
          </cell>
        </row>
        <row r="167">
          <cell r="A167" t="str">
            <v>7082 СЛИВОЧНЫЕ ПМ сос п/о мгс 1.5*4_50с  ОСТАНКИНО</v>
          </cell>
          <cell r="D167">
            <v>42.015000000000001</v>
          </cell>
        </row>
        <row r="168">
          <cell r="A168" t="str">
            <v>7087 ШПИК С ЧЕСНОК.И ПЕРЦЕМ к/в в/у 0.3кг_50с  ОСТАНКИНО</v>
          </cell>
          <cell r="D168">
            <v>31</v>
          </cell>
        </row>
        <row r="169">
          <cell r="A169" t="str">
            <v>7090 СВИНИНА ПО-ДОМ. к/в мл/к в/у 0.3кг_50с  ОСТАНКИНО</v>
          </cell>
          <cell r="D169">
            <v>53</v>
          </cell>
        </row>
        <row r="170">
          <cell r="A170" t="str">
            <v>7092 БЕКОН Папа может с/к с/н в/у 1/140_50с  ОСТАНКИНО</v>
          </cell>
          <cell r="D170">
            <v>240</v>
          </cell>
        </row>
        <row r="171">
          <cell r="A171" t="str">
            <v>7107 САН-РЕМО с/в с/н мгс 1/90 12шт.  ОСТАНКИНО</v>
          </cell>
          <cell r="D171">
            <v>3</v>
          </cell>
        </row>
        <row r="172">
          <cell r="A172" t="str">
            <v>7147 САЛЬЧИЧОН Останкино с/к в/у 1/220 8шт.  ОСТАНКИНО</v>
          </cell>
          <cell r="D172">
            <v>7</v>
          </cell>
        </row>
        <row r="173">
          <cell r="A173" t="str">
            <v>7149 БАЛЫКОВАЯ Коровино п/к в/у 0.84кг_50с  ОСТАНКИНО</v>
          </cell>
          <cell r="D173">
            <v>16</v>
          </cell>
        </row>
        <row r="174">
          <cell r="A174" t="str">
            <v>7154 СЕРВЕЛАТ ЗЕРНИСТЫЙ ПМ в/к в/у 0.35кг_50с  ОСТАНКИНО</v>
          </cell>
          <cell r="D174">
            <v>523</v>
          </cell>
        </row>
        <row r="175">
          <cell r="A175" t="str">
            <v>7157 СЕРВЕЛАТ ЗЕРНИСНЫЙ ПМ в/к в/у_50с  ОСТАНКИНО</v>
          </cell>
          <cell r="D175">
            <v>15.46</v>
          </cell>
        </row>
        <row r="176">
          <cell r="A176" t="str">
            <v>7166 СЕРВЕЛТ ОХОТНИЧИЙ ПМ в/к в/у_50с  ОСТАНКИНО</v>
          </cell>
          <cell r="D176">
            <v>67.756</v>
          </cell>
        </row>
        <row r="177">
          <cell r="A177" t="str">
            <v>7169 СЕРВЕЛАТ ОХОТНИЧИЙ ПМ в/к в/у 0.35кг_50с  ОСТАНКИНО</v>
          </cell>
          <cell r="D177">
            <v>640</v>
          </cell>
        </row>
        <row r="178">
          <cell r="A178" t="str">
            <v>7187 ГРУДИНКА ПРЕМИУМ к/в мл/к в/у 0,3кг_50с ОСТАНКИНО</v>
          </cell>
          <cell r="D178">
            <v>136</v>
          </cell>
        </row>
        <row r="179">
          <cell r="A179" t="str">
            <v>7231 КЛАССИЧЕСКАЯ ПМ вар п/о 0,3кг 8шт_209к ОСТАНКИНО</v>
          </cell>
          <cell r="D179">
            <v>157</v>
          </cell>
        </row>
        <row r="180">
          <cell r="A180" t="str">
            <v>7232 БОЯNСКАЯ ПМ п/к в/у 0,28кг 8шт_209к ОСТАНКИНО</v>
          </cell>
          <cell r="D180">
            <v>329</v>
          </cell>
        </row>
        <row r="181">
          <cell r="A181" t="str">
            <v>7235 ВЕТЧ.КЛАССИЧЕСКАЯ ПМ п/о 0,35кг 8шт_209к ОСТАНКИНО</v>
          </cell>
          <cell r="D181">
            <v>10</v>
          </cell>
        </row>
        <row r="182">
          <cell r="A182" t="str">
            <v>7236 СЕРВЕЛАТ КАРЕЛЬСКИЙ в/к в/у 0,28кг_209к ОСТАНКИНО</v>
          </cell>
          <cell r="D182">
            <v>557</v>
          </cell>
        </row>
        <row r="183">
          <cell r="A183" t="str">
            <v>7241 САЛЯМИ Папа может п/к в/у 0,28кг_209к ОСТАНКИНО</v>
          </cell>
          <cell r="D183">
            <v>191</v>
          </cell>
        </row>
        <row r="184">
          <cell r="A184" t="str">
            <v>7245 ВЕТЧ.ФИЛЕЙНАЯ ПМ п/о 0,4кг 8шт ОСТАНКИНО</v>
          </cell>
          <cell r="D184">
            <v>15</v>
          </cell>
        </row>
        <row r="185">
          <cell r="A185" t="str">
            <v>7252 СЕРВЕЛАТ ФИНСКИЙ ПМ в/к с/н мгс 1/100*12  ОСТАНКИНО</v>
          </cell>
          <cell r="D185">
            <v>-4</v>
          </cell>
        </row>
        <row r="186">
          <cell r="A186" t="str">
            <v>7271 МЯСНЫЕ С ГОВЯДИНОЙ ПМ сос п/о мгс 1.5*4 ВЕС  ОСТАНКИНО</v>
          </cell>
          <cell r="D186">
            <v>38.750999999999998</v>
          </cell>
        </row>
        <row r="187">
          <cell r="A187" t="str">
            <v>7284 ДЛЯ ДЕТЕЙ сос п/о мгс 0,33кг 6шт  ОСТАНКИНО</v>
          </cell>
          <cell r="D187">
            <v>61</v>
          </cell>
        </row>
        <row r="188">
          <cell r="A188" t="str">
            <v>7332 БОЯРСКАЯ ПМ п/к в/у 0.28кг_СНГ  ОСТАНКИНО</v>
          </cell>
          <cell r="D188">
            <v>43</v>
          </cell>
        </row>
        <row r="189">
          <cell r="A189" t="str">
            <v>7333 СЕРВЕЛАТ ОХОТНИЧИЙ ПМ в/к в/у 0.28кг_СНГ  ОСТАНКИНО</v>
          </cell>
          <cell r="D189">
            <v>37</v>
          </cell>
        </row>
        <row r="190">
          <cell r="A190" t="str">
            <v>Балык говяжий с/к "Эликатессе" 0,10 кг.шт. нарезка (лоток с ср.защ.атм.)  СПК</v>
          </cell>
          <cell r="D190">
            <v>8</v>
          </cell>
        </row>
        <row r="191">
          <cell r="A191" t="str">
            <v>Балык свиной с/к "Эликатессе" 0,10 кг.шт. нарезка (лоток с ср.защ.атм.)  СПК</v>
          </cell>
          <cell r="D191">
            <v>6</v>
          </cell>
        </row>
        <row r="192">
          <cell r="A192" t="str">
            <v>Балыковая с/к 200 гр. срез "Эликатессе" термоформ.пак.  СПК</v>
          </cell>
          <cell r="D192">
            <v>-3</v>
          </cell>
        </row>
        <row r="193">
          <cell r="A193" t="str">
            <v>БОНУС МОЛОЧНЫЕ КЛАССИЧЕСКИЕ сос п/о в/у 0.3кг (6084)  ОСТАНКИНО</v>
          </cell>
          <cell r="D193">
            <v>20</v>
          </cell>
        </row>
        <row r="194">
          <cell r="A194" t="str">
            <v>БОНУС МОЛОЧНЫЕ КЛАССИЧЕСКИЕ сос п/о мгс 2*4_С (4980)  ОСТАНКИНО</v>
          </cell>
          <cell r="D194">
            <v>4.0919999999999996</v>
          </cell>
        </row>
        <row r="195">
          <cell r="A195" t="str">
            <v>БОНУС СОЧНЫЕ Папа может сос п/о мгс 1.5*4 (6954)  ОСТАНКИНО</v>
          </cell>
          <cell r="D195">
            <v>1.5640000000000001</v>
          </cell>
        </row>
        <row r="196">
          <cell r="A196" t="str">
            <v>БОНУС СОЧНЫЕ сос п/о мгс 0.41кг_UZ (6087)  ОСТАНКИНО</v>
          </cell>
          <cell r="D196">
            <v>53</v>
          </cell>
        </row>
        <row r="197">
          <cell r="A197" t="str">
            <v>БОНУС_307 Колбаса Сервелат Мясорубский с мелкорубленным окороком 0,35 кг срез ТМ Стародворье   Поком</v>
          </cell>
          <cell r="D197">
            <v>121</v>
          </cell>
        </row>
        <row r="198">
          <cell r="A198" t="str">
            <v>БОНУС_319  Колбаса вареная Филейская ТМ Вязанка ТС Классическая, 0,45 кг. ПОКОМ</v>
          </cell>
          <cell r="D198">
            <v>402</v>
          </cell>
        </row>
        <row r="199">
          <cell r="A199" t="str">
            <v>Бутербродная вареная 0,47 кг шт.  СПК</v>
          </cell>
          <cell r="D199">
            <v>5</v>
          </cell>
        </row>
        <row r="200">
          <cell r="A200" t="str">
            <v>Вацлавская п/к (черева) 390 гр.шт. термоус.пак  СПК</v>
          </cell>
          <cell r="D200">
            <v>-2</v>
          </cell>
        </row>
        <row r="201">
          <cell r="A201" t="str">
            <v>Готовые бельмеши сочные с мясом ТМ Горячая штучка 0,3кг зам  ПОКОМ</v>
          </cell>
          <cell r="D201">
            <v>70</v>
          </cell>
        </row>
        <row r="202">
          <cell r="A202" t="str">
            <v>Готовые чебупели острые с мясом 0,24кг ТМ Горячая штучка  ПОКОМ</v>
          </cell>
          <cell r="D202">
            <v>124</v>
          </cell>
        </row>
        <row r="203">
          <cell r="A203" t="str">
            <v>Готовые чебупели острые с мясом Горячая штучка 0,3 кг зам  ПОКОМ</v>
          </cell>
          <cell r="D203">
            <v>1</v>
          </cell>
        </row>
        <row r="204">
          <cell r="A204" t="str">
            <v>Готовые чебупели с ветчиной и сыром ТМ Горячая штучка флоу-пак 0,24 кг.  ПОКОМ</v>
          </cell>
          <cell r="D204">
            <v>247</v>
          </cell>
        </row>
        <row r="205">
          <cell r="A205" t="str">
            <v>Готовые чебупели сочные с мясом ТМ Горячая штучка флоу-пак 0,24 кг  ПОКОМ</v>
          </cell>
          <cell r="D205">
            <v>382</v>
          </cell>
        </row>
        <row r="206">
          <cell r="A206" t="str">
            <v>Готовые чебуреки с мясом ТМ Горячая штучка 0,09 кг флоу-пак ПОКОМ</v>
          </cell>
          <cell r="D206">
            <v>70</v>
          </cell>
        </row>
        <row r="207">
          <cell r="A207" t="str">
            <v>Гуцульская с/к "КолбасГрад" 160 гр.шт. термоус. пак  СПК</v>
          </cell>
        </row>
        <row r="208">
          <cell r="A208" t="str">
            <v>Дельгаро с/в "Эликатессе" 140 гр.шт.  СПК</v>
          </cell>
        </row>
        <row r="209">
          <cell r="A209" t="str">
            <v>Деревенская с чесночком и сальцем п/к (черева) 390 гр.шт. термоус. пак.  СПК</v>
          </cell>
          <cell r="D209">
            <v>19</v>
          </cell>
        </row>
        <row r="210">
          <cell r="A210" t="str">
            <v>Докторская вареная в/с 0,47 кг шт.  СПК</v>
          </cell>
          <cell r="D210">
            <v>5</v>
          </cell>
        </row>
        <row r="211">
          <cell r="A211" t="str">
            <v>Докторская вареная термоус.пак. "Высокий вкус"  СПК</v>
          </cell>
          <cell r="D211">
            <v>4.1440000000000001</v>
          </cell>
        </row>
        <row r="212">
          <cell r="A212" t="str">
            <v>ЖАР-ладушки с клубникой и вишней ТМ Стародворье 0,2 кг ПОКОМ</v>
          </cell>
          <cell r="D212">
            <v>4</v>
          </cell>
        </row>
        <row r="213">
          <cell r="A213" t="str">
            <v>ЖАР-ладушки с мясом 0,2кг ТМ Стародворье  ПОКОМ</v>
          </cell>
          <cell r="D213">
            <v>74</v>
          </cell>
        </row>
        <row r="214">
          <cell r="A214" t="str">
            <v>ЖАР-ладушки с яблоком и грушей ТМ Стародворье 0,2 кг. ПОКОМ</v>
          </cell>
          <cell r="D214">
            <v>2</v>
          </cell>
        </row>
        <row r="215">
          <cell r="A215" t="str">
            <v>Жареные вареники с картофелем и беконом Добросельские 0,2 кг. ТМ Стародворье  ПОКОМ</v>
          </cell>
          <cell r="D215">
            <v>88</v>
          </cell>
        </row>
        <row r="216">
          <cell r="A216" t="str">
            <v>Карбонад Юбилейный термоус.пак.  СПК</v>
          </cell>
          <cell r="D216">
            <v>2.1459999999999999</v>
          </cell>
        </row>
        <row r="217">
          <cell r="A217" t="str">
            <v>Классическая вареная 400 гр.шт.  СПК</v>
          </cell>
          <cell r="D217">
            <v>2</v>
          </cell>
        </row>
        <row r="218">
          <cell r="A218" t="str">
            <v>Классическая с/к 80 гр.шт.нар. (лоток с ср.защ.атм.)  СПК</v>
          </cell>
          <cell r="D218">
            <v>3</v>
          </cell>
        </row>
        <row r="219">
          <cell r="A219" t="str">
            <v>Колбаски ПодПивасики оригинальные с/к 0,10 кг.шт. термофор.пак.  СПК</v>
          </cell>
          <cell r="D219">
            <v>68</v>
          </cell>
        </row>
        <row r="220">
          <cell r="A220" t="str">
            <v>Колбаски ПодПивасики острые с/к 0,10 кг.шт. термофор.пак.  СПК</v>
          </cell>
          <cell r="D220">
            <v>111</v>
          </cell>
        </row>
        <row r="221">
          <cell r="A221" t="str">
            <v>Колбаски ПодПивасики с сыром с/к 100 гр.шт. (в ср.защ.атм.)  СПК</v>
          </cell>
          <cell r="D221">
            <v>19</v>
          </cell>
        </row>
        <row r="222">
          <cell r="A222" t="str">
            <v>Круггетсы с сырным соусом ТМ Горячая штучка ТС Круггетсы флоу-пак 0,2 кг  ПОКОМ</v>
          </cell>
          <cell r="D222">
            <v>147</v>
          </cell>
        </row>
        <row r="223">
          <cell r="A223" t="str">
            <v>Круггетсы сочные ТМ Горячая штучка ТС Круггетсы флоу-пак 0,2 кг.  ПОКОМ</v>
          </cell>
          <cell r="D223">
            <v>152</v>
          </cell>
        </row>
        <row r="224">
          <cell r="A224" t="str">
            <v>Мини-сосиски в тесте 3,7кг ВЕС заморож. ТМ Зареченские  ПОКОМ</v>
          </cell>
          <cell r="D224">
            <v>40.71</v>
          </cell>
        </row>
        <row r="225">
          <cell r="A225" t="str">
            <v>Мини-чебуречки с мясом ВЕС 5,5кг ТМ Зареченские  ПОКОМ</v>
          </cell>
          <cell r="D225">
            <v>22</v>
          </cell>
        </row>
        <row r="226">
          <cell r="A226" t="str">
            <v>Мини-шарики с курочкой и сыром ТМ Зареченские ВЕС  ПОКОМ</v>
          </cell>
          <cell r="D226">
            <v>63</v>
          </cell>
        </row>
        <row r="227">
          <cell r="A227" t="str">
            <v>Наггетсы из печи 0,25кг ТМ Вязанка ТС Няняггетсы Сливушки замор.  ПОКОМ</v>
          </cell>
          <cell r="D227">
            <v>311</v>
          </cell>
        </row>
        <row r="228">
          <cell r="A228" t="str">
            <v>Наггетсы Нагетосы Сочная курочка ТМ Горячая штучка 0,25 кг зам  ПОКОМ</v>
          </cell>
          <cell r="D228">
            <v>263</v>
          </cell>
        </row>
        <row r="229">
          <cell r="A229" t="str">
            <v>Наггетсы с индейкой 0,25кг ТМ Вязанка ТС Няняггетсы Сливушки НД2 замор.  ПОКОМ</v>
          </cell>
          <cell r="D229">
            <v>278</v>
          </cell>
        </row>
        <row r="230">
          <cell r="A230" t="str">
            <v>Наггетсы с куриным филе и сыром ТМ Вязанка 0,25 кг ПОКОМ</v>
          </cell>
          <cell r="D230">
            <v>233</v>
          </cell>
        </row>
        <row r="231">
          <cell r="A231" t="str">
            <v>Наггетсы Хрустящие ТМ Зареченские. ВЕС ПОКОМ</v>
          </cell>
          <cell r="D231">
            <v>346</v>
          </cell>
        </row>
        <row r="232">
          <cell r="A232" t="str">
            <v>Наггетсы Хрустящие ТМ Стародворье с сочной курочкой 0,23 кг  ПОКОМ</v>
          </cell>
          <cell r="D232">
            <v>59</v>
          </cell>
        </row>
        <row r="233">
          <cell r="A233" t="str">
            <v>Оригинальная с перцем с/к  СПК</v>
          </cell>
          <cell r="D233">
            <v>13.791</v>
          </cell>
        </row>
        <row r="234">
          <cell r="A234" t="str">
            <v>Пекерсы с индейкой в сливочном соусе ТМ Горячая штучка 0,25 кг зам  ПОКОМ</v>
          </cell>
          <cell r="D234">
            <v>75</v>
          </cell>
        </row>
        <row r="235">
          <cell r="A235" t="str">
            <v>Пельмени Grandmeni с говядиной и свининой 0,7кг ТМ Горячая штучка  ПОКОМ</v>
          </cell>
          <cell r="D235">
            <v>7</v>
          </cell>
        </row>
        <row r="236">
          <cell r="A236" t="str">
            <v>Пельмени Бигбули #МЕГАВКУСИЩЕ с сочной грудинкой ТМ Горячая штучка 0,7 кг. ПОКОМ</v>
          </cell>
          <cell r="D236">
            <v>106</v>
          </cell>
        </row>
        <row r="237">
          <cell r="A237" t="str">
            <v>Пельмени Бигбули с мясом ТМ Горячая штучка. флоу-пак сфера 0,4 кг. ПОКОМ</v>
          </cell>
          <cell r="D237">
            <v>60</v>
          </cell>
        </row>
        <row r="238">
          <cell r="A238" t="str">
            <v>Пельмени Бигбули с мясом ТМ Горячая штучка. флоу-пак сфера 0,7 кг ПОКОМ</v>
          </cell>
          <cell r="D238">
            <v>127</v>
          </cell>
        </row>
        <row r="239">
          <cell r="A239" t="str">
            <v>Пельмени Бигбули со сливочным маслом ТМ Горячая штучка, флоу-пак сфера 0,7. ПОКОМ</v>
          </cell>
          <cell r="D239">
            <v>102</v>
          </cell>
        </row>
        <row r="240">
          <cell r="A240" t="str">
            <v>Пельмени Бульмени мини с мясом и оливковым маслом 0,7 кг ТМ Горячая штучка  ПОКОМ</v>
          </cell>
          <cell r="D240">
            <v>194</v>
          </cell>
        </row>
        <row r="241">
          <cell r="A241" t="str">
            <v>Пельмени Бульмени Нейробуст с мясом ТМ Горячая штучка ТС Бульмени ГШ сфера флоу-пак 0,6 кг.  ПОКОМ</v>
          </cell>
          <cell r="D241">
            <v>40</v>
          </cell>
        </row>
        <row r="242">
          <cell r="A242" t="str">
            <v>Пельмени Бульмени с говядиной и свининой Наваристые 5кг Горячая штучка ВЕС  ПОКОМ</v>
          </cell>
          <cell r="D242">
            <v>570</v>
          </cell>
        </row>
        <row r="243">
          <cell r="A243" t="str">
            <v>Пельмени Бульмени с говядиной и свининой СЕВЕРНАЯ КОЛЛЕКЦИЯ 0,7кг ТМ Горячая штучка сфера  ПОКОМ</v>
          </cell>
          <cell r="D243">
            <v>12</v>
          </cell>
        </row>
        <row r="244">
          <cell r="A244" t="str">
            <v>Пельмени Бульмени с говядиной и свининой ТМ Горячая штучка. флоу-пак сфера 0,4 кг ПОКОМ</v>
          </cell>
          <cell r="D244">
            <v>315</v>
          </cell>
        </row>
        <row r="245">
          <cell r="A245" t="str">
            <v>Пельмени Бульмени с говядиной и свининой ТМ Горячая штучка. флоу-пак сфера 0,7 кг ПОКОМ</v>
          </cell>
          <cell r="D245">
            <v>383</v>
          </cell>
        </row>
        <row r="246">
          <cell r="A246" t="str">
            <v>Пельмени Бульмени со сливочным маслом ТМ Горячая штучка. флоу-пак сфера 0,4 кг. ПОКОМ</v>
          </cell>
          <cell r="D246">
            <v>376</v>
          </cell>
        </row>
        <row r="247">
          <cell r="A247" t="str">
            <v>Пельмени Бульмени со сливочным маслом ТМ Горячая штучка.флоу-пак сфера 0,7 кг. ПОКОМ</v>
          </cell>
          <cell r="D247">
            <v>402</v>
          </cell>
        </row>
        <row r="248">
          <cell r="A248" t="str">
            <v>Пельмени Бульмени хрустящие с мясом 0,22 кг ТМ Горячая штучка  ПОКОМ</v>
          </cell>
          <cell r="D248">
            <v>68</v>
          </cell>
        </row>
        <row r="249">
          <cell r="A249" t="str">
            <v>Пельмени Добросельские со свининой и говядиной ТМ Стародворье флоу-пак клас. форма 0,65 кг.  ПОКОМ</v>
          </cell>
          <cell r="D249">
            <v>100</v>
          </cell>
        </row>
        <row r="250">
          <cell r="A250" t="str">
            <v>Пельмени Медвежьи ушки с фермерскими сливками 0,7кг  ПОКОМ</v>
          </cell>
          <cell r="D250">
            <v>26</v>
          </cell>
        </row>
        <row r="251">
          <cell r="A251" t="str">
            <v>Пельмени Мясные с говядиной ТМ Стародворье сфера флоу-пак 1 кг  ПОКОМ</v>
          </cell>
          <cell r="D251">
            <v>165</v>
          </cell>
        </row>
        <row r="252">
          <cell r="A252" t="str">
            <v>Пельмени Мясорубские с рубленой грудинкой ТМ Стародворье флоупак  0,7 кг. ПОКОМ</v>
          </cell>
          <cell r="D252">
            <v>1</v>
          </cell>
        </row>
        <row r="253">
          <cell r="A253" t="str">
            <v>Пельмени Отборные из свинины и говядины 0,9 кг ТМ Стародворье ТС Медвежье ушко  ПОКОМ</v>
          </cell>
          <cell r="D253">
            <v>107</v>
          </cell>
        </row>
        <row r="254">
          <cell r="A254" t="str">
            <v>Пельмени С говядиной и свининой, ВЕС, сфера пуговки Мясная Галерея  ПОКОМ</v>
          </cell>
          <cell r="D254">
            <v>80</v>
          </cell>
        </row>
        <row r="255">
          <cell r="A255" t="str">
            <v>Пельмени Со свининой и говядиной ТМ Особый рецепт Любимая ложка 1,0 кг  ПОКОМ</v>
          </cell>
          <cell r="D255">
            <v>131</v>
          </cell>
        </row>
        <row r="256">
          <cell r="A256" t="str">
            <v>Пельмени Сочные сфера 0,8 кг ТМ Стародворье  ПОКОМ</v>
          </cell>
          <cell r="D256">
            <v>27</v>
          </cell>
        </row>
        <row r="257">
          <cell r="A257" t="str">
            <v>Пирожки с мясом 3,7кг ВЕС ТМ Зареченские  ПОКОМ</v>
          </cell>
          <cell r="D257">
            <v>14.8</v>
          </cell>
        </row>
        <row r="258">
          <cell r="A258" t="str">
            <v>Сальчетти с/к 230 гр.шт.  СПК</v>
          </cell>
          <cell r="D258">
            <v>12</v>
          </cell>
        </row>
        <row r="259">
          <cell r="A259" t="str">
            <v>Салями с перчиком с/к "КолбасГрад" 160 гр.шт. термоус. пак.  СПК</v>
          </cell>
          <cell r="D259">
            <v>7</v>
          </cell>
        </row>
        <row r="260">
          <cell r="A260" t="str">
            <v>Салями с/к 100 гр.шт.нар. (лоток с ср.защ.атм.)  СПК</v>
          </cell>
          <cell r="D260">
            <v>5</v>
          </cell>
        </row>
        <row r="261">
          <cell r="A261" t="str">
            <v>Салями Трюфель с/в "Эликатессе" 0,16 кг.шт.  СПК</v>
          </cell>
          <cell r="D261">
            <v>14</v>
          </cell>
        </row>
        <row r="262">
          <cell r="A262" t="str">
            <v>Сардельки "Докторские" (черева) ( в ср.защ.атм.) 1.0 кг. "Высокий вкус"  СПК</v>
          </cell>
          <cell r="D262">
            <v>6.8550000000000004</v>
          </cell>
        </row>
        <row r="263">
          <cell r="A263" t="str">
            <v>Сардельки из говядины (черева) (в ср.защ.атм.) "Высокий вкус"  СПК</v>
          </cell>
          <cell r="D263">
            <v>1.74</v>
          </cell>
        </row>
        <row r="264">
          <cell r="A264" t="str">
            <v>Сервелат мелкозернистый в/к 0,5 кг.шт. термоус.пак. "Высокий вкус"  СПК</v>
          </cell>
          <cell r="D264">
            <v>-1</v>
          </cell>
        </row>
        <row r="265">
          <cell r="A265" t="str">
            <v>Сибирская особая с/к 0,10 кг.шт. нарезка (лоток с ср.защ.атм.)  СПК</v>
          </cell>
          <cell r="D265">
            <v>3</v>
          </cell>
        </row>
        <row r="266">
          <cell r="A266" t="str">
            <v>Сибирская особая с/к 0,235 кг шт.  СПК</v>
          </cell>
          <cell r="D266">
            <v>12</v>
          </cell>
        </row>
        <row r="267">
          <cell r="A267" t="str">
            <v>Сосиски "Молочные" 0,36 кг.шт. вак.упак.  СПК</v>
          </cell>
          <cell r="D267">
            <v>-1</v>
          </cell>
        </row>
        <row r="268">
          <cell r="A268" t="str">
            <v>Сосиски Классические (в ср.защ.атм.) СПК</v>
          </cell>
          <cell r="D268">
            <v>-1.1659999999999999</v>
          </cell>
        </row>
        <row r="269">
          <cell r="A269" t="str">
            <v>Сосиски Мусульманские "Просто выгодно" (в ср.защ.атм.)  СПК</v>
          </cell>
          <cell r="D269">
            <v>1.3380000000000001</v>
          </cell>
        </row>
        <row r="270">
          <cell r="A270" t="str">
            <v>Сочный мегачебурек ТМ Зареченские ВЕС ПОКОМ</v>
          </cell>
          <cell r="D270">
            <v>40.32</v>
          </cell>
        </row>
        <row r="271">
          <cell r="A271" t="str">
            <v>Торо Неро с/в "Эликатессе" 140 гр.шт.  СПК</v>
          </cell>
          <cell r="D271">
            <v>-1</v>
          </cell>
        </row>
        <row r="272">
          <cell r="A272" t="str">
            <v>Уши свиные копченые к пиву 0,15кг нар. д/ф шт.  СПК</v>
          </cell>
          <cell r="D272">
            <v>1</v>
          </cell>
        </row>
        <row r="273">
          <cell r="A273" t="str">
            <v>Фестивальная пора с/к 100 гр.шт.нар. (лоток с ср.защ.атм.)  СПК</v>
          </cell>
          <cell r="D273">
            <v>6</v>
          </cell>
        </row>
        <row r="274">
          <cell r="A274" t="str">
            <v>Фестивальная пора с/к 235 гр.шт.  СПК</v>
          </cell>
          <cell r="D274">
            <v>11</v>
          </cell>
        </row>
        <row r="275">
          <cell r="A275" t="str">
            <v>Фирменная с/к 200 гр. срез "Эликатессе" термоформ.пак.  СПК</v>
          </cell>
          <cell r="D275">
            <v>9</v>
          </cell>
        </row>
        <row r="276">
          <cell r="A276" t="str">
            <v>Фуэт с/в "Эликатессе" 160 гр.шт.  СПК</v>
          </cell>
          <cell r="D276">
            <v>9</v>
          </cell>
        </row>
        <row r="277">
          <cell r="A277" t="str">
            <v>Хот-догстер ТМ Горячая штучка ТС Хот-Догстер флоу-пак 0,09 кг. ПОКОМ</v>
          </cell>
          <cell r="D277">
            <v>23</v>
          </cell>
        </row>
        <row r="278">
          <cell r="A278" t="str">
            <v>Хотстеры с сыром 0,25кг ТМ Горячая штучка  ПОКОМ</v>
          </cell>
          <cell r="D278">
            <v>131</v>
          </cell>
        </row>
        <row r="279">
          <cell r="A279" t="str">
            <v>Хотстеры ТМ Горячая штучка ТС Хотстеры 0,25 кг зам  ПОКОМ</v>
          </cell>
          <cell r="D279">
            <v>240</v>
          </cell>
        </row>
        <row r="280">
          <cell r="A280" t="str">
            <v>Хрустящие крылышки острые к пиву ТМ Горячая штучка 0,3кг зам  ПОКОМ</v>
          </cell>
          <cell r="D280">
            <v>125</v>
          </cell>
        </row>
        <row r="281">
          <cell r="A281" t="str">
            <v>Хрустящие крылышки ТМ Горячая штучка 0,3 кг зам  ПОКОМ</v>
          </cell>
          <cell r="D281">
            <v>118</v>
          </cell>
        </row>
        <row r="282">
          <cell r="A282" t="str">
            <v>Чебупели Курочка гриль ТМ Горячая штучка, 0,3 кг зам  ПОКОМ</v>
          </cell>
          <cell r="D282">
            <v>66</v>
          </cell>
        </row>
        <row r="283">
          <cell r="A283" t="str">
            <v>Чебупицца курочка по-итальянски Горячая штучка 0,25 кг зам  ПОКОМ</v>
          </cell>
          <cell r="D283">
            <v>504</v>
          </cell>
        </row>
        <row r="284">
          <cell r="A284" t="str">
            <v>Чебупицца Маргарита 0,2кг ТМ Горячая штучка ТС Foodgital  ПОКОМ</v>
          </cell>
          <cell r="D284">
            <v>103</v>
          </cell>
        </row>
        <row r="285">
          <cell r="A285" t="str">
            <v>Чебупицца Пепперони ТМ Горячая штучка ТС Чебупицца 0.25кг зам  ПОКОМ</v>
          </cell>
          <cell r="D285">
            <v>575</v>
          </cell>
        </row>
        <row r="286">
          <cell r="A286" t="str">
            <v>Чебупицца со вкусом 4 сыра 0,2кг ТМ Горячая штучка ТС Foodgital  ПОКОМ</v>
          </cell>
          <cell r="D286">
            <v>92</v>
          </cell>
        </row>
        <row r="287">
          <cell r="A287" t="str">
            <v>Чебуреки сочные ВЕС ТМ Зареченские  ПОКОМ</v>
          </cell>
          <cell r="D287">
            <v>428</v>
          </cell>
        </row>
        <row r="288">
          <cell r="A288" t="str">
            <v>Шпикачки Русские (черева) (в ср.защ.атм.) "Высокий вкус"  СПК</v>
          </cell>
          <cell r="D288">
            <v>4.1239999999999997</v>
          </cell>
        </row>
        <row r="289">
          <cell r="A289" t="str">
            <v>Эликапреза с/в "Эликатессе" 85 гр.шт. нарезка (лоток с ср.защ.атм.)  СПК</v>
          </cell>
          <cell r="D289">
            <v>2</v>
          </cell>
        </row>
        <row r="290">
          <cell r="A290" t="str">
            <v>Юбилейная с/к 0,235 кг.шт.  СПК</v>
          </cell>
          <cell r="D290">
            <v>35</v>
          </cell>
        </row>
        <row r="291">
          <cell r="A291" t="str">
            <v>Итого</v>
          </cell>
          <cell r="D291">
            <v>44321.732000000004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M109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O13" sqref="AO13"/>
    </sheetView>
  </sheetViews>
  <sheetFormatPr defaultColWidth="10.5" defaultRowHeight="11.45" customHeight="1" outlineLevelRow="1" x14ac:dyDescent="0.2"/>
  <cols>
    <col min="1" max="1" width="57" style="1" customWidth="1"/>
    <col min="2" max="2" width="4.5" style="1" customWidth="1"/>
    <col min="3" max="6" width="8.1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3" width="6.5" style="5" bestFit="1" customWidth="1"/>
    <col min="14" max="14" width="7.33203125" style="5" bestFit="1" customWidth="1"/>
    <col min="15" max="15" width="6.5" style="5" bestFit="1" customWidth="1"/>
    <col min="16" max="22" width="1" style="5" customWidth="1"/>
    <col min="23" max="23" width="6.6640625" style="5" bestFit="1" customWidth="1"/>
    <col min="24" max="24" width="6.5" style="5" bestFit="1" customWidth="1"/>
    <col min="25" max="25" width="5.83203125" style="5" customWidth="1"/>
    <col min="26" max="26" width="5.6640625" style="5" bestFit="1" customWidth="1"/>
    <col min="27" max="29" width="1.33203125" style="5" customWidth="1"/>
    <col min="30" max="34" width="6.6640625" style="5" bestFit="1" customWidth="1"/>
    <col min="35" max="35" width="13.5" style="5" bestFit="1" customWidth="1"/>
    <col min="36" max="36" width="7" style="5" customWidth="1"/>
    <col min="37" max="38" width="1.33203125" style="5" customWidth="1"/>
    <col min="39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>
      <c r="AJ3" s="12" t="s">
        <v>129</v>
      </c>
    </row>
    <row r="4" spans="1:39" ht="12.95" customHeight="1" x14ac:dyDescent="0.2">
      <c r="A4" s="4"/>
      <c r="B4" s="4"/>
      <c r="C4" s="4" t="s">
        <v>1</v>
      </c>
      <c r="D4" s="4"/>
      <c r="E4" s="4"/>
      <c r="F4" s="4"/>
      <c r="G4" s="9" t="s">
        <v>113</v>
      </c>
      <c r="H4" s="10" t="s">
        <v>114</v>
      </c>
      <c r="I4" s="9" t="s">
        <v>115</v>
      </c>
      <c r="J4" s="9" t="s">
        <v>116</v>
      </c>
      <c r="K4" s="9" t="s">
        <v>117</v>
      </c>
      <c r="L4" s="9" t="s">
        <v>118</v>
      </c>
      <c r="M4" s="9" t="s">
        <v>118</v>
      </c>
      <c r="N4" s="9" t="s">
        <v>118</v>
      </c>
      <c r="O4" s="9" t="s">
        <v>118</v>
      </c>
      <c r="P4" s="9" t="s">
        <v>118</v>
      </c>
      <c r="Q4" s="9" t="s">
        <v>118</v>
      </c>
      <c r="R4" s="9" t="s">
        <v>118</v>
      </c>
      <c r="S4" s="11" t="s">
        <v>118</v>
      </c>
      <c r="T4" s="9" t="s">
        <v>119</v>
      </c>
      <c r="U4" s="11" t="s">
        <v>118</v>
      </c>
      <c r="V4" s="11" t="s">
        <v>118</v>
      </c>
      <c r="W4" s="9" t="s">
        <v>115</v>
      </c>
      <c r="X4" s="11" t="s">
        <v>118</v>
      </c>
      <c r="Y4" s="9" t="s">
        <v>120</v>
      </c>
      <c r="Z4" s="11" t="s">
        <v>121</v>
      </c>
      <c r="AA4" s="9" t="s">
        <v>122</v>
      </c>
      <c r="AB4" s="9" t="s">
        <v>123</v>
      </c>
      <c r="AC4" s="9" t="s">
        <v>124</v>
      </c>
      <c r="AD4" s="9" t="s">
        <v>125</v>
      </c>
      <c r="AE4" s="9" t="s">
        <v>115</v>
      </c>
      <c r="AF4" s="9" t="s">
        <v>115</v>
      </c>
      <c r="AG4" s="9" t="s">
        <v>115</v>
      </c>
      <c r="AH4" s="9" t="s">
        <v>126</v>
      </c>
      <c r="AI4" s="9" t="s">
        <v>127</v>
      </c>
      <c r="AJ4" s="11" t="s">
        <v>128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5" t="s">
        <v>130</v>
      </c>
      <c r="M5" s="15" t="s">
        <v>131</v>
      </c>
      <c r="N5" s="15" t="s">
        <v>132</v>
      </c>
      <c r="O5" s="15" t="s">
        <v>133</v>
      </c>
      <c r="X5" s="15" t="s">
        <v>134</v>
      </c>
      <c r="AE5" s="15" t="s">
        <v>135</v>
      </c>
      <c r="AF5" s="15" t="s">
        <v>136</v>
      </c>
      <c r="AG5" s="15" t="s">
        <v>137</v>
      </c>
      <c r="AH5" s="15" t="s">
        <v>138</v>
      </c>
    </row>
    <row r="6" spans="1:39" ht="11.1" customHeight="1" x14ac:dyDescent="0.2">
      <c r="A6" s="6"/>
      <c r="B6" s="6"/>
      <c r="C6" s="3"/>
      <c r="D6" s="3"/>
      <c r="E6" s="13">
        <f>SUM(E7:E156)</f>
        <v>145543.91400000002</v>
      </c>
      <c r="F6" s="13">
        <f>SUM(F7:F156)</f>
        <v>77454.95299999998</v>
      </c>
      <c r="J6" s="13">
        <f>SUM(J7:J156)</f>
        <v>145830.568</v>
      </c>
      <c r="K6" s="13">
        <f t="shared" ref="K6:X6" si="0">SUM(K7:K156)</f>
        <v>-286.65399999999909</v>
      </c>
      <c r="L6" s="13">
        <f t="shared" si="0"/>
        <v>24670</v>
      </c>
      <c r="M6" s="13">
        <f t="shared" si="0"/>
        <v>19310</v>
      </c>
      <c r="N6" s="13">
        <f t="shared" si="0"/>
        <v>27920</v>
      </c>
      <c r="O6" s="13">
        <f t="shared" si="0"/>
        <v>28160</v>
      </c>
      <c r="P6" s="13">
        <f t="shared" si="0"/>
        <v>0</v>
      </c>
      <c r="Q6" s="13">
        <f t="shared" si="0"/>
        <v>0</v>
      </c>
      <c r="R6" s="13">
        <f t="shared" si="0"/>
        <v>0</v>
      </c>
      <c r="S6" s="13">
        <f t="shared" si="0"/>
        <v>0</v>
      </c>
      <c r="T6" s="13">
        <f t="shared" si="0"/>
        <v>0</v>
      </c>
      <c r="U6" s="13">
        <f t="shared" si="0"/>
        <v>0</v>
      </c>
      <c r="V6" s="13">
        <f t="shared" si="0"/>
        <v>0</v>
      </c>
      <c r="W6" s="13">
        <f t="shared" si="0"/>
        <v>27042.725199999993</v>
      </c>
      <c r="X6" s="13">
        <f t="shared" si="0"/>
        <v>26750</v>
      </c>
      <c r="AA6" s="13">
        <f t="shared" ref="AA6" si="1">SUM(AA7:AA156)</f>
        <v>0</v>
      </c>
      <c r="AB6" s="13">
        <f t="shared" ref="AB6" si="2">SUM(AB7:AB156)</f>
        <v>0</v>
      </c>
      <c r="AC6" s="13">
        <f t="shared" ref="AC6" si="3">SUM(AC7:AC156)</f>
        <v>0</v>
      </c>
      <c r="AD6" s="13">
        <f t="shared" ref="AD6" si="4">SUM(AD7:AD156)</f>
        <v>10330.287999999999</v>
      </c>
      <c r="AE6" s="13">
        <f t="shared" ref="AE6" si="5">SUM(AE7:AE156)</f>
        <v>29625.414000000004</v>
      </c>
      <c r="AF6" s="13">
        <f t="shared" ref="AF6" si="6">SUM(AF7:AF156)</f>
        <v>27879.229399999986</v>
      </c>
      <c r="AG6" s="13">
        <f t="shared" ref="AG6" si="7">SUM(AG7:AG156)</f>
        <v>27899.437199999997</v>
      </c>
      <c r="AH6" s="13">
        <f t="shared" ref="AH6" si="8">SUM(AH7:AH156)</f>
        <v>21751.903000000002</v>
      </c>
      <c r="AI6" s="13"/>
      <c r="AJ6" s="13">
        <f t="shared" ref="AJ6" si="9">SUM(AJ7:AJ156)</f>
        <v>16105.1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626.48500000000001</v>
      </c>
      <c r="D7" s="8">
        <v>491.18700000000001</v>
      </c>
      <c r="E7" s="8">
        <v>565.92200000000003</v>
      </c>
      <c r="F7" s="8">
        <v>544.99599999999998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4">
        <f>VLOOKUP(A:A,[2]TDSheet!$A:$F,6,0)</f>
        <v>576.01199999999994</v>
      </c>
      <c r="K7" s="14">
        <f>E7-J7</f>
        <v>-10.089999999999918</v>
      </c>
      <c r="L7" s="14">
        <f>VLOOKUP(A:A,[1]TDSheet!$A:$N,14,0)</f>
        <v>100</v>
      </c>
      <c r="M7" s="14">
        <f>VLOOKUP(A:A,[1]TDSheet!$A:$V,22,0)</f>
        <v>50</v>
      </c>
      <c r="N7" s="14">
        <f>VLOOKUP(A:A,[1]TDSheet!$A:$U,21,0)</f>
        <v>50</v>
      </c>
      <c r="O7" s="14">
        <f>VLOOKUP(A:A,[1]TDSheet!$A:$X,24,0)</f>
        <v>0</v>
      </c>
      <c r="P7" s="14"/>
      <c r="Q7" s="14"/>
      <c r="R7" s="14"/>
      <c r="S7" s="14"/>
      <c r="T7" s="14"/>
      <c r="U7" s="14"/>
      <c r="V7" s="14"/>
      <c r="W7" s="14">
        <f>(E7-AD7)/5</f>
        <v>113.18440000000001</v>
      </c>
      <c r="X7" s="16">
        <v>50</v>
      </c>
      <c r="Y7" s="17">
        <f>(F7+L7+M7+N7+O7+X7)/W7</f>
        <v>7.0239008202543802</v>
      </c>
      <c r="Z7" s="14">
        <f>F7/W7</f>
        <v>4.8151158640236638</v>
      </c>
      <c r="AA7" s="14"/>
      <c r="AB7" s="14"/>
      <c r="AC7" s="14"/>
      <c r="AD7" s="14">
        <f>VLOOKUP(A:A,[1]TDSheet!$A:$AD,30,0)</f>
        <v>0</v>
      </c>
      <c r="AE7" s="14">
        <f>VLOOKUP(A:A,[1]TDSheet!$A:$AE,31,0)</f>
        <v>107.71959999999999</v>
      </c>
      <c r="AF7" s="14">
        <f>VLOOKUP(A:A,[1]TDSheet!$A:$AF,32,0)</f>
        <v>97.224599999999995</v>
      </c>
      <c r="AG7" s="14">
        <f>VLOOKUP(A:A,[1]TDSheet!$A:$AG,33,0)</f>
        <v>117.8916</v>
      </c>
      <c r="AH7" s="14">
        <f>VLOOKUP(A:A,[3]TDSheet!$A:$D,4,0)</f>
        <v>38.651000000000003</v>
      </c>
      <c r="AI7" s="14" t="str">
        <f>VLOOKUP(A:A,[1]TDSheet!$A:$AI,35,0)</f>
        <v>оконч</v>
      </c>
      <c r="AJ7" s="14">
        <f>X7*H7</f>
        <v>50</v>
      </c>
      <c r="AK7" s="14"/>
      <c r="AL7" s="14"/>
      <c r="AM7" s="14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432.92099999999999</v>
      </c>
      <c r="D8" s="8">
        <v>674.56700000000001</v>
      </c>
      <c r="E8" s="8">
        <v>658.09799999999996</v>
      </c>
      <c r="F8" s="8">
        <v>419.67200000000003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4">
        <f>VLOOKUP(A:A,[2]TDSheet!$A:$F,6,0)</f>
        <v>688.61300000000006</v>
      </c>
      <c r="K8" s="14">
        <f t="shared" ref="K8:K71" si="10">E8-J8</f>
        <v>-30.5150000000001</v>
      </c>
      <c r="L8" s="14">
        <f>VLOOKUP(A:A,[1]TDSheet!$A:$N,14,0)</f>
        <v>120</v>
      </c>
      <c r="M8" s="14">
        <f>VLOOKUP(A:A,[1]TDSheet!$A:$V,22,0)</f>
        <v>50</v>
      </c>
      <c r="N8" s="14">
        <f>VLOOKUP(A:A,[1]TDSheet!$A:$U,21,0)</f>
        <v>100</v>
      </c>
      <c r="O8" s="14">
        <f>VLOOKUP(A:A,[1]TDSheet!$A:$X,24,0)</f>
        <v>140</v>
      </c>
      <c r="P8" s="14"/>
      <c r="Q8" s="14"/>
      <c r="R8" s="14"/>
      <c r="S8" s="14"/>
      <c r="T8" s="14"/>
      <c r="U8" s="14"/>
      <c r="V8" s="14"/>
      <c r="W8" s="14">
        <f t="shared" ref="W8:W71" si="11">(E8-AD8)/5</f>
        <v>131.61959999999999</v>
      </c>
      <c r="X8" s="16">
        <v>100</v>
      </c>
      <c r="Y8" s="17">
        <f t="shared" ref="Y8:Y71" si="12">(F8+L8+M8+N8+O8+X8)/W8</f>
        <v>7.0633249151342206</v>
      </c>
      <c r="Z8" s="14">
        <f t="shared" ref="Z8:Z71" si="13">F8/W8</f>
        <v>3.1885220742199496</v>
      </c>
      <c r="AA8" s="14"/>
      <c r="AB8" s="14"/>
      <c r="AC8" s="14"/>
      <c r="AD8" s="14">
        <f>VLOOKUP(A:A,[1]TDSheet!$A:$AD,30,0)</f>
        <v>0</v>
      </c>
      <c r="AE8" s="14">
        <f>VLOOKUP(A:A,[1]TDSheet!$A:$AE,31,0)</f>
        <v>301.50100000000003</v>
      </c>
      <c r="AF8" s="14">
        <f>VLOOKUP(A:A,[1]TDSheet!$A:$AF,32,0)</f>
        <v>151.69239999999999</v>
      </c>
      <c r="AG8" s="14">
        <f>VLOOKUP(A:A,[1]TDSheet!$A:$AG,33,0)</f>
        <v>138.071</v>
      </c>
      <c r="AH8" s="14">
        <f>VLOOKUP(A:A,[3]TDSheet!$A:$D,4,0)</f>
        <v>108.316</v>
      </c>
      <c r="AI8" s="14">
        <f>VLOOKUP(A:A,[1]TDSheet!$A:$AI,35,0)</f>
        <v>0</v>
      </c>
      <c r="AJ8" s="14">
        <f t="shared" ref="AJ8:AJ71" si="14">X8*H8</f>
        <v>100</v>
      </c>
      <c r="AK8" s="14"/>
      <c r="AL8" s="14"/>
      <c r="AM8" s="14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1283.8219999999999</v>
      </c>
      <c r="D9" s="8">
        <v>2724.4920000000002</v>
      </c>
      <c r="E9" s="8">
        <v>2608.576</v>
      </c>
      <c r="F9" s="8">
        <v>1332.67</v>
      </c>
      <c r="G9" s="1" t="str">
        <f>VLOOKUP(A:A,[1]TDSheet!$A:$G,7,0)</f>
        <v>ткмай</v>
      </c>
      <c r="H9" s="1">
        <f>VLOOKUP(A:A,[1]TDSheet!$A:$H,8,0)</f>
        <v>1</v>
      </c>
      <c r="I9" s="1">
        <f>VLOOKUP(A:A,[1]TDSheet!$A:$I,9,0)</f>
        <v>45</v>
      </c>
      <c r="J9" s="14">
        <f>VLOOKUP(A:A,[2]TDSheet!$A:$F,6,0)</f>
        <v>2660.027</v>
      </c>
      <c r="K9" s="14">
        <f t="shared" si="10"/>
        <v>-51.451000000000022</v>
      </c>
      <c r="L9" s="14">
        <f>VLOOKUP(A:A,[1]TDSheet!$A:$N,14,0)</f>
        <v>450</v>
      </c>
      <c r="M9" s="14">
        <f>VLOOKUP(A:A,[1]TDSheet!$A:$V,22,0)</f>
        <v>400</v>
      </c>
      <c r="N9" s="14">
        <f>VLOOKUP(A:A,[1]TDSheet!$A:$U,21,0)</f>
        <v>700</v>
      </c>
      <c r="O9" s="14">
        <f>VLOOKUP(A:A,[1]TDSheet!$A:$X,24,0)</f>
        <v>700</v>
      </c>
      <c r="P9" s="14"/>
      <c r="Q9" s="14"/>
      <c r="R9" s="14"/>
      <c r="S9" s="14"/>
      <c r="T9" s="14"/>
      <c r="U9" s="14"/>
      <c r="V9" s="14"/>
      <c r="W9" s="14">
        <f t="shared" si="11"/>
        <v>521.71519999999998</v>
      </c>
      <c r="X9" s="16">
        <v>300</v>
      </c>
      <c r="Y9" s="17">
        <f t="shared" si="12"/>
        <v>7.4421255121568244</v>
      </c>
      <c r="Z9" s="14">
        <f t="shared" si="13"/>
        <v>2.5544013285409362</v>
      </c>
      <c r="AA9" s="14"/>
      <c r="AB9" s="14"/>
      <c r="AC9" s="14"/>
      <c r="AD9" s="14">
        <f>VLOOKUP(A:A,[1]TDSheet!$A:$AD,30,0)</f>
        <v>0</v>
      </c>
      <c r="AE9" s="14">
        <f>VLOOKUP(A:A,[1]TDSheet!$A:$AE,31,0)</f>
        <v>590.3116</v>
      </c>
      <c r="AF9" s="14">
        <f>VLOOKUP(A:A,[1]TDSheet!$A:$AF,32,0)</f>
        <v>531.34899999999993</v>
      </c>
      <c r="AG9" s="14">
        <f>VLOOKUP(A:A,[1]TDSheet!$A:$AG,33,0)</f>
        <v>515.20799999999997</v>
      </c>
      <c r="AH9" s="14">
        <f>VLOOKUP(A:A,[3]TDSheet!$A:$D,4,0)</f>
        <v>187.036</v>
      </c>
      <c r="AI9" s="14" t="str">
        <f>VLOOKUP(A:A,[1]TDSheet!$A:$AI,35,0)</f>
        <v>продокт</v>
      </c>
      <c r="AJ9" s="14">
        <f t="shared" si="14"/>
        <v>300</v>
      </c>
      <c r="AK9" s="14"/>
      <c r="AL9" s="14"/>
      <c r="AM9" s="14"/>
    </row>
    <row r="10" spans="1:39" s="1" customFormat="1" ht="11.1" customHeight="1" outlineLevel="1" x14ac:dyDescent="0.2">
      <c r="A10" s="7" t="s">
        <v>13</v>
      </c>
      <c r="B10" s="7" t="s">
        <v>12</v>
      </c>
      <c r="C10" s="8">
        <v>1417.104</v>
      </c>
      <c r="D10" s="8">
        <v>2329</v>
      </c>
      <c r="E10" s="8">
        <v>2389</v>
      </c>
      <c r="F10" s="8">
        <v>1284.104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4">
        <f>VLOOKUP(A:A,[2]TDSheet!$A:$F,6,0)</f>
        <v>2484</v>
      </c>
      <c r="K10" s="14">
        <f t="shared" si="10"/>
        <v>-95</v>
      </c>
      <c r="L10" s="14">
        <f>VLOOKUP(A:A,[1]TDSheet!$A:$N,14,0)</f>
        <v>400</v>
      </c>
      <c r="M10" s="14">
        <f>VLOOKUP(A:A,[1]TDSheet!$A:$V,22,0)</f>
        <v>800</v>
      </c>
      <c r="N10" s="14">
        <f>VLOOKUP(A:A,[1]TDSheet!$A:$U,21,0)</f>
        <v>800</v>
      </c>
      <c r="O10" s="14">
        <f>VLOOKUP(A:A,[1]TDSheet!$A:$X,24,0)</f>
        <v>800</v>
      </c>
      <c r="P10" s="14"/>
      <c r="Q10" s="14"/>
      <c r="R10" s="14"/>
      <c r="S10" s="14"/>
      <c r="T10" s="14"/>
      <c r="U10" s="14"/>
      <c r="V10" s="14"/>
      <c r="W10" s="14">
        <f t="shared" si="11"/>
        <v>477.8</v>
      </c>
      <c r="X10" s="16">
        <v>700</v>
      </c>
      <c r="Y10" s="17">
        <f t="shared" si="12"/>
        <v>10.012775219757222</v>
      </c>
      <c r="Z10" s="14">
        <f t="shared" si="13"/>
        <v>2.687534533277522</v>
      </c>
      <c r="AA10" s="14"/>
      <c r="AB10" s="14"/>
      <c r="AC10" s="14"/>
      <c r="AD10" s="14">
        <f>VLOOKUP(A:A,[1]TDSheet!$A:$AD,30,0)</f>
        <v>0</v>
      </c>
      <c r="AE10" s="14">
        <f>VLOOKUP(A:A,[1]TDSheet!$A:$AE,31,0)</f>
        <v>671.2</v>
      </c>
      <c r="AF10" s="14">
        <f>VLOOKUP(A:A,[1]TDSheet!$A:$AF,32,0)</f>
        <v>513.77920000000006</v>
      </c>
      <c r="AG10" s="14">
        <f>VLOOKUP(A:A,[1]TDSheet!$A:$AG,33,0)</f>
        <v>481.8</v>
      </c>
      <c r="AH10" s="14">
        <f>VLOOKUP(A:A,[3]TDSheet!$A:$D,4,0)</f>
        <v>368</v>
      </c>
      <c r="AI10" s="14" t="str">
        <f>VLOOKUP(A:A,[1]TDSheet!$A:$AI,35,0)</f>
        <v>октяб</v>
      </c>
      <c r="AJ10" s="14">
        <f t="shared" si="14"/>
        <v>280</v>
      </c>
      <c r="AK10" s="14"/>
      <c r="AL10" s="14"/>
      <c r="AM10" s="14"/>
    </row>
    <row r="11" spans="1:39" s="1" customFormat="1" ht="11.1" customHeight="1" outlineLevel="1" x14ac:dyDescent="0.2">
      <c r="A11" s="7" t="s">
        <v>14</v>
      </c>
      <c r="B11" s="7" t="s">
        <v>12</v>
      </c>
      <c r="C11" s="8">
        <v>2456</v>
      </c>
      <c r="D11" s="8">
        <v>5484</v>
      </c>
      <c r="E11" s="8">
        <v>5158</v>
      </c>
      <c r="F11" s="8">
        <v>2709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4">
        <f>VLOOKUP(A:A,[2]TDSheet!$A:$F,6,0)</f>
        <v>5221</v>
      </c>
      <c r="K11" s="14">
        <f t="shared" si="10"/>
        <v>-63</v>
      </c>
      <c r="L11" s="14">
        <f>VLOOKUP(A:A,[1]TDSheet!$A:$N,14,0)</f>
        <v>900</v>
      </c>
      <c r="M11" s="14">
        <f>VLOOKUP(A:A,[1]TDSheet!$A:$V,22,0)</f>
        <v>500</v>
      </c>
      <c r="N11" s="14">
        <f>VLOOKUP(A:A,[1]TDSheet!$A:$U,21,0)</f>
        <v>800</v>
      </c>
      <c r="O11" s="14">
        <f>VLOOKUP(A:A,[1]TDSheet!$A:$X,24,0)</f>
        <v>800</v>
      </c>
      <c r="P11" s="14"/>
      <c r="Q11" s="14"/>
      <c r="R11" s="14"/>
      <c r="S11" s="14"/>
      <c r="T11" s="14"/>
      <c r="U11" s="14"/>
      <c r="V11" s="14"/>
      <c r="W11" s="14">
        <f t="shared" si="11"/>
        <v>911.6</v>
      </c>
      <c r="X11" s="16">
        <v>1000</v>
      </c>
      <c r="Y11" s="17">
        <f t="shared" si="12"/>
        <v>7.3595875383940319</v>
      </c>
      <c r="Z11" s="14">
        <f t="shared" si="13"/>
        <v>2.9716981132075473</v>
      </c>
      <c r="AA11" s="14"/>
      <c r="AB11" s="14"/>
      <c r="AC11" s="14"/>
      <c r="AD11" s="14">
        <f>VLOOKUP(A:A,[1]TDSheet!$A:$AD,30,0)</f>
        <v>600</v>
      </c>
      <c r="AE11" s="14">
        <f>VLOOKUP(A:A,[1]TDSheet!$A:$AE,31,0)</f>
        <v>1166.5999999999999</v>
      </c>
      <c r="AF11" s="14">
        <f>VLOOKUP(A:A,[1]TDSheet!$A:$AF,32,0)</f>
        <v>996.6</v>
      </c>
      <c r="AG11" s="14">
        <f>VLOOKUP(A:A,[1]TDSheet!$A:$AG,33,0)</f>
        <v>958</v>
      </c>
      <c r="AH11" s="14">
        <f>VLOOKUP(A:A,[3]TDSheet!$A:$D,4,0)</f>
        <v>601</v>
      </c>
      <c r="AI11" s="14" t="str">
        <f>VLOOKUP(A:A,[1]TDSheet!$A:$AI,35,0)</f>
        <v>продокт</v>
      </c>
      <c r="AJ11" s="14">
        <f t="shared" si="14"/>
        <v>450</v>
      </c>
      <c r="AK11" s="14"/>
      <c r="AL11" s="14"/>
      <c r="AM11" s="14"/>
    </row>
    <row r="12" spans="1:39" s="1" customFormat="1" ht="11.1" customHeight="1" outlineLevel="1" x14ac:dyDescent="0.2">
      <c r="A12" s="7" t="s">
        <v>15</v>
      </c>
      <c r="B12" s="7" t="s">
        <v>12</v>
      </c>
      <c r="C12" s="8">
        <v>2752</v>
      </c>
      <c r="D12" s="8">
        <v>4581</v>
      </c>
      <c r="E12" s="8">
        <v>5208</v>
      </c>
      <c r="F12" s="8">
        <v>2019</v>
      </c>
      <c r="G12" s="1" t="str">
        <f>VLOOKUP(A:A,[1]TDSheet!$A:$G,7,0)</f>
        <v>оконч</v>
      </c>
      <c r="H12" s="1">
        <f>VLOOKUP(A:A,[1]TDSheet!$A:$H,8,0)</f>
        <v>0.45</v>
      </c>
      <c r="I12" s="1">
        <f>VLOOKUP(A:A,[1]TDSheet!$A:$I,9,0)</f>
        <v>45</v>
      </c>
      <c r="J12" s="14">
        <f>VLOOKUP(A:A,[2]TDSheet!$A:$F,6,0)</f>
        <v>5328</v>
      </c>
      <c r="K12" s="14">
        <f t="shared" si="10"/>
        <v>-120</v>
      </c>
      <c r="L12" s="14">
        <f>VLOOKUP(A:A,[1]TDSheet!$A:$N,14,0)</f>
        <v>900</v>
      </c>
      <c r="M12" s="14">
        <f>VLOOKUP(A:A,[1]TDSheet!$A:$V,22,0)</f>
        <v>900</v>
      </c>
      <c r="N12" s="14">
        <f>VLOOKUP(A:A,[1]TDSheet!$A:$U,21,0)</f>
        <v>1000</v>
      </c>
      <c r="O12" s="14">
        <f>VLOOKUP(A:A,[1]TDSheet!$A:$X,24,0)</f>
        <v>1100</v>
      </c>
      <c r="P12" s="14"/>
      <c r="Q12" s="14"/>
      <c r="R12" s="14"/>
      <c r="S12" s="14"/>
      <c r="T12" s="14"/>
      <c r="U12" s="14"/>
      <c r="V12" s="14"/>
      <c r="W12" s="14">
        <f t="shared" si="11"/>
        <v>970.8</v>
      </c>
      <c r="X12" s="16">
        <v>1000</v>
      </c>
      <c r="Y12" s="17">
        <f t="shared" si="12"/>
        <v>7.1271116604861975</v>
      </c>
      <c r="Z12" s="14">
        <f t="shared" si="13"/>
        <v>2.0797280593325094</v>
      </c>
      <c r="AA12" s="14"/>
      <c r="AB12" s="14"/>
      <c r="AC12" s="14"/>
      <c r="AD12" s="14">
        <f>VLOOKUP(A:A,[1]TDSheet!$A:$AD,30,0)</f>
        <v>354</v>
      </c>
      <c r="AE12" s="14">
        <f>VLOOKUP(A:A,[1]TDSheet!$A:$AE,31,0)</f>
        <v>981.8</v>
      </c>
      <c r="AF12" s="14">
        <f>VLOOKUP(A:A,[1]TDSheet!$A:$AF,32,0)</f>
        <v>1015.6</v>
      </c>
      <c r="AG12" s="14">
        <f>VLOOKUP(A:A,[1]TDSheet!$A:$AG,33,0)</f>
        <v>915.8</v>
      </c>
      <c r="AH12" s="14">
        <f>VLOOKUP(A:A,[3]TDSheet!$A:$D,4,0)</f>
        <v>748</v>
      </c>
      <c r="AI12" s="14">
        <f>VLOOKUP(A:A,[1]TDSheet!$A:$AI,35,0)</f>
        <v>0</v>
      </c>
      <c r="AJ12" s="14">
        <f t="shared" si="14"/>
        <v>450</v>
      </c>
      <c r="AK12" s="14"/>
      <c r="AL12" s="14"/>
      <c r="AM12" s="14"/>
    </row>
    <row r="13" spans="1:39" s="1" customFormat="1" ht="11.1" customHeight="1" outlineLevel="1" x14ac:dyDescent="0.2">
      <c r="A13" s="7" t="s">
        <v>16</v>
      </c>
      <c r="B13" s="7" t="s">
        <v>12</v>
      </c>
      <c r="C13" s="8">
        <v>47</v>
      </c>
      <c r="D13" s="8">
        <v>72</v>
      </c>
      <c r="E13" s="8">
        <v>85</v>
      </c>
      <c r="F13" s="8">
        <v>33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4">
        <f>VLOOKUP(A:A,[2]TDSheet!$A:$F,6,0)</f>
        <v>104</v>
      </c>
      <c r="K13" s="14">
        <f t="shared" si="10"/>
        <v>-19</v>
      </c>
      <c r="L13" s="14">
        <f>VLOOKUP(A:A,[1]TDSheet!$A:$N,14,0)</f>
        <v>20</v>
      </c>
      <c r="M13" s="14">
        <f>VLOOKUP(A:A,[1]TDSheet!$A:$V,22,0)</f>
        <v>50</v>
      </c>
      <c r="N13" s="14">
        <f>VLOOKUP(A:A,[1]TDSheet!$A:$U,21,0)</f>
        <v>0</v>
      </c>
      <c r="O13" s="14">
        <f>VLOOKUP(A:A,[1]TDSheet!$A:$X,24,0)</f>
        <v>0</v>
      </c>
      <c r="P13" s="14"/>
      <c r="Q13" s="14"/>
      <c r="R13" s="14"/>
      <c r="S13" s="14"/>
      <c r="T13" s="14"/>
      <c r="U13" s="14"/>
      <c r="V13" s="14"/>
      <c r="W13" s="14">
        <f t="shared" si="11"/>
        <v>17</v>
      </c>
      <c r="X13" s="16">
        <v>30</v>
      </c>
      <c r="Y13" s="17">
        <f t="shared" si="12"/>
        <v>7.8235294117647056</v>
      </c>
      <c r="Z13" s="14">
        <f t="shared" si="13"/>
        <v>1.9411764705882353</v>
      </c>
      <c r="AA13" s="14"/>
      <c r="AB13" s="14"/>
      <c r="AC13" s="14"/>
      <c r="AD13" s="14">
        <f>VLOOKUP(A:A,[1]TDSheet!$A:$AD,30,0)</f>
        <v>0</v>
      </c>
      <c r="AE13" s="14">
        <f>VLOOKUP(A:A,[1]TDSheet!$A:$AE,31,0)</f>
        <v>11.2</v>
      </c>
      <c r="AF13" s="14">
        <f>VLOOKUP(A:A,[1]TDSheet!$A:$AF,32,0)</f>
        <v>15.6</v>
      </c>
      <c r="AG13" s="14">
        <f>VLOOKUP(A:A,[1]TDSheet!$A:$AG,33,0)</f>
        <v>14.4</v>
      </c>
      <c r="AH13" s="14">
        <f>VLOOKUP(A:A,[3]TDSheet!$A:$D,4,0)</f>
        <v>25</v>
      </c>
      <c r="AI13" s="14">
        <f>VLOOKUP(A:A,[1]TDSheet!$A:$AI,35,0)</f>
        <v>0</v>
      </c>
      <c r="AJ13" s="14">
        <f t="shared" si="14"/>
        <v>12</v>
      </c>
      <c r="AK13" s="14"/>
      <c r="AL13" s="14"/>
      <c r="AM13" s="14"/>
    </row>
    <row r="14" spans="1:39" s="1" customFormat="1" ht="21.95" customHeight="1" outlineLevel="1" x14ac:dyDescent="0.2">
      <c r="A14" s="7" t="s">
        <v>17</v>
      </c>
      <c r="B14" s="7" t="s">
        <v>12</v>
      </c>
      <c r="C14" s="8">
        <v>506</v>
      </c>
      <c r="D14" s="8">
        <v>304</v>
      </c>
      <c r="E14" s="8">
        <v>371</v>
      </c>
      <c r="F14" s="8">
        <v>433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4">
        <f>VLOOKUP(A:A,[2]TDSheet!$A:$F,6,0)</f>
        <v>385</v>
      </c>
      <c r="K14" s="14">
        <f t="shared" si="10"/>
        <v>-14</v>
      </c>
      <c r="L14" s="14">
        <f>VLOOKUP(A:A,[1]TDSheet!$A:$N,14,0)</f>
        <v>0</v>
      </c>
      <c r="M14" s="14">
        <f>VLOOKUP(A:A,[1]TDSheet!$A:$V,22,0)</f>
        <v>0</v>
      </c>
      <c r="N14" s="14">
        <f>VLOOKUP(A:A,[1]TDSheet!$A:$U,21,0)</f>
        <v>500</v>
      </c>
      <c r="O14" s="14">
        <f>VLOOKUP(A:A,[1]TDSheet!$A:$X,24,0)</f>
        <v>0</v>
      </c>
      <c r="P14" s="14"/>
      <c r="Q14" s="14"/>
      <c r="R14" s="14"/>
      <c r="S14" s="14"/>
      <c r="T14" s="14"/>
      <c r="U14" s="14"/>
      <c r="V14" s="14"/>
      <c r="W14" s="14">
        <f t="shared" si="11"/>
        <v>74.2</v>
      </c>
      <c r="X14" s="16"/>
      <c r="Y14" s="17">
        <f t="shared" si="12"/>
        <v>12.574123989218329</v>
      </c>
      <c r="Z14" s="14">
        <f t="shared" si="13"/>
        <v>5.835579514824798</v>
      </c>
      <c r="AA14" s="14"/>
      <c r="AB14" s="14"/>
      <c r="AC14" s="14"/>
      <c r="AD14" s="14">
        <f>VLOOKUP(A:A,[1]TDSheet!$A:$AD,30,0)</f>
        <v>0</v>
      </c>
      <c r="AE14" s="14">
        <f>VLOOKUP(A:A,[1]TDSheet!$A:$AE,31,0)</f>
        <v>74.2</v>
      </c>
      <c r="AF14" s="14">
        <f>VLOOKUP(A:A,[1]TDSheet!$A:$AF,32,0)</f>
        <v>79.8</v>
      </c>
      <c r="AG14" s="14">
        <f>VLOOKUP(A:A,[1]TDSheet!$A:$AG,33,0)</f>
        <v>82.2</v>
      </c>
      <c r="AH14" s="14">
        <f>VLOOKUP(A:A,[3]TDSheet!$A:$D,4,0)</f>
        <v>95</v>
      </c>
      <c r="AI14" s="14">
        <f>VLOOKUP(A:A,[1]TDSheet!$A:$AI,35,0)</f>
        <v>0</v>
      </c>
      <c r="AJ14" s="14">
        <f t="shared" si="14"/>
        <v>0</v>
      </c>
      <c r="AK14" s="14"/>
      <c r="AL14" s="14"/>
      <c r="AM14" s="14"/>
    </row>
    <row r="15" spans="1:39" s="1" customFormat="1" ht="11.1" customHeight="1" outlineLevel="1" x14ac:dyDescent="0.2">
      <c r="A15" s="7" t="s">
        <v>18</v>
      </c>
      <c r="B15" s="7" t="s">
        <v>12</v>
      </c>
      <c r="C15" s="8">
        <v>233</v>
      </c>
      <c r="D15" s="8">
        <v>408</v>
      </c>
      <c r="E15" s="8">
        <v>514</v>
      </c>
      <c r="F15" s="8">
        <v>113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4">
        <f>VLOOKUP(A:A,[2]TDSheet!$A:$F,6,0)</f>
        <v>531</v>
      </c>
      <c r="K15" s="14">
        <f t="shared" si="10"/>
        <v>-17</v>
      </c>
      <c r="L15" s="14">
        <f>VLOOKUP(A:A,[1]TDSheet!$A:$N,14,0)</f>
        <v>80</v>
      </c>
      <c r="M15" s="14">
        <f>VLOOKUP(A:A,[1]TDSheet!$A:$V,22,0)</f>
        <v>120</v>
      </c>
      <c r="N15" s="14">
        <f>VLOOKUP(A:A,[1]TDSheet!$A:$U,21,0)</f>
        <v>100</v>
      </c>
      <c r="O15" s="14">
        <f>VLOOKUP(A:A,[1]TDSheet!$A:$X,24,0)</f>
        <v>90</v>
      </c>
      <c r="P15" s="14"/>
      <c r="Q15" s="14"/>
      <c r="R15" s="14"/>
      <c r="S15" s="14"/>
      <c r="T15" s="14"/>
      <c r="U15" s="14"/>
      <c r="V15" s="14"/>
      <c r="W15" s="14">
        <f t="shared" si="11"/>
        <v>102.8</v>
      </c>
      <c r="X15" s="16">
        <v>200</v>
      </c>
      <c r="Y15" s="17">
        <f t="shared" si="12"/>
        <v>6.8385214007782107</v>
      </c>
      <c r="Z15" s="14">
        <f t="shared" si="13"/>
        <v>1.0992217898832686</v>
      </c>
      <c r="AA15" s="14"/>
      <c r="AB15" s="14"/>
      <c r="AC15" s="14"/>
      <c r="AD15" s="14">
        <f>VLOOKUP(A:A,[1]TDSheet!$A:$AD,30,0)</f>
        <v>0</v>
      </c>
      <c r="AE15" s="14">
        <f>VLOOKUP(A:A,[1]TDSheet!$A:$AE,31,0)</f>
        <v>70.400000000000006</v>
      </c>
      <c r="AF15" s="14">
        <f>VLOOKUP(A:A,[1]TDSheet!$A:$AF,32,0)</f>
        <v>92.2</v>
      </c>
      <c r="AG15" s="14">
        <f>VLOOKUP(A:A,[1]TDSheet!$A:$AG,33,0)</f>
        <v>82</v>
      </c>
      <c r="AH15" s="14">
        <f>VLOOKUP(A:A,[3]TDSheet!$A:$D,4,0)</f>
        <v>152</v>
      </c>
      <c r="AI15" s="14">
        <f>VLOOKUP(A:A,[1]TDSheet!$A:$AI,35,0)</f>
        <v>0</v>
      </c>
      <c r="AJ15" s="14">
        <f t="shared" si="14"/>
        <v>60</v>
      </c>
      <c r="AK15" s="14"/>
      <c r="AL15" s="14"/>
      <c r="AM15" s="14"/>
    </row>
    <row r="16" spans="1:39" s="1" customFormat="1" ht="11.1" customHeight="1" outlineLevel="1" x14ac:dyDescent="0.2">
      <c r="A16" s="7" t="s">
        <v>19</v>
      </c>
      <c r="B16" s="7" t="s">
        <v>12</v>
      </c>
      <c r="C16" s="8">
        <v>1681</v>
      </c>
      <c r="D16" s="8">
        <v>1226</v>
      </c>
      <c r="E16" s="8">
        <v>1629</v>
      </c>
      <c r="F16" s="8">
        <v>1252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4">
        <f>VLOOKUP(A:A,[2]TDSheet!$A:$F,6,0)</f>
        <v>1665</v>
      </c>
      <c r="K16" s="14">
        <f t="shared" si="10"/>
        <v>-36</v>
      </c>
      <c r="L16" s="14">
        <f>VLOOKUP(A:A,[1]TDSheet!$A:$N,14,0)</f>
        <v>0</v>
      </c>
      <c r="M16" s="14">
        <f>VLOOKUP(A:A,[1]TDSheet!$A:$V,22,0)</f>
        <v>0</v>
      </c>
      <c r="N16" s="14">
        <f>VLOOKUP(A:A,[1]TDSheet!$A:$U,21,0)</f>
        <v>2000</v>
      </c>
      <c r="O16" s="14">
        <f>VLOOKUP(A:A,[1]TDSheet!$A:$X,24,0)</f>
        <v>0</v>
      </c>
      <c r="P16" s="14"/>
      <c r="Q16" s="14"/>
      <c r="R16" s="14"/>
      <c r="S16" s="14"/>
      <c r="T16" s="14"/>
      <c r="U16" s="14"/>
      <c r="V16" s="14"/>
      <c r="W16" s="14">
        <f t="shared" si="11"/>
        <v>307.8</v>
      </c>
      <c r="X16" s="16"/>
      <c r="Y16" s="17">
        <f t="shared" si="12"/>
        <v>10.565302144249513</v>
      </c>
      <c r="Z16" s="14">
        <f t="shared" si="13"/>
        <v>4.0675763482781022</v>
      </c>
      <c r="AA16" s="14"/>
      <c r="AB16" s="14"/>
      <c r="AC16" s="14"/>
      <c r="AD16" s="14">
        <f>VLOOKUP(A:A,[1]TDSheet!$A:$AD,30,0)</f>
        <v>90</v>
      </c>
      <c r="AE16" s="14">
        <f>VLOOKUP(A:A,[1]TDSheet!$A:$AE,31,0)</f>
        <v>359.6</v>
      </c>
      <c r="AF16" s="14">
        <f>VLOOKUP(A:A,[1]TDSheet!$A:$AF,32,0)</f>
        <v>358.4</v>
      </c>
      <c r="AG16" s="14">
        <f>VLOOKUP(A:A,[1]TDSheet!$A:$AG,33,0)</f>
        <v>323.8</v>
      </c>
      <c r="AH16" s="14">
        <f>VLOOKUP(A:A,[3]TDSheet!$A:$D,4,0)</f>
        <v>327</v>
      </c>
      <c r="AI16" s="14">
        <f>VLOOKUP(A:A,[1]TDSheet!$A:$AI,35,0)</f>
        <v>0</v>
      </c>
      <c r="AJ16" s="14">
        <f t="shared" si="14"/>
        <v>0</v>
      </c>
      <c r="AK16" s="14"/>
      <c r="AL16" s="14"/>
      <c r="AM16" s="14"/>
    </row>
    <row r="17" spans="1:39" s="1" customFormat="1" ht="21.95" customHeight="1" outlineLevel="1" x14ac:dyDescent="0.2">
      <c r="A17" s="7" t="s">
        <v>20</v>
      </c>
      <c r="B17" s="7" t="s">
        <v>12</v>
      </c>
      <c r="C17" s="8">
        <v>315</v>
      </c>
      <c r="D17" s="8">
        <v>350</v>
      </c>
      <c r="E17" s="8">
        <v>500</v>
      </c>
      <c r="F17" s="8">
        <v>161</v>
      </c>
      <c r="G17" s="1">
        <f>VLOOKUP(A:A,[1]TDSheet!$A:$G,7,0)</f>
        <v>0</v>
      </c>
      <c r="H17" s="1">
        <f>VLOOKUP(A:A,[1]TDSheet!$A:$H,8,0)</f>
        <v>0.35</v>
      </c>
      <c r="I17" s="1">
        <f>VLOOKUP(A:A,[1]TDSheet!$A:$I,9,0)</f>
        <v>45</v>
      </c>
      <c r="J17" s="14">
        <f>VLOOKUP(A:A,[2]TDSheet!$A:$F,6,0)</f>
        <v>512</v>
      </c>
      <c r="K17" s="14">
        <f t="shared" si="10"/>
        <v>-12</v>
      </c>
      <c r="L17" s="14">
        <f>VLOOKUP(A:A,[1]TDSheet!$A:$N,14,0)</f>
        <v>100</v>
      </c>
      <c r="M17" s="14">
        <f>VLOOKUP(A:A,[1]TDSheet!$A:$V,22,0)</f>
        <v>90</v>
      </c>
      <c r="N17" s="14">
        <f>VLOOKUP(A:A,[1]TDSheet!$A:$U,21,0)</f>
        <v>0</v>
      </c>
      <c r="O17" s="14">
        <f>VLOOKUP(A:A,[1]TDSheet!$A:$X,24,0)</f>
        <v>70</v>
      </c>
      <c r="P17" s="14"/>
      <c r="Q17" s="14"/>
      <c r="R17" s="14"/>
      <c r="S17" s="14"/>
      <c r="T17" s="14"/>
      <c r="U17" s="14"/>
      <c r="V17" s="14"/>
      <c r="W17" s="14">
        <f t="shared" si="11"/>
        <v>100</v>
      </c>
      <c r="X17" s="16">
        <v>200</v>
      </c>
      <c r="Y17" s="17">
        <f t="shared" si="12"/>
        <v>6.21</v>
      </c>
      <c r="Z17" s="14">
        <f t="shared" si="13"/>
        <v>1.61</v>
      </c>
      <c r="AA17" s="14"/>
      <c r="AB17" s="14"/>
      <c r="AC17" s="14"/>
      <c r="AD17" s="14">
        <f>VLOOKUP(A:A,[1]TDSheet!$A:$AD,30,0)</f>
        <v>0</v>
      </c>
      <c r="AE17" s="14">
        <f>VLOOKUP(A:A,[1]TDSheet!$A:$AE,31,0)</f>
        <v>97.8</v>
      </c>
      <c r="AF17" s="14">
        <f>VLOOKUP(A:A,[1]TDSheet!$A:$AF,32,0)</f>
        <v>105.6</v>
      </c>
      <c r="AG17" s="14">
        <f>VLOOKUP(A:A,[1]TDSheet!$A:$AG,33,0)</f>
        <v>104</v>
      </c>
      <c r="AH17" s="14">
        <f>VLOOKUP(A:A,[3]TDSheet!$A:$D,4,0)</f>
        <v>44</v>
      </c>
      <c r="AI17" s="14" t="str">
        <f>VLOOKUP(A:A,[1]TDSheet!$A:$AI,35,0)</f>
        <v>оконч</v>
      </c>
      <c r="AJ17" s="14">
        <f t="shared" si="14"/>
        <v>70</v>
      </c>
      <c r="AK17" s="14"/>
      <c r="AL17" s="14"/>
      <c r="AM17" s="14"/>
    </row>
    <row r="18" spans="1:39" s="1" customFormat="1" ht="21.95" customHeight="1" outlineLevel="1" x14ac:dyDescent="0.2">
      <c r="A18" s="7" t="s">
        <v>21</v>
      </c>
      <c r="B18" s="7" t="s">
        <v>12</v>
      </c>
      <c r="C18" s="8">
        <v>79</v>
      </c>
      <c r="D18" s="8">
        <v>103</v>
      </c>
      <c r="E18" s="8">
        <v>112</v>
      </c>
      <c r="F18" s="8">
        <v>69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4">
        <f>VLOOKUP(A:A,[2]TDSheet!$A:$F,6,0)</f>
        <v>121</v>
      </c>
      <c r="K18" s="14">
        <f t="shared" si="10"/>
        <v>-9</v>
      </c>
      <c r="L18" s="14">
        <f>VLOOKUP(A:A,[1]TDSheet!$A:$N,14,0)</f>
        <v>0</v>
      </c>
      <c r="M18" s="14">
        <f>VLOOKUP(A:A,[1]TDSheet!$A:$V,22,0)</f>
        <v>20</v>
      </c>
      <c r="N18" s="14">
        <f>VLOOKUP(A:A,[1]TDSheet!$A:$U,21,0)</f>
        <v>0</v>
      </c>
      <c r="O18" s="14">
        <f>VLOOKUP(A:A,[1]TDSheet!$A:$X,24,0)</f>
        <v>20</v>
      </c>
      <c r="P18" s="14"/>
      <c r="Q18" s="14"/>
      <c r="R18" s="14"/>
      <c r="S18" s="14"/>
      <c r="T18" s="14"/>
      <c r="U18" s="14"/>
      <c r="V18" s="14"/>
      <c r="W18" s="14">
        <f t="shared" si="11"/>
        <v>22.4</v>
      </c>
      <c r="X18" s="16">
        <v>50</v>
      </c>
      <c r="Y18" s="17">
        <f t="shared" si="12"/>
        <v>7.0982142857142865</v>
      </c>
      <c r="Z18" s="14">
        <f t="shared" si="13"/>
        <v>3.0803571428571432</v>
      </c>
      <c r="AA18" s="14"/>
      <c r="AB18" s="14"/>
      <c r="AC18" s="14"/>
      <c r="AD18" s="14">
        <f>VLOOKUP(A:A,[1]TDSheet!$A:$AD,30,0)</f>
        <v>0</v>
      </c>
      <c r="AE18" s="14">
        <f>VLOOKUP(A:A,[1]TDSheet!$A:$AE,31,0)</f>
        <v>23.6</v>
      </c>
      <c r="AF18" s="14">
        <f>VLOOKUP(A:A,[1]TDSheet!$A:$AF,32,0)</f>
        <v>28.6</v>
      </c>
      <c r="AG18" s="14">
        <f>VLOOKUP(A:A,[1]TDSheet!$A:$AG,33,0)</f>
        <v>19</v>
      </c>
      <c r="AH18" s="14">
        <f>VLOOKUP(A:A,[3]TDSheet!$A:$D,4,0)</f>
        <v>41</v>
      </c>
      <c r="AI18" s="14">
        <f>VLOOKUP(A:A,[1]TDSheet!$A:$AI,35,0)</f>
        <v>0</v>
      </c>
      <c r="AJ18" s="14">
        <f t="shared" si="14"/>
        <v>17.5</v>
      </c>
      <c r="AK18" s="14"/>
      <c r="AL18" s="14"/>
      <c r="AM18" s="14"/>
    </row>
    <row r="19" spans="1:39" s="1" customFormat="1" ht="21.95" customHeight="1" outlineLevel="1" x14ac:dyDescent="0.2">
      <c r="A19" s="7" t="s">
        <v>22</v>
      </c>
      <c r="B19" s="7" t="s">
        <v>12</v>
      </c>
      <c r="C19" s="8">
        <v>213</v>
      </c>
      <c r="D19" s="8">
        <v>62</v>
      </c>
      <c r="E19" s="8">
        <v>149</v>
      </c>
      <c r="F19" s="8">
        <v>123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4">
        <f>VLOOKUP(A:A,[2]TDSheet!$A:$F,6,0)</f>
        <v>154</v>
      </c>
      <c r="K19" s="14">
        <f t="shared" si="10"/>
        <v>-5</v>
      </c>
      <c r="L19" s="14">
        <f>VLOOKUP(A:A,[1]TDSheet!$A:$N,14,0)</f>
        <v>30</v>
      </c>
      <c r="M19" s="14">
        <f>VLOOKUP(A:A,[1]TDSheet!$A:$V,22,0)</f>
        <v>20</v>
      </c>
      <c r="N19" s="14">
        <f>VLOOKUP(A:A,[1]TDSheet!$A:$U,21,0)</f>
        <v>0</v>
      </c>
      <c r="O19" s="14">
        <f>VLOOKUP(A:A,[1]TDSheet!$A:$X,24,0)</f>
        <v>30</v>
      </c>
      <c r="P19" s="14"/>
      <c r="Q19" s="14"/>
      <c r="R19" s="14"/>
      <c r="S19" s="14"/>
      <c r="T19" s="14"/>
      <c r="U19" s="14"/>
      <c r="V19" s="14"/>
      <c r="W19" s="14">
        <f t="shared" si="11"/>
        <v>29.8</v>
      </c>
      <c r="X19" s="16">
        <v>30</v>
      </c>
      <c r="Y19" s="17">
        <f t="shared" si="12"/>
        <v>7.8187919463087248</v>
      </c>
      <c r="Z19" s="14">
        <f t="shared" si="13"/>
        <v>4.1275167785234901</v>
      </c>
      <c r="AA19" s="14"/>
      <c r="AB19" s="14"/>
      <c r="AC19" s="14"/>
      <c r="AD19" s="14">
        <f>VLOOKUP(A:A,[1]TDSheet!$A:$AD,30,0)</f>
        <v>0</v>
      </c>
      <c r="AE19" s="14">
        <f>VLOOKUP(A:A,[1]TDSheet!$A:$AE,31,0)</f>
        <v>99.2</v>
      </c>
      <c r="AF19" s="14">
        <f>VLOOKUP(A:A,[1]TDSheet!$A:$AF,32,0)</f>
        <v>33.4</v>
      </c>
      <c r="AG19" s="14">
        <f>VLOOKUP(A:A,[1]TDSheet!$A:$AG,33,0)</f>
        <v>31.8</v>
      </c>
      <c r="AH19" s="14">
        <f>VLOOKUP(A:A,[3]TDSheet!$A:$D,4,0)</f>
        <v>27</v>
      </c>
      <c r="AI19" s="14">
        <f>VLOOKUP(A:A,[1]TDSheet!$A:$AI,35,0)</f>
        <v>0</v>
      </c>
      <c r="AJ19" s="14">
        <f t="shared" si="14"/>
        <v>10.5</v>
      </c>
      <c r="AK19" s="14"/>
      <c r="AL19" s="14"/>
      <c r="AM19" s="14"/>
    </row>
    <row r="20" spans="1:39" s="1" customFormat="1" ht="21.95" customHeight="1" outlineLevel="1" x14ac:dyDescent="0.2">
      <c r="A20" s="7" t="s">
        <v>23</v>
      </c>
      <c r="B20" s="7" t="s">
        <v>12</v>
      </c>
      <c r="C20" s="8">
        <v>482</v>
      </c>
      <c r="D20" s="8">
        <v>573</v>
      </c>
      <c r="E20" s="8">
        <v>528</v>
      </c>
      <c r="F20" s="8">
        <v>516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4">
        <f>VLOOKUP(A:A,[2]TDSheet!$A:$F,6,0)</f>
        <v>537</v>
      </c>
      <c r="K20" s="14">
        <f t="shared" si="10"/>
        <v>-9</v>
      </c>
      <c r="L20" s="14">
        <f>VLOOKUP(A:A,[1]TDSheet!$A:$N,14,0)</f>
        <v>100</v>
      </c>
      <c r="M20" s="14">
        <f>VLOOKUP(A:A,[1]TDSheet!$A:$V,22,0)</f>
        <v>100</v>
      </c>
      <c r="N20" s="14">
        <f>VLOOKUP(A:A,[1]TDSheet!$A:$U,21,0)</f>
        <v>0</v>
      </c>
      <c r="O20" s="14">
        <f>VLOOKUP(A:A,[1]TDSheet!$A:$X,24,0)</f>
        <v>80</v>
      </c>
      <c r="P20" s="14"/>
      <c r="Q20" s="14"/>
      <c r="R20" s="14"/>
      <c r="S20" s="14"/>
      <c r="T20" s="14"/>
      <c r="U20" s="14"/>
      <c r="V20" s="14"/>
      <c r="W20" s="14">
        <f t="shared" si="11"/>
        <v>105.6</v>
      </c>
      <c r="X20" s="16">
        <v>100</v>
      </c>
      <c r="Y20" s="17">
        <f t="shared" si="12"/>
        <v>8.4848484848484844</v>
      </c>
      <c r="Z20" s="14">
        <f t="shared" si="13"/>
        <v>4.8863636363636367</v>
      </c>
      <c r="AA20" s="14"/>
      <c r="AB20" s="14"/>
      <c r="AC20" s="14"/>
      <c r="AD20" s="14">
        <f>VLOOKUP(A:A,[1]TDSheet!$A:$AD,30,0)</f>
        <v>0</v>
      </c>
      <c r="AE20" s="14">
        <f>VLOOKUP(A:A,[1]TDSheet!$A:$AE,31,0)</f>
        <v>97.2</v>
      </c>
      <c r="AF20" s="14">
        <f>VLOOKUP(A:A,[1]TDSheet!$A:$AF,32,0)</f>
        <v>119.6</v>
      </c>
      <c r="AG20" s="14">
        <f>VLOOKUP(A:A,[1]TDSheet!$A:$AG,33,0)</f>
        <v>115.8</v>
      </c>
      <c r="AH20" s="14">
        <f>VLOOKUP(A:A,[3]TDSheet!$A:$D,4,0)</f>
        <v>39</v>
      </c>
      <c r="AI20" s="14" t="str">
        <f>VLOOKUP(A:A,[1]TDSheet!$A:$AI,35,0)</f>
        <v>продокт</v>
      </c>
      <c r="AJ20" s="14">
        <f t="shared" si="14"/>
        <v>35</v>
      </c>
      <c r="AK20" s="14"/>
      <c r="AL20" s="14"/>
      <c r="AM20" s="14"/>
    </row>
    <row r="21" spans="1:39" s="1" customFormat="1" ht="11.1" customHeight="1" outlineLevel="1" x14ac:dyDescent="0.2">
      <c r="A21" s="7" t="s">
        <v>24</v>
      </c>
      <c r="B21" s="7" t="s">
        <v>8</v>
      </c>
      <c r="C21" s="8">
        <v>291.29500000000002</v>
      </c>
      <c r="D21" s="8">
        <v>783.76599999999996</v>
      </c>
      <c r="E21" s="8">
        <v>634.90899999999999</v>
      </c>
      <c r="F21" s="8">
        <v>414.55399999999997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4">
        <f>VLOOKUP(A:A,[2]TDSheet!$A:$F,6,0)</f>
        <v>686.322</v>
      </c>
      <c r="K21" s="14">
        <f t="shared" si="10"/>
        <v>-51.413000000000011</v>
      </c>
      <c r="L21" s="14">
        <f>VLOOKUP(A:A,[1]TDSheet!$A:$N,14,0)</f>
        <v>150</v>
      </c>
      <c r="M21" s="14">
        <f>VLOOKUP(A:A,[1]TDSheet!$A:$V,22,0)</f>
        <v>200</v>
      </c>
      <c r="N21" s="14">
        <f>VLOOKUP(A:A,[1]TDSheet!$A:$U,21,0)</f>
        <v>200</v>
      </c>
      <c r="O21" s="14">
        <f>VLOOKUP(A:A,[1]TDSheet!$A:$X,24,0)</f>
        <v>120</v>
      </c>
      <c r="P21" s="14"/>
      <c r="Q21" s="14"/>
      <c r="R21" s="14"/>
      <c r="S21" s="14"/>
      <c r="T21" s="14"/>
      <c r="U21" s="14"/>
      <c r="V21" s="14"/>
      <c r="W21" s="14">
        <f t="shared" si="11"/>
        <v>126.98179999999999</v>
      </c>
      <c r="X21" s="16">
        <v>120</v>
      </c>
      <c r="Y21" s="17">
        <f t="shared" si="12"/>
        <v>9.4860365816203593</v>
      </c>
      <c r="Z21" s="14">
        <f t="shared" si="13"/>
        <v>3.2646725751249392</v>
      </c>
      <c r="AA21" s="14"/>
      <c r="AB21" s="14"/>
      <c r="AC21" s="14"/>
      <c r="AD21" s="14">
        <f>VLOOKUP(A:A,[1]TDSheet!$A:$AD,30,0)</f>
        <v>0</v>
      </c>
      <c r="AE21" s="14">
        <f>VLOOKUP(A:A,[1]TDSheet!$A:$AE,31,0)</f>
        <v>134.1626</v>
      </c>
      <c r="AF21" s="14">
        <f>VLOOKUP(A:A,[1]TDSheet!$A:$AF,32,0)</f>
        <v>123.0128</v>
      </c>
      <c r="AG21" s="14">
        <f>VLOOKUP(A:A,[1]TDSheet!$A:$AG,33,0)</f>
        <v>136.4692</v>
      </c>
      <c r="AH21" s="14">
        <f>VLOOKUP(A:A,[3]TDSheet!$A:$D,4,0)</f>
        <v>55.829000000000001</v>
      </c>
      <c r="AI21" s="14">
        <f>VLOOKUP(A:A,[1]TDSheet!$A:$AI,35,0)</f>
        <v>0</v>
      </c>
      <c r="AJ21" s="14">
        <f t="shared" si="14"/>
        <v>120</v>
      </c>
      <c r="AK21" s="14"/>
      <c r="AL21" s="14"/>
      <c r="AM21" s="14"/>
    </row>
    <row r="22" spans="1:39" s="1" customFormat="1" ht="11.1" customHeight="1" outlineLevel="1" x14ac:dyDescent="0.2">
      <c r="A22" s="7" t="s">
        <v>25</v>
      </c>
      <c r="B22" s="7" t="s">
        <v>8</v>
      </c>
      <c r="C22" s="8">
        <v>1900.3309999999999</v>
      </c>
      <c r="D22" s="8">
        <v>7467.0879999999997</v>
      </c>
      <c r="E22" s="8">
        <v>5714.9059999999999</v>
      </c>
      <c r="F22" s="8">
        <v>3546.1170000000002</v>
      </c>
      <c r="G22" s="1" t="str">
        <f>VLOOKUP(A:A,[1]TDSheet!$A:$G,7,0)</f>
        <v>ткмай</v>
      </c>
      <c r="H22" s="1">
        <f>VLOOKUP(A:A,[1]TDSheet!$A:$H,8,0)</f>
        <v>1</v>
      </c>
      <c r="I22" s="1">
        <f>VLOOKUP(A:A,[1]TDSheet!$A:$I,9,0)</f>
        <v>50</v>
      </c>
      <c r="J22" s="14">
        <f>VLOOKUP(A:A,[2]TDSheet!$A:$F,6,0)</f>
        <v>5788.7929999999997</v>
      </c>
      <c r="K22" s="14">
        <f t="shared" si="10"/>
        <v>-73.886999999999716</v>
      </c>
      <c r="L22" s="14">
        <f>VLOOKUP(A:A,[1]TDSheet!$A:$N,14,0)</f>
        <v>1100</v>
      </c>
      <c r="M22" s="14">
        <f>VLOOKUP(A:A,[1]TDSheet!$A:$V,22,0)</f>
        <v>700</v>
      </c>
      <c r="N22" s="14">
        <f>VLOOKUP(A:A,[1]TDSheet!$A:$U,21,0)</f>
        <v>1000</v>
      </c>
      <c r="O22" s="14">
        <f>VLOOKUP(A:A,[1]TDSheet!$A:$X,24,0)</f>
        <v>1000</v>
      </c>
      <c r="P22" s="14"/>
      <c r="Q22" s="14"/>
      <c r="R22" s="14"/>
      <c r="S22" s="14"/>
      <c r="T22" s="14"/>
      <c r="U22" s="14"/>
      <c r="V22" s="14"/>
      <c r="W22" s="14">
        <f t="shared" si="11"/>
        <v>1142.9811999999999</v>
      </c>
      <c r="X22" s="16">
        <v>1000</v>
      </c>
      <c r="Y22" s="17">
        <f t="shared" si="12"/>
        <v>7.3020597364156128</v>
      </c>
      <c r="Z22" s="14">
        <f t="shared" si="13"/>
        <v>3.1025155969319536</v>
      </c>
      <c r="AA22" s="14"/>
      <c r="AB22" s="14"/>
      <c r="AC22" s="14"/>
      <c r="AD22" s="14">
        <f>VLOOKUP(A:A,[1]TDSheet!$A:$AD,30,0)</f>
        <v>0</v>
      </c>
      <c r="AE22" s="14">
        <f>VLOOKUP(A:A,[1]TDSheet!$A:$AE,31,0)</f>
        <v>1166.8292000000001</v>
      </c>
      <c r="AF22" s="14">
        <f>VLOOKUP(A:A,[1]TDSheet!$A:$AF,32,0)</f>
        <v>1122.3402000000001</v>
      </c>
      <c r="AG22" s="14">
        <f>VLOOKUP(A:A,[1]TDSheet!$A:$AG,33,0)</f>
        <v>1207.2152000000001</v>
      </c>
      <c r="AH22" s="14">
        <f>VLOOKUP(A:A,[3]TDSheet!$A:$D,4,0)</f>
        <v>648.30700000000002</v>
      </c>
      <c r="AI22" s="14" t="str">
        <f>VLOOKUP(A:A,[1]TDSheet!$A:$AI,35,0)</f>
        <v>оконч</v>
      </c>
      <c r="AJ22" s="14">
        <f t="shared" si="14"/>
        <v>1000</v>
      </c>
      <c r="AK22" s="14"/>
      <c r="AL22" s="14"/>
      <c r="AM22" s="14"/>
    </row>
    <row r="23" spans="1:39" s="1" customFormat="1" ht="11.1" customHeight="1" outlineLevel="1" x14ac:dyDescent="0.2">
      <c r="A23" s="7" t="s">
        <v>26</v>
      </c>
      <c r="B23" s="7" t="s">
        <v>8</v>
      </c>
      <c r="C23" s="8">
        <v>80.519000000000005</v>
      </c>
      <c r="D23" s="8">
        <v>460.399</v>
      </c>
      <c r="E23" s="8">
        <v>353.613</v>
      </c>
      <c r="F23" s="8">
        <v>171.44200000000001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4">
        <f>VLOOKUP(A:A,[2]TDSheet!$A:$F,6,0)</f>
        <v>350.82299999999998</v>
      </c>
      <c r="K23" s="14">
        <f t="shared" si="10"/>
        <v>2.7900000000000205</v>
      </c>
      <c r="L23" s="14">
        <f>VLOOKUP(A:A,[1]TDSheet!$A:$N,14,0)</f>
        <v>70</v>
      </c>
      <c r="M23" s="14">
        <f>VLOOKUP(A:A,[1]TDSheet!$A:$V,22,0)</f>
        <v>140</v>
      </c>
      <c r="N23" s="14">
        <f>VLOOKUP(A:A,[1]TDSheet!$A:$U,21,0)</f>
        <v>0</v>
      </c>
      <c r="O23" s="14">
        <f>VLOOKUP(A:A,[1]TDSheet!$A:$X,24,0)</f>
        <v>70</v>
      </c>
      <c r="P23" s="14"/>
      <c r="Q23" s="14"/>
      <c r="R23" s="14"/>
      <c r="S23" s="14"/>
      <c r="T23" s="14"/>
      <c r="U23" s="14"/>
      <c r="V23" s="14"/>
      <c r="W23" s="14">
        <f t="shared" si="11"/>
        <v>70.7226</v>
      </c>
      <c r="X23" s="16">
        <v>80</v>
      </c>
      <c r="Y23" s="17">
        <f t="shared" si="12"/>
        <v>7.514457896061514</v>
      </c>
      <c r="Z23" s="14">
        <f t="shared" si="13"/>
        <v>2.4241473022767828</v>
      </c>
      <c r="AA23" s="14"/>
      <c r="AB23" s="14"/>
      <c r="AC23" s="14"/>
      <c r="AD23" s="14">
        <f>VLOOKUP(A:A,[1]TDSheet!$A:$AD,30,0)</f>
        <v>0</v>
      </c>
      <c r="AE23" s="14">
        <f>VLOOKUP(A:A,[1]TDSheet!$A:$AE,31,0)</f>
        <v>66.350200000000001</v>
      </c>
      <c r="AF23" s="14">
        <f>VLOOKUP(A:A,[1]TDSheet!$A:$AF,32,0)</f>
        <v>64.405600000000007</v>
      </c>
      <c r="AG23" s="14">
        <f>VLOOKUP(A:A,[1]TDSheet!$A:$AG,33,0)</f>
        <v>71.013000000000005</v>
      </c>
      <c r="AH23" s="14">
        <f>VLOOKUP(A:A,[3]TDSheet!$A:$D,4,0)</f>
        <v>59.808999999999997</v>
      </c>
      <c r="AI23" s="14">
        <f>VLOOKUP(A:A,[1]TDSheet!$A:$AI,35,0)</f>
        <v>0</v>
      </c>
      <c r="AJ23" s="14">
        <f t="shared" si="14"/>
        <v>80</v>
      </c>
      <c r="AK23" s="14"/>
      <c r="AL23" s="14"/>
      <c r="AM23" s="14"/>
    </row>
    <row r="24" spans="1:39" s="1" customFormat="1" ht="11.1" customHeight="1" outlineLevel="1" x14ac:dyDescent="0.2">
      <c r="A24" s="7" t="s">
        <v>27</v>
      </c>
      <c r="B24" s="7" t="s">
        <v>8</v>
      </c>
      <c r="C24" s="8">
        <v>273.83800000000002</v>
      </c>
      <c r="D24" s="8">
        <v>2975.16</v>
      </c>
      <c r="E24" s="8">
        <v>1907.3789999999999</v>
      </c>
      <c r="F24" s="8">
        <v>1311.664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60</v>
      </c>
      <c r="J24" s="14">
        <f>VLOOKUP(A:A,[2]TDSheet!$A:$F,6,0)</f>
        <v>1934.2909999999999</v>
      </c>
      <c r="K24" s="14">
        <f t="shared" si="10"/>
        <v>-26.912000000000035</v>
      </c>
      <c r="L24" s="14">
        <f>VLOOKUP(A:A,[1]TDSheet!$A:$N,14,0)</f>
        <v>400</v>
      </c>
      <c r="M24" s="14">
        <f>VLOOKUP(A:A,[1]TDSheet!$A:$V,22,0)</f>
        <v>100</v>
      </c>
      <c r="N24" s="14">
        <f>VLOOKUP(A:A,[1]TDSheet!$A:$U,21,0)</f>
        <v>250</v>
      </c>
      <c r="O24" s="14">
        <f>VLOOKUP(A:A,[1]TDSheet!$A:$X,24,0)</f>
        <v>320</v>
      </c>
      <c r="P24" s="14"/>
      <c r="Q24" s="14"/>
      <c r="R24" s="14"/>
      <c r="S24" s="14"/>
      <c r="T24" s="14"/>
      <c r="U24" s="14"/>
      <c r="V24" s="14"/>
      <c r="W24" s="14">
        <f t="shared" si="11"/>
        <v>381.47579999999999</v>
      </c>
      <c r="X24" s="16">
        <v>400</v>
      </c>
      <c r="Y24" s="17">
        <f t="shared" si="12"/>
        <v>7.2918491815208197</v>
      </c>
      <c r="Z24" s="14">
        <f t="shared" si="13"/>
        <v>3.4383937329707415</v>
      </c>
      <c r="AA24" s="14"/>
      <c r="AB24" s="14"/>
      <c r="AC24" s="14"/>
      <c r="AD24" s="14">
        <f>VLOOKUP(A:A,[1]TDSheet!$A:$AD,30,0)</f>
        <v>0</v>
      </c>
      <c r="AE24" s="14">
        <f>VLOOKUP(A:A,[1]TDSheet!$A:$AE,31,0)</f>
        <v>359.26900000000001</v>
      </c>
      <c r="AF24" s="14">
        <f>VLOOKUP(A:A,[1]TDSheet!$A:$AF,32,0)</f>
        <v>329.62540000000001</v>
      </c>
      <c r="AG24" s="14">
        <f>VLOOKUP(A:A,[1]TDSheet!$A:$AG,33,0)</f>
        <v>437.83860000000004</v>
      </c>
      <c r="AH24" s="14">
        <f>VLOOKUP(A:A,[3]TDSheet!$A:$D,4,0)</f>
        <v>234.511</v>
      </c>
      <c r="AI24" s="14">
        <f>VLOOKUP(A:A,[1]TDSheet!$A:$AI,35,0)</f>
        <v>0</v>
      </c>
      <c r="AJ24" s="14">
        <f t="shared" si="14"/>
        <v>400</v>
      </c>
      <c r="AK24" s="14"/>
      <c r="AL24" s="14"/>
      <c r="AM24" s="14"/>
    </row>
    <row r="25" spans="1:39" s="1" customFormat="1" ht="11.1" customHeight="1" outlineLevel="1" x14ac:dyDescent="0.2">
      <c r="A25" s="7" t="s">
        <v>28</v>
      </c>
      <c r="B25" s="7" t="s">
        <v>8</v>
      </c>
      <c r="C25" s="8">
        <v>161.37899999999999</v>
      </c>
      <c r="D25" s="8">
        <v>953.26900000000001</v>
      </c>
      <c r="E25" s="8">
        <v>774.798</v>
      </c>
      <c r="F25" s="8">
        <v>336.33300000000003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4">
        <f>VLOOKUP(A:A,[2]TDSheet!$A:$F,6,0)</f>
        <v>777.79700000000003</v>
      </c>
      <c r="K25" s="14">
        <f t="shared" si="10"/>
        <v>-2.9990000000000236</v>
      </c>
      <c r="L25" s="14">
        <f>VLOOKUP(A:A,[1]TDSheet!$A:$N,14,0)</f>
        <v>150</v>
      </c>
      <c r="M25" s="14">
        <f>VLOOKUP(A:A,[1]TDSheet!$A:$V,22,0)</f>
        <v>100</v>
      </c>
      <c r="N25" s="14">
        <f>VLOOKUP(A:A,[1]TDSheet!$A:$U,21,0)</f>
        <v>250</v>
      </c>
      <c r="O25" s="14">
        <f>VLOOKUP(A:A,[1]TDSheet!$A:$X,24,0)</f>
        <v>140</v>
      </c>
      <c r="P25" s="14"/>
      <c r="Q25" s="14"/>
      <c r="R25" s="14"/>
      <c r="S25" s="14"/>
      <c r="T25" s="14"/>
      <c r="U25" s="14"/>
      <c r="V25" s="14"/>
      <c r="W25" s="14">
        <f t="shared" si="11"/>
        <v>154.95959999999999</v>
      </c>
      <c r="X25" s="16">
        <v>150</v>
      </c>
      <c r="Y25" s="17">
        <f t="shared" si="12"/>
        <v>7.2685590308699828</v>
      </c>
      <c r="Z25" s="14">
        <f t="shared" si="13"/>
        <v>2.1704560414456417</v>
      </c>
      <c r="AA25" s="14"/>
      <c r="AB25" s="14"/>
      <c r="AC25" s="14"/>
      <c r="AD25" s="14">
        <f>VLOOKUP(A:A,[1]TDSheet!$A:$AD,30,0)</f>
        <v>0</v>
      </c>
      <c r="AE25" s="14">
        <f>VLOOKUP(A:A,[1]TDSheet!$A:$AE,31,0)</f>
        <v>128.32940000000002</v>
      </c>
      <c r="AF25" s="14">
        <f>VLOOKUP(A:A,[1]TDSheet!$A:$AF,32,0)</f>
        <v>124.6786</v>
      </c>
      <c r="AG25" s="14">
        <f>VLOOKUP(A:A,[1]TDSheet!$A:$AG,33,0)</f>
        <v>135.7158</v>
      </c>
      <c r="AH25" s="14">
        <f>VLOOKUP(A:A,[3]TDSheet!$A:$D,4,0)</f>
        <v>110.12</v>
      </c>
      <c r="AI25" s="14">
        <f>VLOOKUP(A:A,[1]TDSheet!$A:$AI,35,0)</f>
        <v>0</v>
      </c>
      <c r="AJ25" s="14">
        <f t="shared" si="14"/>
        <v>150</v>
      </c>
      <c r="AK25" s="14"/>
      <c r="AL25" s="14"/>
      <c r="AM25" s="14"/>
    </row>
    <row r="26" spans="1:39" s="1" customFormat="1" ht="11.1" customHeight="1" outlineLevel="1" x14ac:dyDescent="0.2">
      <c r="A26" s="7" t="s">
        <v>29</v>
      </c>
      <c r="B26" s="7" t="s">
        <v>8</v>
      </c>
      <c r="C26" s="8">
        <v>50.552</v>
      </c>
      <c r="D26" s="8">
        <v>330.11599999999999</v>
      </c>
      <c r="E26" s="8">
        <v>228.011</v>
      </c>
      <c r="F26" s="8">
        <v>150.88900000000001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4">
        <f>VLOOKUP(A:A,[2]TDSheet!$A:$F,6,0)</f>
        <v>222.88499999999999</v>
      </c>
      <c r="K26" s="14">
        <f t="shared" si="10"/>
        <v>5.1260000000000048</v>
      </c>
      <c r="L26" s="14">
        <f>VLOOKUP(A:A,[1]TDSheet!$A:$N,14,0)</f>
        <v>40</v>
      </c>
      <c r="M26" s="14">
        <f>VLOOKUP(A:A,[1]TDSheet!$A:$V,22,0)</f>
        <v>50</v>
      </c>
      <c r="N26" s="14">
        <f>VLOOKUP(A:A,[1]TDSheet!$A:$U,21,0)</f>
        <v>0</v>
      </c>
      <c r="O26" s="14">
        <f>VLOOKUP(A:A,[1]TDSheet!$A:$X,24,0)</f>
        <v>40</v>
      </c>
      <c r="P26" s="14"/>
      <c r="Q26" s="14"/>
      <c r="R26" s="14"/>
      <c r="S26" s="14"/>
      <c r="T26" s="14"/>
      <c r="U26" s="14"/>
      <c r="V26" s="14"/>
      <c r="W26" s="14">
        <f t="shared" si="11"/>
        <v>45.602199999999996</v>
      </c>
      <c r="X26" s="16">
        <v>70</v>
      </c>
      <c r="Y26" s="17">
        <f t="shared" si="12"/>
        <v>7.6945629816105372</v>
      </c>
      <c r="Z26" s="14">
        <f t="shared" si="13"/>
        <v>3.3088096626917127</v>
      </c>
      <c r="AA26" s="14"/>
      <c r="AB26" s="14"/>
      <c r="AC26" s="14"/>
      <c r="AD26" s="14">
        <f>VLOOKUP(A:A,[1]TDSheet!$A:$AD,30,0)</f>
        <v>0</v>
      </c>
      <c r="AE26" s="14">
        <f>VLOOKUP(A:A,[1]TDSheet!$A:$AE,31,0)</f>
        <v>39.210999999999999</v>
      </c>
      <c r="AF26" s="14">
        <f>VLOOKUP(A:A,[1]TDSheet!$A:$AF,32,0)</f>
        <v>38.356999999999999</v>
      </c>
      <c r="AG26" s="14">
        <f>VLOOKUP(A:A,[1]TDSheet!$A:$AG,33,0)</f>
        <v>41.589999999999996</v>
      </c>
      <c r="AH26" s="14">
        <f>VLOOKUP(A:A,[3]TDSheet!$A:$D,4,0)</f>
        <v>39.826000000000001</v>
      </c>
      <c r="AI26" s="14">
        <f>VLOOKUP(A:A,[1]TDSheet!$A:$AI,35,0)</f>
        <v>0</v>
      </c>
      <c r="AJ26" s="14">
        <f t="shared" si="14"/>
        <v>70</v>
      </c>
      <c r="AK26" s="14"/>
      <c r="AL26" s="14"/>
      <c r="AM26" s="14"/>
    </row>
    <row r="27" spans="1:39" s="1" customFormat="1" ht="21.95" customHeight="1" outlineLevel="1" x14ac:dyDescent="0.2">
      <c r="A27" s="7" t="s">
        <v>30</v>
      </c>
      <c r="B27" s="7" t="s">
        <v>8</v>
      </c>
      <c r="C27" s="8">
        <v>76.102999999999994</v>
      </c>
      <c r="D27" s="8">
        <v>238.37</v>
      </c>
      <c r="E27" s="8">
        <v>198.33099999999999</v>
      </c>
      <c r="F27" s="8">
        <v>107.666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4">
        <f>VLOOKUP(A:A,[2]TDSheet!$A:$F,6,0)</f>
        <v>212.91200000000001</v>
      </c>
      <c r="K27" s="14">
        <f t="shared" si="10"/>
        <v>-14.581000000000017</v>
      </c>
      <c r="L27" s="14">
        <f>VLOOKUP(A:A,[1]TDSheet!$A:$N,14,0)</f>
        <v>40</v>
      </c>
      <c r="M27" s="14">
        <f>VLOOKUP(A:A,[1]TDSheet!$A:$V,22,0)</f>
        <v>200</v>
      </c>
      <c r="N27" s="14">
        <f>VLOOKUP(A:A,[1]TDSheet!$A:$U,21,0)</f>
        <v>200</v>
      </c>
      <c r="O27" s="14">
        <f>VLOOKUP(A:A,[1]TDSheet!$A:$X,24,0)</f>
        <v>200</v>
      </c>
      <c r="P27" s="14"/>
      <c r="Q27" s="14"/>
      <c r="R27" s="14"/>
      <c r="S27" s="14"/>
      <c r="T27" s="14"/>
      <c r="U27" s="14"/>
      <c r="V27" s="14"/>
      <c r="W27" s="14">
        <f t="shared" si="11"/>
        <v>39.666199999999996</v>
      </c>
      <c r="X27" s="16">
        <v>100</v>
      </c>
      <c r="Y27" s="17">
        <f t="shared" si="12"/>
        <v>21.369982503995846</v>
      </c>
      <c r="Z27" s="14">
        <f t="shared" si="13"/>
        <v>2.71430084051409</v>
      </c>
      <c r="AA27" s="14"/>
      <c r="AB27" s="14"/>
      <c r="AC27" s="14"/>
      <c r="AD27" s="14">
        <f>VLOOKUP(A:A,[1]TDSheet!$A:$AD,30,0)</f>
        <v>0</v>
      </c>
      <c r="AE27" s="14">
        <f>VLOOKUP(A:A,[1]TDSheet!$A:$AE,31,0)</f>
        <v>41.912799999999997</v>
      </c>
      <c r="AF27" s="14">
        <f>VLOOKUP(A:A,[1]TDSheet!$A:$AF,32,0)</f>
        <v>34.6922</v>
      </c>
      <c r="AG27" s="14">
        <f>VLOOKUP(A:A,[1]TDSheet!$A:$AG,33,0)</f>
        <v>38.533200000000001</v>
      </c>
      <c r="AH27" s="14">
        <f>VLOOKUP(A:A,[3]TDSheet!$A:$D,4,0)</f>
        <v>30.736000000000001</v>
      </c>
      <c r="AI27" s="14" t="str">
        <f>VLOOKUP(A:A,[1]TDSheet!$A:$AI,35,0)</f>
        <v>жц160</v>
      </c>
      <c r="AJ27" s="14">
        <f t="shared" si="14"/>
        <v>100</v>
      </c>
      <c r="AK27" s="14"/>
      <c r="AL27" s="14"/>
      <c r="AM27" s="14"/>
    </row>
    <row r="28" spans="1:39" s="1" customFormat="1" ht="11.1" customHeight="1" outlineLevel="1" x14ac:dyDescent="0.2">
      <c r="A28" s="7" t="s">
        <v>31</v>
      </c>
      <c r="B28" s="7" t="s">
        <v>8</v>
      </c>
      <c r="C28" s="8">
        <v>390.94600000000003</v>
      </c>
      <c r="D28" s="8">
        <v>484.55500000000001</v>
      </c>
      <c r="E28" s="8">
        <v>525.25599999999997</v>
      </c>
      <c r="F28" s="8">
        <v>335.17500000000001</v>
      </c>
      <c r="G28" s="1" t="str">
        <f>VLOOKUP(A:A,[1]TDSheet!$A:$G,7,0)</f>
        <v>ткмай</v>
      </c>
      <c r="H28" s="1">
        <f>VLOOKUP(A:A,[1]TDSheet!$A:$H,8,0)</f>
        <v>1</v>
      </c>
      <c r="I28" s="1">
        <f>VLOOKUP(A:A,[1]TDSheet!$A:$I,9,0)</f>
        <v>60</v>
      </c>
      <c r="J28" s="14">
        <f>VLOOKUP(A:A,[2]TDSheet!$A:$F,6,0)</f>
        <v>509.101</v>
      </c>
      <c r="K28" s="14">
        <f t="shared" si="10"/>
        <v>16.154999999999973</v>
      </c>
      <c r="L28" s="14">
        <f>VLOOKUP(A:A,[1]TDSheet!$A:$N,14,0)</f>
        <v>110</v>
      </c>
      <c r="M28" s="14">
        <f>VLOOKUP(A:A,[1]TDSheet!$A:$V,22,0)</f>
        <v>100</v>
      </c>
      <c r="N28" s="14">
        <f>VLOOKUP(A:A,[1]TDSheet!$A:$U,21,0)</f>
        <v>100</v>
      </c>
      <c r="O28" s="14">
        <f>VLOOKUP(A:A,[1]TDSheet!$A:$X,24,0)</f>
        <v>100</v>
      </c>
      <c r="P28" s="14"/>
      <c r="Q28" s="14"/>
      <c r="R28" s="14"/>
      <c r="S28" s="14"/>
      <c r="T28" s="14"/>
      <c r="U28" s="14"/>
      <c r="V28" s="14"/>
      <c r="W28" s="14">
        <f t="shared" si="11"/>
        <v>105.05119999999999</v>
      </c>
      <c r="X28" s="16">
        <v>50</v>
      </c>
      <c r="Y28" s="17">
        <f t="shared" si="12"/>
        <v>7.5694042524026379</v>
      </c>
      <c r="Z28" s="14">
        <f t="shared" si="13"/>
        <v>3.1905870661163322</v>
      </c>
      <c r="AA28" s="14"/>
      <c r="AB28" s="14"/>
      <c r="AC28" s="14"/>
      <c r="AD28" s="14">
        <f>VLOOKUP(A:A,[1]TDSheet!$A:$AD,30,0)</f>
        <v>0</v>
      </c>
      <c r="AE28" s="14">
        <f>VLOOKUP(A:A,[1]TDSheet!$A:$AE,31,0)</f>
        <v>117.12480000000001</v>
      </c>
      <c r="AF28" s="14">
        <f>VLOOKUP(A:A,[1]TDSheet!$A:$AF,32,0)</f>
        <v>123.874</v>
      </c>
      <c r="AG28" s="14">
        <f>VLOOKUP(A:A,[1]TDSheet!$A:$AG,33,0)</f>
        <v>109.23820000000001</v>
      </c>
      <c r="AH28" s="14">
        <f>VLOOKUP(A:A,[3]TDSheet!$A:$D,4,0)</f>
        <v>63.42</v>
      </c>
      <c r="AI28" s="14">
        <f>VLOOKUP(A:A,[1]TDSheet!$A:$AI,35,0)</f>
        <v>0</v>
      </c>
      <c r="AJ28" s="14">
        <f t="shared" si="14"/>
        <v>50</v>
      </c>
      <c r="AK28" s="14"/>
      <c r="AL28" s="14"/>
      <c r="AM28" s="14"/>
    </row>
    <row r="29" spans="1:39" s="1" customFormat="1" ht="11.1" customHeight="1" outlineLevel="1" x14ac:dyDescent="0.2">
      <c r="A29" s="7" t="s">
        <v>32</v>
      </c>
      <c r="B29" s="7" t="s">
        <v>8</v>
      </c>
      <c r="C29" s="8">
        <v>54.854999999999997</v>
      </c>
      <c r="D29" s="8">
        <v>176.19200000000001</v>
      </c>
      <c r="E29" s="8">
        <v>138.83600000000001</v>
      </c>
      <c r="F29" s="8">
        <v>85.463999999999999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30</v>
      </c>
      <c r="J29" s="14">
        <f>VLOOKUP(A:A,[2]TDSheet!$A:$F,6,0)</f>
        <v>130.27699999999999</v>
      </c>
      <c r="K29" s="14">
        <f t="shared" si="10"/>
        <v>8.5590000000000259</v>
      </c>
      <c r="L29" s="14">
        <f>VLOOKUP(A:A,[1]TDSheet!$A:$N,14,0)</f>
        <v>30</v>
      </c>
      <c r="M29" s="14">
        <f>VLOOKUP(A:A,[1]TDSheet!$A:$V,22,0)</f>
        <v>30</v>
      </c>
      <c r="N29" s="14">
        <f>VLOOKUP(A:A,[1]TDSheet!$A:$U,21,0)</f>
        <v>0</v>
      </c>
      <c r="O29" s="14">
        <f>VLOOKUP(A:A,[1]TDSheet!$A:$X,24,0)</f>
        <v>20</v>
      </c>
      <c r="P29" s="14"/>
      <c r="Q29" s="14"/>
      <c r="R29" s="14"/>
      <c r="S29" s="14"/>
      <c r="T29" s="14"/>
      <c r="U29" s="14"/>
      <c r="V29" s="14"/>
      <c r="W29" s="14">
        <f t="shared" si="11"/>
        <v>27.767200000000003</v>
      </c>
      <c r="X29" s="16">
        <v>50</v>
      </c>
      <c r="Y29" s="17">
        <f t="shared" si="12"/>
        <v>7.7596588781007796</v>
      </c>
      <c r="Z29" s="14">
        <f t="shared" si="13"/>
        <v>3.0778760552018207</v>
      </c>
      <c r="AA29" s="14"/>
      <c r="AB29" s="14"/>
      <c r="AC29" s="14"/>
      <c r="AD29" s="14">
        <f>VLOOKUP(A:A,[1]TDSheet!$A:$AD,30,0)</f>
        <v>0</v>
      </c>
      <c r="AE29" s="14">
        <f>VLOOKUP(A:A,[1]TDSheet!$A:$AE,31,0)</f>
        <v>29.107799999999997</v>
      </c>
      <c r="AF29" s="14">
        <f>VLOOKUP(A:A,[1]TDSheet!$A:$AF,32,0)</f>
        <v>24.746199999999998</v>
      </c>
      <c r="AG29" s="14">
        <f>VLOOKUP(A:A,[1]TDSheet!$A:$AG,33,0)</f>
        <v>26.262400000000003</v>
      </c>
      <c r="AH29" s="14">
        <f>VLOOKUP(A:A,[3]TDSheet!$A:$D,4,0)</f>
        <v>34.85</v>
      </c>
      <c r="AI29" s="14">
        <f>VLOOKUP(A:A,[1]TDSheet!$A:$AI,35,0)</f>
        <v>0</v>
      </c>
      <c r="AJ29" s="14">
        <f t="shared" si="14"/>
        <v>50</v>
      </c>
      <c r="AK29" s="14"/>
      <c r="AL29" s="14"/>
      <c r="AM29" s="14"/>
    </row>
    <row r="30" spans="1:39" s="1" customFormat="1" ht="11.1" customHeight="1" outlineLevel="1" x14ac:dyDescent="0.2">
      <c r="A30" s="7" t="s">
        <v>33</v>
      </c>
      <c r="B30" s="7" t="s">
        <v>8</v>
      </c>
      <c r="C30" s="8">
        <v>82.903000000000006</v>
      </c>
      <c r="D30" s="8">
        <v>178.84899999999999</v>
      </c>
      <c r="E30" s="8">
        <v>138.92099999999999</v>
      </c>
      <c r="F30" s="8">
        <v>119.89400000000001</v>
      </c>
      <c r="G30" s="1" t="str">
        <f>VLOOKUP(A:A,[1]TDSheet!$A:$G,7,0)</f>
        <v>н</v>
      </c>
      <c r="H30" s="1">
        <f>VLOOKUP(A:A,[1]TDSheet!$A:$H,8,0)</f>
        <v>1</v>
      </c>
      <c r="I30" s="1">
        <f>VLOOKUP(A:A,[1]TDSheet!$A:$I,9,0)</f>
        <v>30</v>
      </c>
      <c r="J30" s="14">
        <f>VLOOKUP(A:A,[2]TDSheet!$A:$F,6,0)</f>
        <v>174.92</v>
      </c>
      <c r="K30" s="14">
        <f t="shared" si="10"/>
        <v>-35.998999999999995</v>
      </c>
      <c r="L30" s="14">
        <f>VLOOKUP(A:A,[1]TDSheet!$A:$N,14,0)</f>
        <v>20</v>
      </c>
      <c r="M30" s="14">
        <f>VLOOKUP(A:A,[1]TDSheet!$A:$V,22,0)</f>
        <v>20</v>
      </c>
      <c r="N30" s="14">
        <f>VLOOKUP(A:A,[1]TDSheet!$A:$U,21,0)</f>
        <v>0</v>
      </c>
      <c r="O30" s="14">
        <f>VLOOKUP(A:A,[1]TDSheet!$A:$X,24,0)</f>
        <v>20</v>
      </c>
      <c r="P30" s="14"/>
      <c r="Q30" s="14"/>
      <c r="R30" s="14"/>
      <c r="S30" s="14"/>
      <c r="T30" s="14"/>
      <c r="U30" s="14"/>
      <c r="V30" s="14"/>
      <c r="W30" s="14">
        <f t="shared" si="11"/>
        <v>27.784199999999998</v>
      </c>
      <c r="X30" s="16">
        <v>30</v>
      </c>
      <c r="Y30" s="17">
        <f t="shared" si="12"/>
        <v>7.5544374140698674</v>
      </c>
      <c r="Z30" s="14">
        <f t="shared" si="13"/>
        <v>4.3151863289207544</v>
      </c>
      <c r="AA30" s="14"/>
      <c r="AB30" s="14"/>
      <c r="AC30" s="14"/>
      <c r="AD30" s="14">
        <f>VLOOKUP(A:A,[1]TDSheet!$A:$AD,30,0)</f>
        <v>0</v>
      </c>
      <c r="AE30" s="14">
        <f>VLOOKUP(A:A,[1]TDSheet!$A:$AE,31,0)</f>
        <v>30.524400000000004</v>
      </c>
      <c r="AF30" s="14">
        <f>VLOOKUP(A:A,[1]TDSheet!$A:$AF,32,0)</f>
        <v>33.492200000000004</v>
      </c>
      <c r="AG30" s="14">
        <f>VLOOKUP(A:A,[1]TDSheet!$A:$AG,33,0)</f>
        <v>30.011599999999998</v>
      </c>
      <c r="AH30" s="14">
        <f>VLOOKUP(A:A,[3]TDSheet!$A:$D,4,0)</f>
        <v>32.695999999999998</v>
      </c>
      <c r="AI30" s="14">
        <f>VLOOKUP(A:A,[1]TDSheet!$A:$AI,35,0)</f>
        <v>0</v>
      </c>
      <c r="AJ30" s="14">
        <f t="shared" si="14"/>
        <v>30</v>
      </c>
      <c r="AK30" s="14"/>
      <c r="AL30" s="14"/>
      <c r="AM30" s="14"/>
    </row>
    <row r="31" spans="1:39" s="1" customFormat="1" ht="11.1" customHeight="1" outlineLevel="1" x14ac:dyDescent="0.2">
      <c r="A31" s="7" t="s">
        <v>34</v>
      </c>
      <c r="B31" s="7" t="s">
        <v>8</v>
      </c>
      <c r="C31" s="8">
        <v>847.76099999999997</v>
      </c>
      <c r="D31" s="8">
        <v>2507.7629999999999</v>
      </c>
      <c r="E31" s="8">
        <v>2135.29</v>
      </c>
      <c r="F31" s="8">
        <v>1169.644</v>
      </c>
      <c r="G31" s="1" t="str">
        <f>VLOOKUP(A:A,[1]TDSheet!$A:$G,7,0)</f>
        <v>ткмай</v>
      </c>
      <c r="H31" s="1">
        <f>VLOOKUP(A:A,[1]TDSheet!$A:$H,8,0)</f>
        <v>1</v>
      </c>
      <c r="I31" s="1">
        <f>VLOOKUP(A:A,[1]TDSheet!$A:$I,9,0)</f>
        <v>30</v>
      </c>
      <c r="J31" s="14">
        <f>VLOOKUP(A:A,[2]TDSheet!$A:$F,6,0)</f>
        <v>2181.9850000000001</v>
      </c>
      <c r="K31" s="14">
        <f t="shared" si="10"/>
        <v>-46.695000000000164</v>
      </c>
      <c r="L31" s="14">
        <f>VLOOKUP(A:A,[1]TDSheet!$A:$N,14,0)</f>
        <v>500</v>
      </c>
      <c r="M31" s="14">
        <f>VLOOKUP(A:A,[1]TDSheet!$A:$V,22,0)</f>
        <v>200</v>
      </c>
      <c r="N31" s="14">
        <f>VLOOKUP(A:A,[1]TDSheet!$A:$U,21,0)</f>
        <v>400</v>
      </c>
      <c r="O31" s="14">
        <f>VLOOKUP(A:A,[1]TDSheet!$A:$X,24,0)</f>
        <v>450</v>
      </c>
      <c r="P31" s="14"/>
      <c r="Q31" s="14"/>
      <c r="R31" s="14"/>
      <c r="S31" s="14"/>
      <c r="T31" s="14"/>
      <c r="U31" s="14"/>
      <c r="V31" s="14"/>
      <c r="W31" s="14">
        <f t="shared" si="11"/>
        <v>427.05799999999999</v>
      </c>
      <c r="X31" s="16">
        <v>250</v>
      </c>
      <c r="Y31" s="17">
        <f t="shared" si="12"/>
        <v>6.9537252551175728</v>
      </c>
      <c r="Z31" s="14">
        <f t="shared" si="13"/>
        <v>2.7388410941839281</v>
      </c>
      <c r="AA31" s="14"/>
      <c r="AB31" s="14"/>
      <c r="AC31" s="14"/>
      <c r="AD31" s="14">
        <f>VLOOKUP(A:A,[1]TDSheet!$A:$AD,30,0)</f>
        <v>0</v>
      </c>
      <c r="AE31" s="14">
        <f>VLOOKUP(A:A,[1]TDSheet!$A:$AE,31,0)</f>
        <v>400.524</v>
      </c>
      <c r="AF31" s="14">
        <f>VLOOKUP(A:A,[1]TDSheet!$A:$AF,32,0)</f>
        <v>353.10399999999998</v>
      </c>
      <c r="AG31" s="14">
        <f>VLOOKUP(A:A,[1]TDSheet!$A:$AG,33,0)</f>
        <v>419.09280000000001</v>
      </c>
      <c r="AH31" s="14">
        <f>VLOOKUP(A:A,[3]TDSheet!$A:$D,4,0)</f>
        <v>202.452</v>
      </c>
      <c r="AI31" s="14" t="str">
        <f>VLOOKUP(A:A,[1]TDSheet!$A:$AI,35,0)</f>
        <v>оконч</v>
      </c>
      <c r="AJ31" s="14">
        <f t="shared" si="14"/>
        <v>250</v>
      </c>
      <c r="AK31" s="14"/>
      <c r="AL31" s="14"/>
      <c r="AM31" s="14"/>
    </row>
    <row r="32" spans="1:39" s="1" customFormat="1" ht="21.95" customHeight="1" outlineLevel="1" x14ac:dyDescent="0.2">
      <c r="A32" s="7" t="s">
        <v>35</v>
      </c>
      <c r="B32" s="7" t="s">
        <v>8</v>
      </c>
      <c r="C32" s="8">
        <v>83.914000000000001</v>
      </c>
      <c r="D32" s="8">
        <v>175.822</v>
      </c>
      <c r="E32" s="8">
        <v>149.35300000000001</v>
      </c>
      <c r="F32" s="8">
        <v>108.934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40</v>
      </c>
      <c r="J32" s="14">
        <f>VLOOKUP(A:A,[2]TDSheet!$A:$F,6,0)</f>
        <v>147.44999999999999</v>
      </c>
      <c r="K32" s="14">
        <f t="shared" si="10"/>
        <v>1.90300000000002</v>
      </c>
      <c r="L32" s="14">
        <f>VLOOKUP(A:A,[1]TDSheet!$A:$N,14,0)</f>
        <v>30</v>
      </c>
      <c r="M32" s="14">
        <f>VLOOKUP(A:A,[1]TDSheet!$A:$V,22,0)</f>
        <v>30</v>
      </c>
      <c r="N32" s="14">
        <f>VLOOKUP(A:A,[1]TDSheet!$A:$U,21,0)</f>
        <v>0</v>
      </c>
      <c r="O32" s="14">
        <f>VLOOKUP(A:A,[1]TDSheet!$A:$X,24,0)</f>
        <v>30</v>
      </c>
      <c r="P32" s="14"/>
      <c r="Q32" s="14"/>
      <c r="R32" s="14"/>
      <c r="S32" s="14"/>
      <c r="T32" s="14"/>
      <c r="U32" s="14"/>
      <c r="V32" s="14"/>
      <c r="W32" s="14">
        <f t="shared" si="11"/>
        <v>29.870600000000003</v>
      </c>
      <c r="X32" s="16">
        <v>30</v>
      </c>
      <c r="Y32" s="17">
        <f t="shared" si="12"/>
        <v>7.6641915462026198</v>
      </c>
      <c r="Z32" s="14">
        <f t="shared" si="13"/>
        <v>3.6468634711053673</v>
      </c>
      <c r="AA32" s="14"/>
      <c r="AB32" s="14"/>
      <c r="AC32" s="14"/>
      <c r="AD32" s="14">
        <f>VLOOKUP(A:A,[1]TDSheet!$A:$AD,30,0)</f>
        <v>0</v>
      </c>
      <c r="AE32" s="14">
        <f>VLOOKUP(A:A,[1]TDSheet!$A:$AE,31,0)</f>
        <v>24.477600000000002</v>
      </c>
      <c r="AF32" s="14">
        <f>VLOOKUP(A:A,[1]TDSheet!$A:$AF,32,0)</f>
        <v>24.514400000000002</v>
      </c>
      <c r="AG32" s="14">
        <f>VLOOKUP(A:A,[1]TDSheet!$A:$AG,33,0)</f>
        <v>29.279800000000002</v>
      </c>
      <c r="AH32" s="14">
        <f>VLOOKUP(A:A,[3]TDSheet!$A:$D,4,0)</f>
        <v>47.345999999999997</v>
      </c>
      <c r="AI32" s="14">
        <f>VLOOKUP(A:A,[1]TDSheet!$A:$AI,35,0)</f>
        <v>0</v>
      </c>
      <c r="AJ32" s="14">
        <f t="shared" si="14"/>
        <v>30</v>
      </c>
      <c r="AK32" s="14"/>
      <c r="AL32" s="14"/>
      <c r="AM32" s="14"/>
    </row>
    <row r="33" spans="1:39" s="1" customFormat="1" ht="11.1" customHeight="1" outlineLevel="1" x14ac:dyDescent="0.2">
      <c r="A33" s="7" t="s">
        <v>36</v>
      </c>
      <c r="B33" s="7" t="s">
        <v>8</v>
      </c>
      <c r="C33" s="8">
        <v>240.87899999999999</v>
      </c>
      <c r="D33" s="8">
        <v>135.244</v>
      </c>
      <c r="E33" s="8">
        <v>177.28800000000001</v>
      </c>
      <c r="F33" s="8">
        <v>198.83500000000001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35</v>
      </c>
      <c r="J33" s="14">
        <f>VLOOKUP(A:A,[2]TDSheet!$A:$F,6,0)</f>
        <v>169.43299999999999</v>
      </c>
      <c r="K33" s="14">
        <f t="shared" si="10"/>
        <v>7.8550000000000182</v>
      </c>
      <c r="L33" s="14">
        <f>VLOOKUP(A:A,[1]TDSheet!$A:$N,14,0)</f>
        <v>30</v>
      </c>
      <c r="M33" s="14">
        <f>VLOOKUP(A:A,[1]TDSheet!$A:$V,22,0)</f>
        <v>0</v>
      </c>
      <c r="N33" s="14">
        <f>VLOOKUP(A:A,[1]TDSheet!$A:$U,21,0)</f>
        <v>0</v>
      </c>
      <c r="O33" s="14">
        <f>VLOOKUP(A:A,[1]TDSheet!$A:$X,24,0)</f>
        <v>20</v>
      </c>
      <c r="P33" s="14"/>
      <c r="Q33" s="14"/>
      <c r="R33" s="14"/>
      <c r="S33" s="14"/>
      <c r="T33" s="14"/>
      <c r="U33" s="14"/>
      <c r="V33" s="14"/>
      <c r="W33" s="14">
        <f t="shared" si="11"/>
        <v>35.457599999999999</v>
      </c>
      <c r="X33" s="16">
        <v>30</v>
      </c>
      <c r="Y33" s="17">
        <f t="shared" si="12"/>
        <v>7.8638994178963051</v>
      </c>
      <c r="Z33" s="14">
        <f t="shared" si="13"/>
        <v>5.6076835431614098</v>
      </c>
      <c r="AA33" s="14"/>
      <c r="AB33" s="14"/>
      <c r="AC33" s="14"/>
      <c r="AD33" s="14">
        <f>VLOOKUP(A:A,[1]TDSheet!$A:$AD,30,0)</f>
        <v>0</v>
      </c>
      <c r="AE33" s="14">
        <f>VLOOKUP(A:A,[1]TDSheet!$A:$AE,31,0)</f>
        <v>88.379199999999997</v>
      </c>
      <c r="AF33" s="14">
        <f>VLOOKUP(A:A,[1]TDSheet!$A:$AF,32,0)</f>
        <v>50.785800000000002</v>
      </c>
      <c r="AG33" s="14">
        <f>VLOOKUP(A:A,[1]TDSheet!$A:$AG,33,0)</f>
        <v>40.351399999999998</v>
      </c>
      <c r="AH33" s="14">
        <f>VLOOKUP(A:A,[3]TDSheet!$A:$D,4,0)</f>
        <v>30.556999999999999</v>
      </c>
      <c r="AI33" s="14" t="str">
        <f>VLOOKUP(A:A,[1]TDSheet!$A:$AI,35,0)</f>
        <v>?</v>
      </c>
      <c r="AJ33" s="14">
        <f t="shared" si="14"/>
        <v>30</v>
      </c>
      <c r="AK33" s="14"/>
      <c r="AL33" s="14"/>
      <c r="AM33" s="14"/>
    </row>
    <row r="34" spans="1:39" s="1" customFormat="1" ht="11.1" customHeight="1" outlineLevel="1" x14ac:dyDescent="0.2">
      <c r="A34" s="7" t="s">
        <v>37</v>
      </c>
      <c r="B34" s="7" t="s">
        <v>8</v>
      </c>
      <c r="C34" s="8">
        <v>75.373000000000005</v>
      </c>
      <c r="D34" s="8">
        <v>159.072</v>
      </c>
      <c r="E34" s="8">
        <v>152.21700000000001</v>
      </c>
      <c r="F34" s="8">
        <v>74.951999999999998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4">
        <f>VLOOKUP(A:A,[2]TDSheet!$A:$F,6,0)</f>
        <v>142.62100000000001</v>
      </c>
      <c r="K34" s="14">
        <f t="shared" si="10"/>
        <v>9.5960000000000036</v>
      </c>
      <c r="L34" s="14">
        <f>VLOOKUP(A:A,[1]TDSheet!$A:$N,14,0)</f>
        <v>40</v>
      </c>
      <c r="M34" s="14">
        <f>VLOOKUP(A:A,[1]TDSheet!$A:$V,22,0)</f>
        <v>110</v>
      </c>
      <c r="N34" s="14">
        <f>VLOOKUP(A:A,[1]TDSheet!$A:$U,21,0)</f>
        <v>120</v>
      </c>
      <c r="O34" s="14">
        <f>VLOOKUP(A:A,[1]TDSheet!$A:$X,24,0)</f>
        <v>130</v>
      </c>
      <c r="P34" s="14"/>
      <c r="Q34" s="14"/>
      <c r="R34" s="14"/>
      <c r="S34" s="14"/>
      <c r="T34" s="14"/>
      <c r="U34" s="14"/>
      <c r="V34" s="14"/>
      <c r="W34" s="14">
        <f t="shared" si="11"/>
        <v>30.443400000000004</v>
      </c>
      <c r="X34" s="16">
        <v>100</v>
      </c>
      <c r="Y34" s="17">
        <f t="shared" si="12"/>
        <v>18.885932583088614</v>
      </c>
      <c r="Z34" s="14">
        <f t="shared" si="13"/>
        <v>2.4620114704665048</v>
      </c>
      <c r="AA34" s="14"/>
      <c r="AB34" s="14"/>
      <c r="AC34" s="14"/>
      <c r="AD34" s="14">
        <f>VLOOKUP(A:A,[1]TDSheet!$A:$AD,30,0)</f>
        <v>0</v>
      </c>
      <c r="AE34" s="14">
        <f>VLOOKUP(A:A,[1]TDSheet!$A:$AE,31,0)</f>
        <v>25.682799999999997</v>
      </c>
      <c r="AF34" s="14">
        <f>VLOOKUP(A:A,[1]TDSheet!$A:$AF,32,0)</f>
        <v>27.1432</v>
      </c>
      <c r="AG34" s="14">
        <f>VLOOKUP(A:A,[1]TDSheet!$A:$AG,33,0)</f>
        <v>26.719200000000001</v>
      </c>
      <c r="AH34" s="14">
        <f>VLOOKUP(A:A,[3]TDSheet!$A:$D,4,0)</f>
        <v>36.402000000000001</v>
      </c>
      <c r="AI34" s="14" t="str">
        <f>VLOOKUP(A:A,[1]TDSheet!$A:$AI,35,0)</f>
        <v>жц100</v>
      </c>
      <c r="AJ34" s="14">
        <f t="shared" si="14"/>
        <v>100</v>
      </c>
      <c r="AK34" s="14"/>
      <c r="AL34" s="14"/>
      <c r="AM34" s="14"/>
    </row>
    <row r="35" spans="1:39" s="1" customFormat="1" ht="11.1" customHeight="1" outlineLevel="1" x14ac:dyDescent="0.2">
      <c r="A35" s="7" t="s">
        <v>38</v>
      </c>
      <c r="B35" s="7" t="s">
        <v>8</v>
      </c>
      <c r="C35" s="8">
        <v>16.724</v>
      </c>
      <c r="D35" s="8">
        <v>21.928999999999998</v>
      </c>
      <c r="E35" s="8">
        <v>3.5579999999999998</v>
      </c>
      <c r="F35" s="8">
        <v>27.792000000000002</v>
      </c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45</v>
      </c>
      <c r="J35" s="14">
        <f>VLOOKUP(A:A,[2]TDSheet!$A:$F,6,0)</f>
        <v>4.0999999999999996</v>
      </c>
      <c r="K35" s="14">
        <f t="shared" si="10"/>
        <v>-0.54199999999999982</v>
      </c>
      <c r="L35" s="14">
        <f>VLOOKUP(A:A,[1]TDSheet!$A:$N,14,0)</f>
        <v>0</v>
      </c>
      <c r="M35" s="14">
        <f>VLOOKUP(A:A,[1]TDSheet!$A:$V,22,0)</f>
        <v>0</v>
      </c>
      <c r="N35" s="14">
        <f>VLOOKUP(A:A,[1]TDSheet!$A:$U,21,0)</f>
        <v>0</v>
      </c>
      <c r="O35" s="14">
        <f>VLOOKUP(A:A,[1]TDSheet!$A:$X,24,0)</f>
        <v>0</v>
      </c>
      <c r="P35" s="14"/>
      <c r="Q35" s="14"/>
      <c r="R35" s="14"/>
      <c r="S35" s="14"/>
      <c r="T35" s="14"/>
      <c r="U35" s="14"/>
      <c r="V35" s="14"/>
      <c r="W35" s="14">
        <f t="shared" si="11"/>
        <v>0.71160000000000001</v>
      </c>
      <c r="X35" s="16"/>
      <c r="Y35" s="17">
        <f t="shared" si="12"/>
        <v>39.05564924114671</v>
      </c>
      <c r="Z35" s="14">
        <f t="shared" si="13"/>
        <v>39.05564924114671</v>
      </c>
      <c r="AA35" s="14"/>
      <c r="AB35" s="14"/>
      <c r="AC35" s="14"/>
      <c r="AD35" s="14">
        <f>VLOOKUP(A:A,[1]TDSheet!$A:$AD,30,0)</f>
        <v>0</v>
      </c>
      <c r="AE35" s="14">
        <f>VLOOKUP(A:A,[1]TDSheet!$A:$AE,31,0)</f>
        <v>2.1856</v>
      </c>
      <c r="AF35" s="14">
        <f>VLOOKUP(A:A,[1]TDSheet!$A:$AF,32,0)</f>
        <v>1.0913999999999999</v>
      </c>
      <c r="AG35" s="14">
        <f>VLOOKUP(A:A,[1]TDSheet!$A:$AG,33,0)</f>
        <v>3.9704000000000002</v>
      </c>
      <c r="AH35" s="14">
        <f>VLOOKUP(A:A,[3]TDSheet!$A:$D,4,0)</f>
        <v>0.89700000000000002</v>
      </c>
      <c r="AI35" s="20" t="s">
        <v>139</v>
      </c>
      <c r="AJ35" s="14">
        <f t="shared" si="14"/>
        <v>0</v>
      </c>
      <c r="AK35" s="14"/>
      <c r="AL35" s="14"/>
      <c r="AM35" s="14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14.371</v>
      </c>
      <c r="D36" s="8"/>
      <c r="E36" s="8">
        <v>11.068</v>
      </c>
      <c r="F36" s="8">
        <v>3.3029999999999999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4">
        <f>VLOOKUP(A:A,[2]TDSheet!$A:$F,6,0)</f>
        <v>65.5</v>
      </c>
      <c r="K36" s="14">
        <f t="shared" si="10"/>
        <v>-54.432000000000002</v>
      </c>
      <c r="L36" s="14">
        <f>VLOOKUP(A:A,[1]TDSheet!$A:$N,14,0)</f>
        <v>0</v>
      </c>
      <c r="M36" s="14">
        <f>VLOOKUP(A:A,[1]TDSheet!$A:$V,22,0)</f>
        <v>20</v>
      </c>
      <c r="N36" s="14">
        <f>VLOOKUP(A:A,[1]TDSheet!$A:$U,21,0)</f>
        <v>0</v>
      </c>
      <c r="O36" s="14">
        <f>VLOOKUP(A:A,[1]TDSheet!$A:$X,24,0)</f>
        <v>10</v>
      </c>
      <c r="P36" s="14"/>
      <c r="Q36" s="14"/>
      <c r="R36" s="14"/>
      <c r="S36" s="14"/>
      <c r="T36" s="14"/>
      <c r="U36" s="14"/>
      <c r="V36" s="14"/>
      <c r="W36" s="14">
        <f t="shared" si="11"/>
        <v>2.2136</v>
      </c>
      <c r="X36" s="16"/>
      <c r="Y36" s="17">
        <f t="shared" si="12"/>
        <v>15.044723527285868</v>
      </c>
      <c r="Z36" s="14">
        <f t="shared" si="13"/>
        <v>1.4921395012649079</v>
      </c>
      <c r="AA36" s="14"/>
      <c r="AB36" s="14"/>
      <c r="AC36" s="14"/>
      <c r="AD36" s="14">
        <f>VLOOKUP(A:A,[1]TDSheet!$A:$AD,30,0)</f>
        <v>0</v>
      </c>
      <c r="AE36" s="14">
        <f>VLOOKUP(A:A,[1]TDSheet!$A:$AE,31,0)</f>
        <v>1.6594000000000002</v>
      </c>
      <c r="AF36" s="14">
        <f>VLOOKUP(A:A,[1]TDSheet!$A:$AF,32,0)</f>
        <v>2.4024000000000001</v>
      </c>
      <c r="AG36" s="14">
        <f>VLOOKUP(A:A,[1]TDSheet!$A:$AG,33,0)</f>
        <v>1.0964</v>
      </c>
      <c r="AH36" s="14">
        <v>0</v>
      </c>
      <c r="AI36" s="14" t="str">
        <f>VLOOKUP(A:A,[1]TDSheet!$A:$AI,35,0)</f>
        <v>зв</v>
      </c>
      <c r="AJ36" s="14">
        <f t="shared" si="14"/>
        <v>0</v>
      </c>
      <c r="AK36" s="14"/>
      <c r="AL36" s="14"/>
      <c r="AM36" s="14"/>
    </row>
    <row r="37" spans="1:39" s="1" customFormat="1" ht="21.95" customHeight="1" outlineLevel="1" x14ac:dyDescent="0.2">
      <c r="A37" s="7" t="s">
        <v>40</v>
      </c>
      <c r="B37" s="7" t="s">
        <v>8</v>
      </c>
      <c r="C37" s="8">
        <v>7.9950000000000001</v>
      </c>
      <c r="D37" s="8">
        <v>21.670999999999999</v>
      </c>
      <c r="E37" s="8">
        <v>1.8160000000000001</v>
      </c>
      <c r="F37" s="8">
        <v>27.85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4">
        <f>VLOOKUP(A:A,[2]TDSheet!$A:$F,6,0)</f>
        <v>6.8010000000000002</v>
      </c>
      <c r="K37" s="14">
        <f t="shared" si="10"/>
        <v>-4.9850000000000003</v>
      </c>
      <c r="L37" s="14">
        <f>VLOOKUP(A:A,[1]TDSheet!$A:$N,14,0)</f>
        <v>0</v>
      </c>
      <c r="M37" s="14">
        <f>VLOOKUP(A:A,[1]TDSheet!$A:$V,22,0)</f>
        <v>0</v>
      </c>
      <c r="N37" s="14">
        <f>VLOOKUP(A:A,[1]TDSheet!$A:$U,21,0)</f>
        <v>0</v>
      </c>
      <c r="O37" s="14">
        <f>VLOOKUP(A:A,[1]TDSheet!$A:$X,24,0)</f>
        <v>0</v>
      </c>
      <c r="P37" s="14"/>
      <c r="Q37" s="14"/>
      <c r="R37" s="14"/>
      <c r="S37" s="14"/>
      <c r="T37" s="14"/>
      <c r="U37" s="14"/>
      <c r="V37" s="14"/>
      <c r="W37" s="14">
        <f t="shared" si="11"/>
        <v>0.36320000000000002</v>
      </c>
      <c r="X37" s="16"/>
      <c r="Y37" s="17">
        <f t="shared" si="12"/>
        <v>76.679515418502206</v>
      </c>
      <c r="Z37" s="14">
        <f t="shared" si="13"/>
        <v>76.679515418502206</v>
      </c>
      <c r="AA37" s="14"/>
      <c r="AB37" s="14"/>
      <c r="AC37" s="14"/>
      <c r="AD37" s="14">
        <f>VLOOKUP(A:A,[1]TDSheet!$A:$AD,30,0)</f>
        <v>0</v>
      </c>
      <c r="AE37" s="14">
        <f>VLOOKUP(A:A,[1]TDSheet!$A:$AE,31,0)</f>
        <v>1.2542</v>
      </c>
      <c r="AF37" s="14">
        <f>VLOOKUP(A:A,[1]TDSheet!$A:$AF,32,0)</f>
        <v>2.1936</v>
      </c>
      <c r="AG37" s="14">
        <f>VLOOKUP(A:A,[1]TDSheet!$A:$AG,33,0)</f>
        <v>1.8228000000000002</v>
      </c>
      <c r="AH37" s="14">
        <v>0</v>
      </c>
      <c r="AI37" s="21" t="str">
        <f>VLOOKUP(A:A,[1]TDSheet!$A:$AI,35,0)</f>
        <v>увел</v>
      </c>
      <c r="AJ37" s="14">
        <f t="shared" si="14"/>
        <v>0</v>
      </c>
      <c r="AK37" s="14"/>
      <c r="AL37" s="14"/>
      <c r="AM37" s="14"/>
    </row>
    <row r="38" spans="1:39" s="1" customFormat="1" ht="11.1" customHeight="1" outlineLevel="1" x14ac:dyDescent="0.2">
      <c r="A38" s="7" t="s">
        <v>41</v>
      </c>
      <c r="B38" s="7" t="s">
        <v>12</v>
      </c>
      <c r="C38" s="8">
        <v>487</v>
      </c>
      <c r="D38" s="8">
        <v>2978</v>
      </c>
      <c r="E38" s="8">
        <v>2194</v>
      </c>
      <c r="F38" s="8">
        <v>1253</v>
      </c>
      <c r="G38" s="1" t="str">
        <f>VLOOKUP(A:A,[1]TDSheet!$A:$G,7,0)</f>
        <v>отк</v>
      </c>
      <c r="H38" s="1">
        <f>VLOOKUP(A:A,[1]TDSheet!$A:$H,8,0)</f>
        <v>0.35</v>
      </c>
      <c r="I38" s="1">
        <f>VLOOKUP(A:A,[1]TDSheet!$A:$I,9,0)</f>
        <v>40</v>
      </c>
      <c r="J38" s="14">
        <f>VLOOKUP(A:A,[2]TDSheet!$A:$F,6,0)</f>
        <v>2287</v>
      </c>
      <c r="K38" s="14">
        <f t="shared" si="10"/>
        <v>-93</v>
      </c>
      <c r="L38" s="14">
        <f>VLOOKUP(A:A,[1]TDSheet!$A:$N,14,0)</f>
        <v>500</v>
      </c>
      <c r="M38" s="14">
        <f>VLOOKUP(A:A,[1]TDSheet!$A:$V,22,0)</f>
        <v>300</v>
      </c>
      <c r="N38" s="14">
        <f>VLOOKUP(A:A,[1]TDSheet!$A:$U,21,0)</f>
        <v>400</v>
      </c>
      <c r="O38" s="14">
        <f>VLOOKUP(A:A,[1]TDSheet!$A:$X,24,0)</f>
        <v>250</v>
      </c>
      <c r="P38" s="14"/>
      <c r="Q38" s="14"/>
      <c r="R38" s="14"/>
      <c r="S38" s="14"/>
      <c r="T38" s="14"/>
      <c r="U38" s="14"/>
      <c r="V38" s="14"/>
      <c r="W38" s="14">
        <f t="shared" si="11"/>
        <v>438.8</v>
      </c>
      <c r="X38" s="16">
        <v>350</v>
      </c>
      <c r="Y38" s="17">
        <f t="shared" si="12"/>
        <v>6.9576116681859617</v>
      </c>
      <c r="Z38" s="14">
        <f t="shared" si="13"/>
        <v>2.8555150410209662</v>
      </c>
      <c r="AA38" s="14"/>
      <c r="AB38" s="14"/>
      <c r="AC38" s="14"/>
      <c r="AD38" s="14">
        <f>VLOOKUP(A:A,[1]TDSheet!$A:$AD,30,0)</f>
        <v>0</v>
      </c>
      <c r="AE38" s="14">
        <f>VLOOKUP(A:A,[1]TDSheet!$A:$AE,31,0)</f>
        <v>308.2</v>
      </c>
      <c r="AF38" s="14">
        <f>VLOOKUP(A:A,[1]TDSheet!$A:$AF,32,0)</f>
        <v>289</v>
      </c>
      <c r="AG38" s="14">
        <f>VLOOKUP(A:A,[1]TDSheet!$A:$AG,33,0)</f>
        <v>458.8</v>
      </c>
      <c r="AH38" s="14">
        <f>VLOOKUP(A:A,[3]TDSheet!$A:$D,4,0)</f>
        <v>189</v>
      </c>
      <c r="AI38" s="14" t="str">
        <f>VLOOKUP(A:A,[1]TDSheet!$A:$AI,35,0)</f>
        <v>оконч</v>
      </c>
      <c r="AJ38" s="14">
        <f t="shared" si="14"/>
        <v>122.49999999999999</v>
      </c>
      <c r="AK38" s="14"/>
      <c r="AL38" s="14"/>
      <c r="AM38" s="14"/>
    </row>
    <row r="39" spans="1:39" s="1" customFormat="1" ht="11.1" customHeight="1" outlineLevel="1" x14ac:dyDescent="0.2">
      <c r="A39" s="7" t="s">
        <v>42</v>
      </c>
      <c r="B39" s="7" t="s">
        <v>12</v>
      </c>
      <c r="C39" s="8">
        <v>2073</v>
      </c>
      <c r="D39" s="8">
        <v>4099</v>
      </c>
      <c r="E39" s="8">
        <v>4616</v>
      </c>
      <c r="F39" s="8">
        <v>1526</v>
      </c>
      <c r="G39" s="1">
        <f>VLOOKUP(A:A,[1]TDSheet!$A:$G,7,0)</f>
        <v>0</v>
      </c>
      <c r="H39" s="1">
        <f>VLOOKUP(A:A,[1]TDSheet!$A:$H,8,0)</f>
        <v>0.4</v>
      </c>
      <c r="I39" s="1">
        <f>VLOOKUP(A:A,[1]TDSheet!$A:$I,9,0)</f>
        <v>40</v>
      </c>
      <c r="J39" s="14">
        <f>VLOOKUP(A:A,[2]TDSheet!$A:$F,6,0)</f>
        <v>4662</v>
      </c>
      <c r="K39" s="14">
        <f t="shared" si="10"/>
        <v>-46</v>
      </c>
      <c r="L39" s="14">
        <f>VLOOKUP(A:A,[1]TDSheet!$A:$N,14,0)</f>
        <v>800</v>
      </c>
      <c r="M39" s="14">
        <f>VLOOKUP(A:A,[1]TDSheet!$A:$V,22,0)</f>
        <v>500</v>
      </c>
      <c r="N39" s="14">
        <f>VLOOKUP(A:A,[1]TDSheet!$A:$U,21,0)</f>
        <v>800</v>
      </c>
      <c r="O39" s="14">
        <f>VLOOKUP(A:A,[1]TDSheet!$A:$X,24,0)</f>
        <v>600</v>
      </c>
      <c r="P39" s="14"/>
      <c r="Q39" s="14"/>
      <c r="R39" s="14"/>
      <c r="S39" s="14"/>
      <c r="T39" s="14"/>
      <c r="U39" s="14"/>
      <c r="V39" s="14"/>
      <c r="W39" s="14">
        <f t="shared" si="11"/>
        <v>762.4</v>
      </c>
      <c r="X39" s="16">
        <v>1200</v>
      </c>
      <c r="Y39" s="17">
        <f t="shared" si="12"/>
        <v>7.1169989506820572</v>
      </c>
      <c r="Z39" s="14">
        <f t="shared" si="13"/>
        <v>2.0015739769150054</v>
      </c>
      <c r="AA39" s="14"/>
      <c r="AB39" s="14"/>
      <c r="AC39" s="14"/>
      <c r="AD39" s="14">
        <f>VLOOKUP(A:A,[1]TDSheet!$A:$AD,30,0)</f>
        <v>804</v>
      </c>
      <c r="AE39" s="14">
        <f>VLOOKUP(A:A,[1]TDSheet!$A:$AE,31,0)</f>
        <v>803.2</v>
      </c>
      <c r="AF39" s="14">
        <f>VLOOKUP(A:A,[1]TDSheet!$A:$AF,32,0)</f>
        <v>819.8</v>
      </c>
      <c r="AG39" s="14">
        <f>VLOOKUP(A:A,[1]TDSheet!$A:$AG,33,0)</f>
        <v>733.4</v>
      </c>
      <c r="AH39" s="14">
        <f>VLOOKUP(A:A,[3]TDSheet!$A:$D,4,0)</f>
        <v>994</v>
      </c>
      <c r="AI39" s="14">
        <f>VLOOKUP(A:A,[1]TDSheet!$A:$AI,35,0)</f>
        <v>0</v>
      </c>
      <c r="AJ39" s="14">
        <f t="shared" si="14"/>
        <v>480</v>
      </c>
      <c r="AK39" s="14"/>
      <c r="AL39" s="14"/>
      <c r="AM39" s="14"/>
    </row>
    <row r="40" spans="1:39" s="1" customFormat="1" ht="11.1" customHeight="1" outlineLevel="1" x14ac:dyDescent="0.2">
      <c r="A40" s="7" t="s">
        <v>43</v>
      </c>
      <c r="B40" s="7" t="s">
        <v>12</v>
      </c>
      <c r="C40" s="8">
        <v>1583</v>
      </c>
      <c r="D40" s="8">
        <v>4293</v>
      </c>
      <c r="E40" s="8">
        <v>4088</v>
      </c>
      <c r="F40" s="8">
        <v>1750</v>
      </c>
      <c r="G40" s="1">
        <f>VLOOKUP(A:A,[1]TDSheet!$A:$G,7,0)</f>
        <v>0</v>
      </c>
      <c r="H40" s="1">
        <f>VLOOKUP(A:A,[1]TDSheet!$A:$H,8,0)</f>
        <v>0.45</v>
      </c>
      <c r="I40" s="1">
        <f>VLOOKUP(A:A,[1]TDSheet!$A:$I,9,0)</f>
        <v>45</v>
      </c>
      <c r="J40" s="14">
        <f>VLOOKUP(A:A,[2]TDSheet!$A:$F,6,0)</f>
        <v>4141</v>
      </c>
      <c r="K40" s="14">
        <f t="shared" si="10"/>
        <v>-53</v>
      </c>
      <c r="L40" s="14">
        <f>VLOOKUP(A:A,[1]TDSheet!$A:$N,14,0)</f>
        <v>700</v>
      </c>
      <c r="M40" s="14">
        <f>VLOOKUP(A:A,[1]TDSheet!$A:$V,22,0)</f>
        <v>700</v>
      </c>
      <c r="N40" s="14">
        <f>VLOOKUP(A:A,[1]TDSheet!$A:$U,21,0)</f>
        <v>1400</v>
      </c>
      <c r="O40" s="14">
        <f>VLOOKUP(A:A,[1]TDSheet!$A:$X,24,0)</f>
        <v>1100</v>
      </c>
      <c r="P40" s="14"/>
      <c r="Q40" s="14"/>
      <c r="R40" s="14"/>
      <c r="S40" s="14"/>
      <c r="T40" s="14"/>
      <c r="U40" s="14"/>
      <c r="V40" s="14"/>
      <c r="W40" s="14">
        <f t="shared" si="11"/>
        <v>657.6</v>
      </c>
      <c r="X40" s="16">
        <v>500</v>
      </c>
      <c r="Y40" s="17">
        <f t="shared" si="12"/>
        <v>9.352189781021897</v>
      </c>
      <c r="Z40" s="14">
        <f t="shared" si="13"/>
        <v>2.6611922141119222</v>
      </c>
      <c r="AA40" s="14"/>
      <c r="AB40" s="14"/>
      <c r="AC40" s="14"/>
      <c r="AD40" s="14">
        <f>VLOOKUP(A:A,[1]TDSheet!$A:$AD,30,0)</f>
        <v>800</v>
      </c>
      <c r="AE40" s="14">
        <f>VLOOKUP(A:A,[1]TDSheet!$A:$AE,31,0)</f>
        <v>1231</v>
      </c>
      <c r="AF40" s="14">
        <f>VLOOKUP(A:A,[1]TDSheet!$A:$AF,32,0)</f>
        <v>703.4</v>
      </c>
      <c r="AG40" s="14">
        <f>VLOOKUP(A:A,[1]TDSheet!$A:$AG,33,0)</f>
        <v>685</v>
      </c>
      <c r="AH40" s="14">
        <f>VLOOKUP(A:A,[3]TDSheet!$A:$D,4,0)</f>
        <v>513</v>
      </c>
      <c r="AI40" s="14" t="str">
        <f>VLOOKUP(A:A,[1]TDSheet!$A:$AI,35,0)</f>
        <v>октяб</v>
      </c>
      <c r="AJ40" s="14">
        <f t="shared" si="14"/>
        <v>225</v>
      </c>
      <c r="AK40" s="14"/>
      <c r="AL40" s="14"/>
      <c r="AM40" s="14"/>
    </row>
    <row r="41" spans="1:39" s="1" customFormat="1" ht="11.1" customHeight="1" outlineLevel="1" x14ac:dyDescent="0.2">
      <c r="A41" s="7" t="s">
        <v>44</v>
      </c>
      <c r="B41" s="7" t="s">
        <v>8</v>
      </c>
      <c r="C41" s="8">
        <v>303.99599999999998</v>
      </c>
      <c r="D41" s="8">
        <v>1876.173</v>
      </c>
      <c r="E41" s="8">
        <v>1382.54</v>
      </c>
      <c r="F41" s="8">
        <v>769.36900000000003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40</v>
      </c>
      <c r="J41" s="14">
        <f>VLOOKUP(A:A,[2]TDSheet!$A:$F,6,0)</f>
        <v>1296.828</v>
      </c>
      <c r="K41" s="14">
        <f t="shared" si="10"/>
        <v>85.711999999999989</v>
      </c>
      <c r="L41" s="14">
        <f>VLOOKUP(A:A,[1]TDSheet!$A:$N,14,0)</f>
        <v>300</v>
      </c>
      <c r="M41" s="14">
        <f>VLOOKUP(A:A,[1]TDSheet!$A:$V,22,0)</f>
        <v>200</v>
      </c>
      <c r="N41" s="14">
        <f>VLOOKUP(A:A,[1]TDSheet!$A:$U,21,0)</f>
        <v>500</v>
      </c>
      <c r="O41" s="14">
        <f>VLOOKUP(A:A,[1]TDSheet!$A:$X,24,0)</f>
        <v>400</v>
      </c>
      <c r="P41" s="14"/>
      <c r="Q41" s="14"/>
      <c r="R41" s="14"/>
      <c r="S41" s="14"/>
      <c r="T41" s="14"/>
      <c r="U41" s="14"/>
      <c r="V41" s="14"/>
      <c r="W41" s="14">
        <f t="shared" si="11"/>
        <v>276.50799999999998</v>
      </c>
      <c r="X41" s="16"/>
      <c r="Y41" s="17">
        <f t="shared" si="12"/>
        <v>7.8455921709317646</v>
      </c>
      <c r="Z41" s="14">
        <f t="shared" si="13"/>
        <v>2.7824475241222681</v>
      </c>
      <c r="AA41" s="14"/>
      <c r="AB41" s="14"/>
      <c r="AC41" s="14"/>
      <c r="AD41" s="14">
        <f>VLOOKUP(A:A,[1]TDSheet!$A:$AD,30,0)</f>
        <v>0</v>
      </c>
      <c r="AE41" s="14">
        <f>VLOOKUP(A:A,[1]TDSheet!$A:$AE,31,0)</f>
        <v>105.6262</v>
      </c>
      <c r="AF41" s="14">
        <f>VLOOKUP(A:A,[1]TDSheet!$A:$AF,32,0)</f>
        <v>273.89260000000002</v>
      </c>
      <c r="AG41" s="14">
        <f>VLOOKUP(A:A,[1]TDSheet!$A:$AG,33,0)</f>
        <v>283.8408</v>
      </c>
      <c r="AH41" s="14">
        <f>VLOOKUP(A:A,[3]TDSheet!$A:$D,4,0)</f>
        <v>296.178</v>
      </c>
      <c r="AI41" s="14" t="str">
        <f>VLOOKUP(A:A,[1]TDSheet!$A:$AI,35,0)</f>
        <v>жц200</v>
      </c>
      <c r="AJ41" s="14">
        <f t="shared" si="14"/>
        <v>0</v>
      </c>
      <c r="AK41" s="14"/>
      <c r="AL41" s="14"/>
      <c r="AM41" s="14"/>
    </row>
    <row r="42" spans="1:39" s="1" customFormat="1" ht="11.1" customHeight="1" outlineLevel="1" x14ac:dyDescent="0.2">
      <c r="A42" s="7" t="s">
        <v>45</v>
      </c>
      <c r="B42" s="7" t="s">
        <v>12</v>
      </c>
      <c r="C42" s="8">
        <v>827</v>
      </c>
      <c r="D42" s="8">
        <v>2210</v>
      </c>
      <c r="E42" s="8">
        <v>841</v>
      </c>
      <c r="F42" s="8">
        <v>2146</v>
      </c>
      <c r="G42" s="1">
        <f>VLOOKUP(A:A,[1]TDSheet!$A:$G,7,0)</f>
        <v>0</v>
      </c>
      <c r="H42" s="1">
        <f>VLOOKUP(A:A,[1]TDSheet!$A:$H,8,0)</f>
        <v>0.1</v>
      </c>
      <c r="I42" s="1">
        <f>VLOOKUP(A:A,[1]TDSheet!$A:$I,9,0)</f>
        <v>730</v>
      </c>
      <c r="J42" s="14">
        <f>VLOOKUP(A:A,[2]TDSheet!$A:$F,6,0)</f>
        <v>895</v>
      </c>
      <c r="K42" s="14">
        <f t="shared" si="10"/>
        <v>-54</v>
      </c>
      <c r="L42" s="14">
        <f>VLOOKUP(A:A,[1]TDSheet!$A:$N,14,0)</f>
        <v>0</v>
      </c>
      <c r="M42" s="14">
        <f>VLOOKUP(A:A,[1]TDSheet!$A:$V,22,0)</f>
        <v>0</v>
      </c>
      <c r="N42" s="14">
        <f>VLOOKUP(A:A,[1]TDSheet!$A:$U,21,0)</f>
        <v>0</v>
      </c>
      <c r="O42" s="14">
        <f>VLOOKUP(A:A,[1]TDSheet!$A:$X,24,0)</f>
        <v>0</v>
      </c>
      <c r="P42" s="14"/>
      <c r="Q42" s="14"/>
      <c r="R42" s="14"/>
      <c r="S42" s="14"/>
      <c r="T42" s="14"/>
      <c r="U42" s="14"/>
      <c r="V42" s="14"/>
      <c r="W42" s="14">
        <f t="shared" si="11"/>
        <v>168.2</v>
      </c>
      <c r="X42" s="16"/>
      <c r="Y42" s="17">
        <f t="shared" si="12"/>
        <v>12.758620689655173</v>
      </c>
      <c r="Z42" s="14">
        <f t="shared" si="13"/>
        <v>12.758620689655173</v>
      </c>
      <c r="AA42" s="14"/>
      <c r="AB42" s="14"/>
      <c r="AC42" s="14"/>
      <c r="AD42" s="14">
        <f>VLOOKUP(A:A,[1]TDSheet!$A:$AD,30,0)</f>
        <v>0</v>
      </c>
      <c r="AE42" s="14">
        <f>VLOOKUP(A:A,[1]TDSheet!$A:$AE,31,0)</f>
        <v>181.6</v>
      </c>
      <c r="AF42" s="14">
        <f>VLOOKUP(A:A,[1]TDSheet!$A:$AF,32,0)</f>
        <v>223</v>
      </c>
      <c r="AG42" s="14">
        <f>VLOOKUP(A:A,[1]TDSheet!$A:$AG,33,0)</f>
        <v>200.2</v>
      </c>
      <c r="AH42" s="14">
        <f>VLOOKUP(A:A,[3]TDSheet!$A:$D,4,0)</f>
        <v>184</v>
      </c>
      <c r="AI42" s="14">
        <f>VLOOKUP(A:A,[1]TDSheet!$A:$AI,35,0)</f>
        <v>0</v>
      </c>
      <c r="AJ42" s="14">
        <f t="shared" si="14"/>
        <v>0</v>
      </c>
      <c r="AK42" s="14"/>
      <c r="AL42" s="14"/>
      <c r="AM42" s="14"/>
    </row>
    <row r="43" spans="1:39" s="1" customFormat="1" ht="21.95" customHeight="1" outlineLevel="1" x14ac:dyDescent="0.2">
      <c r="A43" s="7" t="s">
        <v>46</v>
      </c>
      <c r="B43" s="7" t="s">
        <v>12</v>
      </c>
      <c r="C43" s="8">
        <v>620</v>
      </c>
      <c r="D43" s="8">
        <v>1277</v>
      </c>
      <c r="E43" s="8">
        <v>1186</v>
      </c>
      <c r="F43" s="8">
        <v>680</v>
      </c>
      <c r="G43" s="1">
        <f>VLOOKUP(A:A,[1]TDSheet!$A:$G,7,0)</f>
        <v>0</v>
      </c>
      <c r="H43" s="1">
        <f>VLOOKUP(A:A,[1]TDSheet!$A:$H,8,0)</f>
        <v>0.35</v>
      </c>
      <c r="I43" s="1">
        <f>VLOOKUP(A:A,[1]TDSheet!$A:$I,9,0)</f>
        <v>40</v>
      </c>
      <c r="J43" s="14">
        <f>VLOOKUP(A:A,[2]TDSheet!$A:$F,6,0)</f>
        <v>1219</v>
      </c>
      <c r="K43" s="14">
        <f t="shared" si="10"/>
        <v>-33</v>
      </c>
      <c r="L43" s="14">
        <f>VLOOKUP(A:A,[1]TDSheet!$A:$N,14,0)</f>
        <v>200</v>
      </c>
      <c r="M43" s="14">
        <f>VLOOKUP(A:A,[1]TDSheet!$A:$V,22,0)</f>
        <v>100</v>
      </c>
      <c r="N43" s="14">
        <f>VLOOKUP(A:A,[1]TDSheet!$A:$U,21,0)</f>
        <v>250</v>
      </c>
      <c r="O43" s="14">
        <f>VLOOKUP(A:A,[1]TDSheet!$A:$X,24,0)</f>
        <v>240</v>
      </c>
      <c r="P43" s="14"/>
      <c r="Q43" s="14"/>
      <c r="R43" s="14"/>
      <c r="S43" s="14"/>
      <c r="T43" s="14"/>
      <c r="U43" s="14"/>
      <c r="V43" s="14"/>
      <c r="W43" s="14">
        <f t="shared" si="11"/>
        <v>237.2</v>
      </c>
      <c r="X43" s="16">
        <v>250</v>
      </c>
      <c r="Y43" s="17">
        <f t="shared" si="12"/>
        <v>7.2512647554806078</v>
      </c>
      <c r="Z43" s="14">
        <f t="shared" si="13"/>
        <v>2.8667790893760543</v>
      </c>
      <c r="AA43" s="14"/>
      <c r="AB43" s="14"/>
      <c r="AC43" s="14"/>
      <c r="AD43" s="14">
        <f>VLOOKUP(A:A,[1]TDSheet!$A:$AD,30,0)</f>
        <v>0</v>
      </c>
      <c r="AE43" s="14">
        <f>VLOOKUP(A:A,[1]TDSheet!$A:$AE,31,0)</f>
        <v>257.39999999999998</v>
      </c>
      <c r="AF43" s="14">
        <f>VLOOKUP(A:A,[1]TDSheet!$A:$AF,32,0)</f>
        <v>269.8</v>
      </c>
      <c r="AG43" s="14">
        <f>VLOOKUP(A:A,[1]TDSheet!$A:$AG,33,0)</f>
        <v>250.6</v>
      </c>
      <c r="AH43" s="14">
        <f>VLOOKUP(A:A,[3]TDSheet!$A:$D,4,0)</f>
        <v>275</v>
      </c>
      <c r="AI43" s="14">
        <f>VLOOKUP(A:A,[1]TDSheet!$A:$AI,35,0)</f>
        <v>0</v>
      </c>
      <c r="AJ43" s="14">
        <f t="shared" si="14"/>
        <v>87.5</v>
      </c>
      <c r="AK43" s="14"/>
      <c r="AL43" s="14"/>
      <c r="AM43" s="14"/>
    </row>
    <row r="44" spans="1:39" s="1" customFormat="1" ht="11.1" customHeight="1" outlineLevel="1" x14ac:dyDescent="0.2">
      <c r="A44" s="7" t="s">
        <v>47</v>
      </c>
      <c r="B44" s="7" t="s">
        <v>8</v>
      </c>
      <c r="C44" s="8">
        <v>236.08</v>
      </c>
      <c r="D44" s="8">
        <v>288.601</v>
      </c>
      <c r="E44" s="8">
        <v>321.2</v>
      </c>
      <c r="F44" s="8">
        <v>189.81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40</v>
      </c>
      <c r="J44" s="14">
        <f>VLOOKUP(A:A,[2]TDSheet!$A:$F,6,0)</f>
        <v>340.97500000000002</v>
      </c>
      <c r="K44" s="14">
        <f t="shared" si="10"/>
        <v>-19.775000000000034</v>
      </c>
      <c r="L44" s="14">
        <f>VLOOKUP(A:A,[1]TDSheet!$A:$N,14,0)</f>
        <v>50</v>
      </c>
      <c r="M44" s="14">
        <f>VLOOKUP(A:A,[1]TDSheet!$A:$V,22,0)</f>
        <v>100</v>
      </c>
      <c r="N44" s="14">
        <f>VLOOKUP(A:A,[1]TDSheet!$A:$U,21,0)</f>
        <v>0</v>
      </c>
      <c r="O44" s="14">
        <f>VLOOKUP(A:A,[1]TDSheet!$A:$X,24,0)</f>
        <v>70</v>
      </c>
      <c r="P44" s="14"/>
      <c r="Q44" s="14"/>
      <c r="R44" s="14"/>
      <c r="S44" s="14"/>
      <c r="T44" s="14"/>
      <c r="U44" s="14"/>
      <c r="V44" s="14"/>
      <c r="W44" s="14">
        <f t="shared" si="11"/>
        <v>64.239999999999995</v>
      </c>
      <c r="X44" s="16">
        <v>80</v>
      </c>
      <c r="Y44" s="17">
        <f t="shared" si="12"/>
        <v>7.624688667496887</v>
      </c>
      <c r="Z44" s="14">
        <f t="shared" si="13"/>
        <v>2.9547011207970115</v>
      </c>
      <c r="AA44" s="14"/>
      <c r="AB44" s="14"/>
      <c r="AC44" s="14"/>
      <c r="AD44" s="14">
        <f>VLOOKUP(A:A,[1]TDSheet!$A:$AD,30,0)</f>
        <v>0</v>
      </c>
      <c r="AE44" s="14">
        <f>VLOOKUP(A:A,[1]TDSheet!$A:$AE,31,0)</f>
        <v>229.65559999999999</v>
      </c>
      <c r="AF44" s="14">
        <f>VLOOKUP(A:A,[1]TDSheet!$A:$AF,32,0)</f>
        <v>70.370199999999997</v>
      </c>
      <c r="AG44" s="14">
        <f>VLOOKUP(A:A,[1]TDSheet!$A:$AG,33,0)</f>
        <v>63.961199999999998</v>
      </c>
      <c r="AH44" s="14">
        <f>VLOOKUP(A:A,[3]TDSheet!$A:$D,4,0)</f>
        <v>52.420999999999999</v>
      </c>
      <c r="AI44" s="14">
        <f>VLOOKUP(A:A,[1]TDSheet!$A:$AI,35,0)</f>
        <v>0</v>
      </c>
      <c r="AJ44" s="14">
        <f t="shared" si="14"/>
        <v>80</v>
      </c>
      <c r="AK44" s="14"/>
      <c r="AL44" s="14"/>
      <c r="AM44" s="14"/>
    </row>
    <row r="45" spans="1:39" s="1" customFormat="1" ht="11.1" customHeight="1" outlineLevel="1" x14ac:dyDescent="0.2">
      <c r="A45" s="7" t="s">
        <v>48</v>
      </c>
      <c r="B45" s="7" t="s">
        <v>12</v>
      </c>
      <c r="C45" s="8">
        <v>846</v>
      </c>
      <c r="D45" s="8">
        <v>676</v>
      </c>
      <c r="E45" s="8">
        <v>1029</v>
      </c>
      <c r="F45" s="8">
        <v>466</v>
      </c>
      <c r="G45" s="1">
        <f>VLOOKUP(A:A,[1]TDSheet!$A:$G,7,0)</f>
        <v>0</v>
      </c>
      <c r="H45" s="1">
        <f>VLOOKUP(A:A,[1]TDSheet!$A:$H,8,0)</f>
        <v>0.4</v>
      </c>
      <c r="I45" s="1">
        <f>VLOOKUP(A:A,[1]TDSheet!$A:$I,9,0)</f>
        <v>35</v>
      </c>
      <c r="J45" s="14">
        <f>VLOOKUP(A:A,[2]TDSheet!$A:$F,6,0)</f>
        <v>1059</v>
      </c>
      <c r="K45" s="14">
        <f t="shared" si="10"/>
        <v>-30</v>
      </c>
      <c r="L45" s="14">
        <f>VLOOKUP(A:A,[1]TDSheet!$A:$N,14,0)</f>
        <v>200</v>
      </c>
      <c r="M45" s="14">
        <f>VLOOKUP(A:A,[1]TDSheet!$A:$V,22,0)</f>
        <v>100</v>
      </c>
      <c r="N45" s="14">
        <f>VLOOKUP(A:A,[1]TDSheet!$A:$U,21,0)</f>
        <v>150</v>
      </c>
      <c r="O45" s="14">
        <f>VLOOKUP(A:A,[1]TDSheet!$A:$X,24,0)</f>
        <v>180</v>
      </c>
      <c r="P45" s="14"/>
      <c r="Q45" s="14"/>
      <c r="R45" s="14"/>
      <c r="S45" s="14"/>
      <c r="T45" s="14"/>
      <c r="U45" s="14"/>
      <c r="V45" s="14"/>
      <c r="W45" s="14">
        <f t="shared" si="11"/>
        <v>205.8</v>
      </c>
      <c r="X45" s="16">
        <v>350</v>
      </c>
      <c r="Y45" s="17">
        <f t="shared" si="12"/>
        <v>7.0262390670553936</v>
      </c>
      <c r="Z45" s="14">
        <f t="shared" si="13"/>
        <v>2.2643343051506317</v>
      </c>
      <c r="AA45" s="14"/>
      <c r="AB45" s="14"/>
      <c r="AC45" s="14"/>
      <c r="AD45" s="14">
        <f>VLOOKUP(A:A,[1]TDSheet!$A:$AD,30,0)</f>
        <v>0</v>
      </c>
      <c r="AE45" s="14">
        <f>VLOOKUP(A:A,[1]TDSheet!$A:$AE,31,0)</f>
        <v>259</v>
      </c>
      <c r="AF45" s="14">
        <f>VLOOKUP(A:A,[1]TDSheet!$A:$AF,32,0)</f>
        <v>229.8</v>
      </c>
      <c r="AG45" s="14">
        <f>VLOOKUP(A:A,[1]TDSheet!$A:$AG,33,0)</f>
        <v>199.8</v>
      </c>
      <c r="AH45" s="14">
        <f>VLOOKUP(A:A,[3]TDSheet!$A:$D,4,0)</f>
        <v>267</v>
      </c>
      <c r="AI45" s="14">
        <f>VLOOKUP(A:A,[1]TDSheet!$A:$AI,35,0)</f>
        <v>0</v>
      </c>
      <c r="AJ45" s="14">
        <f t="shared" si="14"/>
        <v>140</v>
      </c>
      <c r="AK45" s="14"/>
      <c r="AL45" s="14"/>
      <c r="AM45" s="14"/>
    </row>
    <row r="46" spans="1:39" s="1" customFormat="1" ht="11.1" customHeight="1" outlineLevel="1" x14ac:dyDescent="0.2">
      <c r="A46" s="7" t="s">
        <v>49</v>
      </c>
      <c r="B46" s="7" t="s">
        <v>12</v>
      </c>
      <c r="C46" s="8">
        <v>1425</v>
      </c>
      <c r="D46" s="8">
        <v>2142</v>
      </c>
      <c r="E46" s="8">
        <v>2361</v>
      </c>
      <c r="F46" s="8">
        <v>1162</v>
      </c>
      <c r="G46" s="1" t="str">
        <f>VLOOKUP(A:A,[1]TDSheet!$A:$G,7,0)</f>
        <v>оконч</v>
      </c>
      <c r="H46" s="1">
        <f>VLOOKUP(A:A,[1]TDSheet!$A:$H,8,0)</f>
        <v>0.4</v>
      </c>
      <c r="I46" s="1">
        <f>VLOOKUP(A:A,[1]TDSheet!$A:$I,9,0)</f>
        <v>40</v>
      </c>
      <c r="J46" s="14">
        <f>VLOOKUP(A:A,[2]TDSheet!$A:$F,6,0)</f>
        <v>2455</v>
      </c>
      <c r="K46" s="14">
        <f t="shared" si="10"/>
        <v>-94</v>
      </c>
      <c r="L46" s="14">
        <f>VLOOKUP(A:A,[1]TDSheet!$A:$N,14,0)</f>
        <v>500</v>
      </c>
      <c r="M46" s="14">
        <f>VLOOKUP(A:A,[1]TDSheet!$A:$V,22,0)</f>
        <v>300</v>
      </c>
      <c r="N46" s="14">
        <f>VLOOKUP(A:A,[1]TDSheet!$A:$U,21,0)</f>
        <v>500</v>
      </c>
      <c r="O46" s="14">
        <f>VLOOKUP(A:A,[1]TDSheet!$A:$X,24,0)</f>
        <v>500</v>
      </c>
      <c r="P46" s="14"/>
      <c r="Q46" s="14"/>
      <c r="R46" s="14"/>
      <c r="S46" s="14"/>
      <c r="T46" s="14"/>
      <c r="U46" s="14"/>
      <c r="V46" s="14"/>
      <c r="W46" s="14">
        <f t="shared" si="11"/>
        <v>472.2</v>
      </c>
      <c r="X46" s="16">
        <v>450</v>
      </c>
      <c r="Y46" s="17">
        <f t="shared" si="12"/>
        <v>7.2257518000847103</v>
      </c>
      <c r="Z46" s="14">
        <f t="shared" si="13"/>
        <v>2.4608216857263874</v>
      </c>
      <c r="AA46" s="14"/>
      <c r="AB46" s="14"/>
      <c r="AC46" s="14"/>
      <c r="AD46" s="14">
        <f>VLOOKUP(A:A,[1]TDSheet!$A:$AD,30,0)</f>
        <v>0</v>
      </c>
      <c r="AE46" s="14">
        <f>VLOOKUP(A:A,[1]TDSheet!$A:$AE,31,0)</f>
        <v>586.20000000000005</v>
      </c>
      <c r="AF46" s="14">
        <f>VLOOKUP(A:A,[1]TDSheet!$A:$AF,32,0)</f>
        <v>512.20000000000005</v>
      </c>
      <c r="AG46" s="14">
        <f>VLOOKUP(A:A,[1]TDSheet!$A:$AG,33,0)</f>
        <v>471.8</v>
      </c>
      <c r="AH46" s="14">
        <f>VLOOKUP(A:A,[3]TDSheet!$A:$D,4,0)</f>
        <v>373</v>
      </c>
      <c r="AI46" s="14">
        <f>VLOOKUP(A:A,[1]TDSheet!$A:$AI,35,0)</f>
        <v>0</v>
      </c>
      <c r="AJ46" s="14">
        <f t="shared" si="14"/>
        <v>180</v>
      </c>
      <c r="AK46" s="14"/>
      <c r="AL46" s="14"/>
      <c r="AM46" s="14"/>
    </row>
    <row r="47" spans="1:39" s="1" customFormat="1" ht="21.95" customHeight="1" outlineLevel="1" x14ac:dyDescent="0.2">
      <c r="A47" s="7" t="s">
        <v>50</v>
      </c>
      <c r="B47" s="7" t="s">
        <v>8</v>
      </c>
      <c r="C47" s="8">
        <v>124.36799999999999</v>
      </c>
      <c r="D47" s="8">
        <v>205.905</v>
      </c>
      <c r="E47" s="8">
        <v>201.33699999999999</v>
      </c>
      <c r="F47" s="8">
        <v>127.495</v>
      </c>
      <c r="G47" s="1" t="str">
        <f>VLOOKUP(A:A,[1]TDSheet!$A:$G,7,0)</f>
        <v>лид, я</v>
      </c>
      <c r="H47" s="1">
        <f>VLOOKUP(A:A,[1]TDSheet!$A:$H,8,0)</f>
        <v>1</v>
      </c>
      <c r="I47" s="1">
        <f>VLOOKUP(A:A,[1]TDSheet!$A:$I,9,0)</f>
        <v>40</v>
      </c>
      <c r="J47" s="14">
        <f>VLOOKUP(A:A,[2]TDSheet!$A:$F,6,0)</f>
        <v>204.73400000000001</v>
      </c>
      <c r="K47" s="14">
        <f t="shared" si="10"/>
        <v>-3.3970000000000198</v>
      </c>
      <c r="L47" s="14">
        <f>VLOOKUP(A:A,[1]TDSheet!$A:$N,14,0)</f>
        <v>60</v>
      </c>
      <c r="M47" s="14">
        <f>VLOOKUP(A:A,[1]TDSheet!$A:$V,22,0)</f>
        <v>60</v>
      </c>
      <c r="N47" s="14">
        <f>VLOOKUP(A:A,[1]TDSheet!$A:$U,21,0)</f>
        <v>0</v>
      </c>
      <c r="O47" s="14">
        <f>VLOOKUP(A:A,[1]TDSheet!$A:$X,24,0)</f>
        <v>30</v>
      </c>
      <c r="P47" s="14"/>
      <c r="Q47" s="14"/>
      <c r="R47" s="14"/>
      <c r="S47" s="14"/>
      <c r="T47" s="14"/>
      <c r="U47" s="14"/>
      <c r="V47" s="14"/>
      <c r="W47" s="14">
        <f t="shared" si="11"/>
        <v>40.267399999999995</v>
      </c>
      <c r="X47" s="16">
        <v>30</v>
      </c>
      <c r="Y47" s="17">
        <f t="shared" si="12"/>
        <v>7.6363261596229215</v>
      </c>
      <c r="Z47" s="14">
        <f t="shared" si="13"/>
        <v>3.1662088935466413</v>
      </c>
      <c r="AA47" s="14"/>
      <c r="AB47" s="14"/>
      <c r="AC47" s="14"/>
      <c r="AD47" s="14">
        <f>VLOOKUP(A:A,[1]TDSheet!$A:$AD,30,0)</f>
        <v>0</v>
      </c>
      <c r="AE47" s="14">
        <f>VLOOKUP(A:A,[1]TDSheet!$A:$AE,31,0)</f>
        <v>35.980399999999996</v>
      </c>
      <c r="AF47" s="14">
        <f>VLOOKUP(A:A,[1]TDSheet!$A:$AF,32,0)</f>
        <v>35.769400000000005</v>
      </c>
      <c r="AG47" s="14">
        <f>VLOOKUP(A:A,[1]TDSheet!$A:$AG,33,0)</f>
        <v>36.773000000000003</v>
      </c>
      <c r="AH47" s="14">
        <f>VLOOKUP(A:A,[3]TDSheet!$A:$D,4,0)</f>
        <v>24.533999999999999</v>
      </c>
      <c r="AI47" s="14">
        <f>VLOOKUP(A:A,[1]TDSheet!$A:$AI,35,0)</f>
        <v>0</v>
      </c>
      <c r="AJ47" s="14">
        <f t="shared" si="14"/>
        <v>30</v>
      </c>
      <c r="AK47" s="14"/>
      <c r="AL47" s="14"/>
      <c r="AM47" s="14"/>
    </row>
    <row r="48" spans="1:39" s="1" customFormat="1" ht="21.95" customHeight="1" outlineLevel="1" x14ac:dyDescent="0.2">
      <c r="A48" s="7" t="s">
        <v>51</v>
      </c>
      <c r="B48" s="7" t="s">
        <v>8</v>
      </c>
      <c r="C48" s="8">
        <v>174.23099999999999</v>
      </c>
      <c r="D48" s="8">
        <v>1048.43</v>
      </c>
      <c r="E48" s="8">
        <v>710.10400000000004</v>
      </c>
      <c r="F48" s="8">
        <v>499.58699999999999</v>
      </c>
      <c r="G48" s="1" t="str">
        <f>VLOOKUP(A:A,[1]TDSheet!$A:$G,7,0)</f>
        <v>ткмай</v>
      </c>
      <c r="H48" s="1">
        <f>VLOOKUP(A:A,[1]TDSheet!$A:$H,8,0)</f>
        <v>1</v>
      </c>
      <c r="I48" s="1">
        <f>VLOOKUP(A:A,[1]TDSheet!$A:$I,9,0)</f>
        <v>40</v>
      </c>
      <c r="J48" s="14">
        <f>VLOOKUP(A:A,[2]TDSheet!$A:$F,6,0)</f>
        <v>721.55100000000004</v>
      </c>
      <c r="K48" s="14">
        <f t="shared" si="10"/>
        <v>-11.447000000000003</v>
      </c>
      <c r="L48" s="14">
        <f>VLOOKUP(A:A,[1]TDSheet!$A:$N,14,0)</f>
        <v>100</v>
      </c>
      <c r="M48" s="14">
        <f>VLOOKUP(A:A,[1]TDSheet!$A:$V,22,0)</f>
        <v>100</v>
      </c>
      <c r="N48" s="14">
        <f>VLOOKUP(A:A,[1]TDSheet!$A:$U,21,0)</f>
        <v>100</v>
      </c>
      <c r="O48" s="14">
        <f>VLOOKUP(A:A,[1]TDSheet!$A:$X,24,0)</f>
        <v>140</v>
      </c>
      <c r="P48" s="14"/>
      <c r="Q48" s="14"/>
      <c r="R48" s="14"/>
      <c r="S48" s="14"/>
      <c r="T48" s="14"/>
      <c r="U48" s="14"/>
      <c r="V48" s="14"/>
      <c r="W48" s="14">
        <f t="shared" si="11"/>
        <v>142.02080000000001</v>
      </c>
      <c r="X48" s="16">
        <v>100</v>
      </c>
      <c r="Y48" s="17">
        <f t="shared" si="12"/>
        <v>7.3199629913364799</v>
      </c>
      <c r="Z48" s="14">
        <f t="shared" si="13"/>
        <v>3.5177030406813645</v>
      </c>
      <c r="AA48" s="14"/>
      <c r="AB48" s="14"/>
      <c r="AC48" s="14"/>
      <c r="AD48" s="14">
        <f>VLOOKUP(A:A,[1]TDSheet!$A:$AD,30,0)</f>
        <v>0</v>
      </c>
      <c r="AE48" s="14">
        <f>VLOOKUP(A:A,[1]TDSheet!$A:$AE,31,0)</f>
        <v>132.5752</v>
      </c>
      <c r="AF48" s="14">
        <f>VLOOKUP(A:A,[1]TDSheet!$A:$AF,32,0)</f>
        <v>140.85399999999998</v>
      </c>
      <c r="AG48" s="14">
        <f>VLOOKUP(A:A,[1]TDSheet!$A:$AG,33,0)</f>
        <v>156.97639999999998</v>
      </c>
      <c r="AH48" s="14">
        <f>VLOOKUP(A:A,[3]TDSheet!$A:$D,4,0)</f>
        <v>129.93299999999999</v>
      </c>
      <c r="AI48" s="14">
        <f>VLOOKUP(A:A,[1]TDSheet!$A:$AI,35,0)</f>
        <v>0</v>
      </c>
      <c r="AJ48" s="14">
        <f t="shared" si="14"/>
        <v>100</v>
      </c>
      <c r="AK48" s="14"/>
      <c r="AL48" s="14"/>
      <c r="AM48" s="14"/>
    </row>
    <row r="49" spans="1:39" s="1" customFormat="1" ht="21.95" customHeight="1" outlineLevel="1" x14ac:dyDescent="0.2">
      <c r="A49" s="7" t="s">
        <v>52</v>
      </c>
      <c r="B49" s="7" t="s">
        <v>12</v>
      </c>
      <c r="C49" s="8">
        <v>741</v>
      </c>
      <c r="D49" s="8">
        <v>1485</v>
      </c>
      <c r="E49" s="8">
        <v>1413</v>
      </c>
      <c r="F49" s="8">
        <v>783</v>
      </c>
      <c r="G49" s="1" t="str">
        <f>VLOOKUP(A:A,[1]TDSheet!$A:$G,7,0)</f>
        <v>лид, я</v>
      </c>
      <c r="H49" s="1">
        <f>VLOOKUP(A:A,[1]TDSheet!$A:$H,8,0)</f>
        <v>0.35</v>
      </c>
      <c r="I49" s="1">
        <f>VLOOKUP(A:A,[1]TDSheet!$A:$I,9,0)</f>
        <v>40</v>
      </c>
      <c r="J49" s="14">
        <f>VLOOKUP(A:A,[2]TDSheet!$A:$F,6,0)</f>
        <v>1432</v>
      </c>
      <c r="K49" s="14">
        <f t="shared" si="10"/>
        <v>-19</v>
      </c>
      <c r="L49" s="14">
        <f>VLOOKUP(A:A,[1]TDSheet!$A:$N,14,0)</f>
        <v>300</v>
      </c>
      <c r="M49" s="14">
        <f>VLOOKUP(A:A,[1]TDSheet!$A:$V,22,0)</f>
        <v>150</v>
      </c>
      <c r="N49" s="14">
        <f>VLOOKUP(A:A,[1]TDSheet!$A:$U,21,0)</f>
        <v>200</v>
      </c>
      <c r="O49" s="14">
        <f>VLOOKUP(A:A,[1]TDSheet!$A:$X,24,0)</f>
        <v>280</v>
      </c>
      <c r="P49" s="14"/>
      <c r="Q49" s="14"/>
      <c r="R49" s="14"/>
      <c r="S49" s="14"/>
      <c r="T49" s="14"/>
      <c r="U49" s="14"/>
      <c r="V49" s="14"/>
      <c r="W49" s="14">
        <f t="shared" si="11"/>
        <v>282.60000000000002</v>
      </c>
      <c r="X49" s="16">
        <v>350</v>
      </c>
      <c r="Y49" s="17">
        <f t="shared" si="12"/>
        <v>7.3000707714083504</v>
      </c>
      <c r="Z49" s="14">
        <f t="shared" si="13"/>
        <v>2.7707006369426748</v>
      </c>
      <c r="AA49" s="14"/>
      <c r="AB49" s="14"/>
      <c r="AC49" s="14"/>
      <c r="AD49" s="14">
        <f>VLOOKUP(A:A,[1]TDSheet!$A:$AD,30,0)</f>
        <v>0</v>
      </c>
      <c r="AE49" s="14">
        <f>VLOOKUP(A:A,[1]TDSheet!$A:$AE,31,0)</f>
        <v>294.8</v>
      </c>
      <c r="AF49" s="14">
        <f>VLOOKUP(A:A,[1]TDSheet!$A:$AF,32,0)</f>
        <v>315.39999999999998</v>
      </c>
      <c r="AG49" s="14">
        <f>VLOOKUP(A:A,[1]TDSheet!$A:$AG,33,0)</f>
        <v>300</v>
      </c>
      <c r="AH49" s="14">
        <f>VLOOKUP(A:A,[3]TDSheet!$A:$D,4,0)</f>
        <v>308</v>
      </c>
      <c r="AI49" s="14">
        <f>VLOOKUP(A:A,[1]TDSheet!$A:$AI,35,0)</f>
        <v>0</v>
      </c>
      <c r="AJ49" s="14">
        <f t="shared" si="14"/>
        <v>122.49999999999999</v>
      </c>
      <c r="AK49" s="14"/>
      <c r="AL49" s="14"/>
      <c r="AM49" s="14"/>
    </row>
    <row r="50" spans="1:39" s="1" customFormat="1" ht="21.95" customHeight="1" outlineLevel="1" x14ac:dyDescent="0.2">
      <c r="A50" s="7" t="s">
        <v>53</v>
      </c>
      <c r="B50" s="7" t="s">
        <v>12</v>
      </c>
      <c r="C50" s="8">
        <v>1086</v>
      </c>
      <c r="D50" s="8">
        <v>3413</v>
      </c>
      <c r="E50" s="18">
        <v>2669</v>
      </c>
      <c r="F50" s="19">
        <v>1577</v>
      </c>
      <c r="G50" s="1" t="str">
        <f>VLOOKUP(A:A,[1]TDSheet!$A:$G,7,0)</f>
        <v>оконч</v>
      </c>
      <c r="H50" s="1">
        <f>VLOOKUP(A:A,[1]TDSheet!$A:$H,8,0)</f>
        <v>0.35</v>
      </c>
      <c r="I50" s="1">
        <f>VLOOKUP(A:A,[1]TDSheet!$A:$I,9,0)</f>
        <v>40</v>
      </c>
      <c r="J50" s="14">
        <f>VLOOKUP(A:A,[2]TDSheet!$A:$F,6,0)</f>
        <v>2138</v>
      </c>
      <c r="K50" s="14">
        <f t="shared" si="10"/>
        <v>531</v>
      </c>
      <c r="L50" s="14">
        <f>VLOOKUP(A:A,[1]TDSheet!$A:$N,14,0)</f>
        <v>650</v>
      </c>
      <c r="M50" s="14">
        <f>VLOOKUP(A:A,[1]TDSheet!$A:$V,22,0)</f>
        <v>100</v>
      </c>
      <c r="N50" s="14">
        <f>VLOOKUP(A:A,[1]TDSheet!$A:$U,21,0)</f>
        <v>200</v>
      </c>
      <c r="O50" s="14">
        <f>VLOOKUP(A:A,[1]TDSheet!$A:$X,24,0)</f>
        <v>350</v>
      </c>
      <c r="P50" s="14"/>
      <c r="Q50" s="14"/>
      <c r="R50" s="14"/>
      <c r="S50" s="14"/>
      <c r="T50" s="14"/>
      <c r="U50" s="14"/>
      <c r="V50" s="14"/>
      <c r="W50" s="14">
        <f t="shared" si="11"/>
        <v>533.79999999999995</v>
      </c>
      <c r="X50" s="16">
        <v>600</v>
      </c>
      <c r="Y50" s="17">
        <f t="shared" si="12"/>
        <v>6.5136755339078309</v>
      </c>
      <c r="Z50" s="14">
        <f t="shared" si="13"/>
        <v>2.9542899962532787</v>
      </c>
      <c r="AA50" s="14"/>
      <c r="AB50" s="14"/>
      <c r="AC50" s="14"/>
      <c r="AD50" s="14">
        <f>VLOOKUP(A:A,[1]TDSheet!$A:$AD,30,0)</f>
        <v>0</v>
      </c>
      <c r="AE50" s="14">
        <f>VLOOKUP(A:A,[1]TDSheet!$A:$AE,31,0)</f>
        <v>583.20000000000005</v>
      </c>
      <c r="AF50" s="14">
        <f>VLOOKUP(A:A,[1]TDSheet!$A:$AF,32,0)</f>
        <v>585.20000000000005</v>
      </c>
      <c r="AG50" s="14">
        <f>VLOOKUP(A:A,[1]TDSheet!$A:$AG,33,0)</f>
        <v>583.79999999999995</v>
      </c>
      <c r="AH50" s="14">
        <f>VLOOKUP(A:A,[3]TDSheet!$A:$D,4,0)</f>
        <v>386</v>
      </c>
      <c r="AI50" s="14" t="str">
        <f>VLOOKUP(A:A,[1]TDSheet!$A:$AI,35,0)</f>
        <v>бонкон</v>
      </c>
      <c r="AJ50" s="14">
        <f t="shared" si="14"/>
        <v>210</v>
      </c>
      <c r="AK50" s="14"/>
      <c r="AL50" s="14"/>
      <c r="AM50" s="14"/>
    </row>
    <row r="51" spans="1:39" s="1" customFormat="1" ht="11.1" customHeight="1" outlineLevel="1" x14ac:dyDescent="0.2">
      <c r="A51" s="7" t="s">
        <v>54</v>
      </c>
      <c r="B51" s="7" t="s">
        <v>12</v>
      </c>
      <c r="C51" s="8">
        <v>503</v>
      </c>
      <c r="D51" s="8">
        <v>1674</v>
      </c>
      <c r="E51" s="8">
        <v>1452</v>
      </c>
      <c r="F51" s="8">
        <v>700</v>
      </c>
      <c r="G51" s="1">
        <f>VLOOKUP(A:A,[1]TDSheet!$A:$G,7,0)</f>
        <v>0</v>
      </c>
      <c r="H51" s="1">
        <f>VLOOKUP(A:A,[1]TDSheet!$A:$H,8,0)</f>
        <v>0.4</v>
      </c>
      <c r="I51" s="1">
        <f>VLOOKUP(A:A,[1]TDSheet!$A:$I,9,0)</f>
        <v>35</v>
      </c>
      <c r="J51" s="14">
        <f>VLOOKUP(A:A,[2]TDSheet!$A:$F,6,0)</f>
        <v>1488</v>
      </c>
      <c r="K51" s="14">
        <f t="shared" si="10"/>
        <v>-36</v>
      </c>
      <c r="L51" s="14">
        <f>VLOOKUP(A:A,[1]TDSheet!$A:$N,14,0)</f>
        <v>350</v>
      </c>
      <c r="M51" s="14">
        <f>VLOOKUP(A:A,[1]TDSheet!$A:$V,22,0)</f>
        <v>120</v>
      </c>
      <c r="N51" s="14">
        <f>VLOOKUP(A:A,[1]TDSheet!$A:$U,21,0)</f>
        <v>200</v>
      </c>
      <c r="O51" s="14">
        <f>VLOOKUP(A:A,[1]TDSheet!$A:$X,24,0)</f>
        <v>300</v>
      </c>
      <c r="P51" s="14"/>
      <c r="Q51" s="14"/>
      <c r="R51" s="14"/>
      <c r="S51" s="14"/>
      <c r="T51" s="14"/>
      <c r="U51" s="14"/>
      <c r="V51" s="14"/>
      <c r="W51" s="14">
        <f t="shared" si="11"/>
        <v>290.39999999999998</v>
      </c>
      <c r="X51" s="16">
        <v>350</v>
      </c>
      <c r="Y51" s="17">
        <f t="shared" si="12"/>
        <v>6.9559228650137745</v>
      </c>
      <c r="Z51" s="14">
        <f t="shared" si="13"/>
        <v>2.4104683195592287</v>
      </c>
      <c r="AA51" s="14"/>
      <c r="AB51" s="14"/>
      <c r="AC51" s="14"/>
      <c r="AD51" s="14">
        <f>VLOOKUP(A:A,[1]TDSheet!$A:$AD,30,0)</f>
        <v>0</v>
      </c>
      <c r="AE51" s="14">
        <f>VLOOKUP(A:A,[1]TDSheet!$A:$AE,31,0)</f>
        <v>313.8</v>
      </c>
      <c r="AF51" s="14">
        <f>VLOOKUP(A:A,[1]TDSheet!$A:$AF,32,0)</f>
        <v>302</v>
      </c>
      <c r="AG51" s="14">
        <f>VLOOKUP(A:A,[1]TDSheet!$A:$AG,33,0)</f>
        <v>299.39999999999998</v>
      </c>
      <c r="AH51" s="14">
        <f>VLOOKUP(A:A,[3]TDSheet!$A:$D,4,0)</f>
        <v>376</v>
      </c>
      <c r="AI51" s="14">
        <f>VLOOKUP(A:A,[1]TDSheet!$A:$AI,35,0)</f>
        <v>0</v>
      </c>
      <c r="AJ51" s="14">
        <f t="shared" si="14"/>
        <v>140</v>
      </c>
      <c r="AK51" s="14"/>
      <c r="AL51" s="14"/>
      <c r="AM51" s="14"/>
    </row>
    <row r="52" spans="1:39" s="1" customFormat="1" ht="11.1" customHeight="1" outlineLevel="1" x14ac:dyDescent="0.2">
      <c r="A52" s="7" t="s">
        <v>55</v>
      </c>
      <c r="B52" s="7" t="s">
        <v>8</v>
      </c>
      <c r="C52" s="8">
        <v>252.578</v>
      </c>
      <c r="D52" s="8">
        <v>223.381</v>
      </c>
      <c r="E52" s="8">
        <v>382.024</v>
      </c>
      <c r="F52" s="8">
        <v>85.738</v>
      </c>
      <c r="G52" s="1" t="str">
        <f>VLOOKUP(A:A,[1]TDSheet!$A:$G,7,0)</f>
        <v>оконч</v>
      </c>
      <c r="H52" s="1">
        <f>VLOOKUP(A:A,[1]TDSheet!$A:$H,8,0)</f>
        <v>1</v>
      </c>
      <c r="I52" s="1">
        <f>VLOOKUP(A:A,[1]TDSheet!$A:$I,9,0)</f>
        <v>50</v>
      </c>
      <c r="J52" s="14">
        <f>VLOOKUP(A:A,[2]TDSheet!$A:$F,6,0)</f>
        <v>384.61900000000003</v>
      </c>
      <c r="K52" s="14">
        <f t="shared" si="10"/>
        <v>-2.5950000000000273</v>
      </c>
      <c r="L52" s="14">
        <f>VLOOKUP(A:A,[1]TDSheet!$A:$N,14,0)</f>
        <v>80</v>
      </c>
      <c r="M52" s="14">
        <f>VLOOKUP(A:A,[1]TDSheet!$A:$V,22,0)</f>
        <v>200</v>
      </c>
      <c r="N52" s="14">
        <f>VLOOKUP(A:A,[1]TDSheet!$A:$U,21,0)</f>
        <v>400</v>
      </c>
      <c r="O52" s="14">
        <f>VLOOKUP(A:A,[1]TDSheet!$A:$X,24,0)</f>
        <v>250</v>
      </c>
      <c r="P52" s="14"/>
      <c r="Q52" s="14"/>
      <c r="R52" s="14"/>
      <c r="S52" s="14"/>
      <c r="T52" s="14"/>
      <c r="U52" s="14"/>
      <c r="V52" s="14"/>
      <c r="W52" s="14">
        <f t="shared" si="11"/>
        <v>76.404799999999994</v>
      </c>
      <c r="X52" s="16">
        <v>150</v>
      </c>
      <c r="Y52" s="17">
        <f t="shared" si="12"/>
        <v>15.257392205725296</v>
      </c>
      <c r="Z52" s="14">
        <f t="shared" si="13"/>
        <v>1.1221546290285427</v>
      </c>
      <c r="AA52" s="14"/>
      <c r="AB52" s="14"/>
      <c r="AC52" s="14"/>
      <c r="AD52" s="14">
        <f>VLOOKUP(A:A,[1]TDSheet!$A:$AD,30,0)</f>
        <v>0</v>
      </c>
      <c r="AE52" s="14">
        <f>VLOOKUP(A:A,[1]TDSheet!$A:$AE,31,0)</f>
        <v>64.268799999999999</v>
      </c>
      <c r="AF52" s="14">
        <f>VLOOKUP(A:A,[1]TDSheet!$A:$AF,32,0)</f>
        <v>75.669399999999996</v>
      </c>
      <c r="AG52" s="14">
        <f>VLOOKUP(A:A,[1]TDSheet!$A:$AG,33,0)</f>
        <v>59.508000000000003</v>
      </c>
      <c r="AH52" s="14">
        <f>VLOOKUP(A:A,[3]TDSheet!$A:$D,4,0)</f>
        <v>29.826000000000001</v>
      </c>
      <c r="AI52" s="14" t="str">
        <f>VLOOKUP(A:A,[1]TDSheet!$A:$AI,35,0)</f>
        <v>жц140</v>
      </c>
      <c r="AJ52" s="14">
        <f t="shared" si="14"/>
        <v>150</v>
      </c>
      <c r="AK52" s="14"/>
      <c r="AL52" s="14"/>
      <c r="AM52" s="14"/>
    </row>
    <row r="53" spans="1:39" s="1" customFormat="1" ht="11.1" customHeight="1" outlineLevel="1" x14ac:dyDescent="0.2">
      <c r="A53" s="7" t="s">
        <v>56</v>
      </c>
      <c r="B53" s="7" t="s">
        <v>8</v>
      </c>
      <c r="C53" s="8">
        <v>839.42200000000003</v>
      </c>
      <c r="D53" s="8">
        <v>1058.9639999999999</v>
      </c>
      <c r="E53" s="8">
        <v>1136.402</v>
      </c>
      <c r="F53" s="8">
        <v>752.505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50</v>
      </c>
      <c r="J53" s="14">
        <f>VLOOKUP(A:A,[2]TDSheet!$A:$F,6,0)</f>
        <v>1135.127</v>
      </c>
      <c r="K53" s="14">
        <f t="shared" si="10"/>
        <v>1.2750000000000909</v>
      </c>
      <c r="L53" s="14">
        <f>VLOOKUP(A:A,[1]TDSheet!$A:$N,14,0)</f>
        <v>200</v>
      </c>
      <c r="M53" s="14">
        <f>VLOOKUP(A:A,[1]TDSheet!$A:$V,22,0)</f>
        <v>200</v>
      </c>
      <c r="N53" s="14">
        <f>VLOOKUP(A:A,[1]TDSheet!$A:$U,21,0)</f>
        <v>400</v>
      </c>
      <c r="O53" s="14">
        <f>VLOOKUP(A:A,[1]TDSheet!$A:$X,24,0)</f>
        <v>400</v>
      </c>
      <c r="P53" s="14"/>
      <c r="Q53" s="14"/>
      <c r="R53" s="14"/>
      <c r="S53" s="14"/>
      <c r="T53" s="14"/>
      <c r="U53" s="14"/>
      <c r="V53" s="14"/>
      <c r="W53" s="14">
        <f t="shared" si="11"/>
        <v>227.28040000000001</v>
      </c>
      <c r="X53" s="16">
        <v>300</v>
      </c>
      <c r="Y53" s="17">
        <f t="shared" si="12"/>
        <v>9.9106874151928626</v>
      </c>
      <c r="Z53" s="14">
        <f t="shared" si="13"/>
        <v>3.3109102236708488</v>
      </c>
      <c r="AA53" s="14"/>
      <c r="AB53" s="14"/>
      <c r="AC53" s="14"/>
      <c r="AD53" s="14">
        <f>VLOOKUP(A:A,[1]TDSheet!$A:$AD,30,0)</f>
        <v>0</v>
      </c>
      <c r="AE53" s="14">
        <f>VLOOKUP(A:A,[1]TDSheet!$A:$AE,31,0)</f>
        <v>260.19940000000003</v>
      </c>
      <c r="AF53" s="14">
        <f>VLOOKUP(A:A,[1]TDSheet!$A:$AF,32,0)</f>
        <v>241.7122</v>
      </c>
      <c r="AG53" s="14">
        <f>VLOOKUP(A:A,[1]TDSheet!$A:$AG,33,0)</f>
        <v>227.77280000000002</v>
      </c>
      <c r="AH53" s="14">
        <f>VLOOKUP(A:A,[3]TDSheet!$A:$D,4,0)</f>
        <v>167.10599999999999</v>
      </c>
      <c r="AI53" s="14" t="str">
        <f>VLOOKUP(A:A,[1]TDSheet!$A:$AI,35,0)</f>
        <v>октяб</v>
      </c>
      <c r="AJ53" s="14">
        <f t="shared" si="14"/>
        <v>300</v>
      </c>
      <c r="AK53" s="14"/>
      <c r="AL53" s="14"/>
      <c r="AM53" s="14"/>
    </row>
    <row r="54" spans="1:39" s="1" customFormat="1" ht="11.1" customHeight="1" outlineLevel="1" x14ac:dyDescent="0.2">
      <c r="A54" s="7" t="s">
        <v>57</v>
      </c>
      <c r="B54" s="7" t="s">
        <v>8</v>
      </c>
      <c r="C54" s="8">
        <v>36.686</v>
      </c>
      <c r="D54" s="8"/>
      <c r="E54" s="8">
        <v>25.574000000000002</v>
      </c>
      <c r="F54" s="8">
        <v>11.112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50</v>
      </c>
      <c r="J54" s="14">
        <f>VLOOKUP(A:A,[2]TDSheet!$A:$F,6,0)</f>
        <v>27.9</v>
      </c>
      <c r="K54" s="14">
        <f t="shared" si="10"/>
        <v>-2.325999999999997</v>
      </c>
      <c r="L54" s="14">
        <f>VLOOKUP(A:A,[1]TDSheet!$A:$N,14,0)</f>
        <v>10</v>
      </c>
      <c r="M54" s="14">
        <f>VLOOKUP(A:A,[1]TDSheet!$A:$V,22,0)</f>
        <v>20</v>
      </c>
      <c r="N54" s="14">
        <f>VLOOKUP(A:A,[1]TDSheet!$A:$U,21,0)</f>
        <v>0</v>
      </c>
      <c r="O54" s="14">
        <f>VLOOKUP(A:A,[1]TDSheet!$A:$X,24,0)</f>
        <v>0</v>
      </c>
      <c r="P54" s="14"/>
      <c r="Q54" s="14"/>
      <c r="R54" s="14"/>
      <c r="S54" s="14"/>
      <c r="T54" s="14"/>
      <c r="U54" s="14"/>
      <c r="V54" s="14"/>
      <c r="W54" s="14">
        <f t="shared" si="11"/>
        <v>5.1148000000000007</v>
      </c>
      <c r="X54" s="16"/>
      <c r="Y54" s="17">
        <f t="shared" si="12"/>
        <v>8.0378509423633364</v>
      </c>
      <c r="Z54" s="14">
        <f t="shared" si="13"/>
        <v>2.1725189645733947</v>
      </c>
      <c r="AA54" s="14"/>
      <c r="AB54" s="14"/>
      <c r="AC54" s="14"/>
      <c r="AD54" s="14">
        <f>VLOOKUP(A:A,[1]TDSheet!$A:$AD,30,0)</f>
        <v>0</v>
      </c>
      <c r="AE54" s="14">
        <f>VLOOKUP(A:A,[1]TDSheet!$A:$AE,31,0)</f>
        <v>8.0754000000000001</v>
      </c>
      <c r="AF54" s="14">
        <f>VLOOKUP(A:A,[1]TDSheet!$A:$AF,32,0)</f>
        <v>3.3231999999999999</v>
      </c>
      <c r="AG54" s="14">
        <f>VLOOKUP(A:A,[1]TDSheet!$A:$AG,33,0)</f>
        <v>4.8218000000000005</v>
      </c>
      <c r="AH54" s="14">
        <f>VLOOKUP(A:A,[3]TDSheet!$A:$D,4,0)</f>
        <v>7.5229999999999997</v>
      </c>
      <c r="AI54" s="14">
        <f>VLOOKUP(A:A,[1]TDSheet!$A:$AI,35,0)</f>
        <v>0</v>
      </c>
      <c r="AJ54" s="14">
        <f t="shared" si="14"/>
        <v>0</v>
      </c>
      <c r="AK54" s="14"/>
      <c r="AL54" s="14"/>
      <c r="AM54" s="14"/>
    </row>
    <row r="55" spans="1:39" s="1" customFormat="1" ht="11.1" customHeight="1" outlineLevel="1" x14ac:dyDescent="0.2">
      <c r="A55" s="7" t="s">
        <v>58</v>
      </c>
      <c r="B55" s="7" t="s">
        <v>8</v>
      </c>
      <c r="C55" s="8">
        <v>1235.2619999999999</v>
      </c>
      <c r="D55" s="8">
        <v>5565.3609999999999</v>
      </c>
      <c r="E55" s="8">
        <v>4587.2280000000001</v>
      </c>
      <c r="F55" s="8">
        <v>2189.4169999999999</v>
      </c>
      <c r="G55" s="1" t="str">
        <f>VLOOKUP(A:A,[1]TDSheet!$A:$G,7,0)</f>
        <v>ткмай</v>
      </c>
      <c r="H55" s="1">
        <f>VLOOKUP(A:A,[1]TDSheet!$A:$H,8,0)</f>
        <v>1</v>
      </c>
      <c r="I55" s="1">
        <f>VLOOKUP(A:A,[1]TDSheet!$A:$I,9,0)</f>
        <v>40</v>
      </c>
      <c r="J55" s="14">
        <f>VLOOKUP(A:A,[2]TDSheet!$A:$F,6,0)</f>
        <v>4490.1779999999999</v>
      </c>
      <c r="K55" s="14">
        <f t="shared" si="10"/>
        <v>97.050000000000182</v>
      </c>
      <c r="L55" s="14">
        <f>VLOOKUP(A:A,[1]TDSheet!$A:$N,14,0)</f>
        <v>1000</v>
      </c>
      <c r="M55" s="14">
        <f>VLOOKUP(A:A,[1]TDSheet!$A:$V,22,0)</f>
        <v>700</v>
      </c>
      <c r="N55" s="14">
        <f>VLOOKUP(A:A,[1]TDSheet!$A:$U,21,0)</f>
        <v>1100</v>
      </c>
      <c r="O55" s="14">
        <f>VLOOKUP(A:A,[1]TDSheet!$A:$X,24,0)</f>
        <v>1000</v>
      </c>
      <c r="P55" s="14"/>
      <c r="Q55" s="14"/>
      <c r="R55" s="14"/>
      <c r="S55" s="14"/>
      <c r="T55" s="14"/>
      <c r="U55" s="14"/>
      <c r="V55" s="14"/>
      <c r="W55" s="14">
        <f t="shared" si="11"/>
        <v>917.44560000000001</v>
      </c>
      <c r="X55" s="16">
        <v>800</v>
      </c>
      <c r="Y55" s="17">
        <f t="shared" si="12"/>
        <v>7.4003483149300617</v>
      </c>
      <c r="Z55" s="14">
        <f t="shared" si="13"/>
        <v>2.3864270535495509</v>
      </c>
      <c r="AA55" s="14"/>
      <c r="AB55" s="14"/>
      <c r="AC55" s="14"/>
      <c r="AD55" s="14">
        <f>VLOOKUP(A:A,[1]TDSheet!$A:$AD,30,0)</f>
        <v>0</v>
      </c>
      <c r="AE55" s="14">
        <f>VLOOKUP(A:A,[1]TDSheet!$A:$AE,31,0)</f>
        <v>1101.9947999999999</v>
      </c>
      <c r="AF55" s="14">
        <f>VLOOKUP(A:A,[1]TDSheet!$A:$AF,32,0)</f>
        <v>923.68320000000006</v>
      </c>
      <c r="AG55" s="14">
        <f>VLOOKUP(A:A,[1]TDSheet!$A:$AG,33,0)</f>
        <v>904.60799999999995</v>
      </c>
      <c r="AH55" s="14">
        <f>VLOOKUP(A:A,[3]TDSheet!$A:$D,4,0)</f>
        <v>410.26799999999997</v>
      </c>
      <c r="AI55" s="14" t="str">
        <f>VLOOKUP(A:A,[1]TDSheet!$A:$AI,35,0)</f>
        <v>октяб</v>
      </c>
      <c r="AJ55" s="14">
        <f t="shared" si="14"/>
        <v>800</v>
      </c>
      <c r="AK55" s="14"/>
      <c r="AL55" s="14"/>
      <c r="AM55" s="14"/>
    </row>
    <row r="56" spans="1:39" s="1" customFormat="1" ht="11.1" customHeight="1" outlineLevel="1" x14ac:dyDescent="0.2">
      <c r="A56" s="7" t="s">
        <v>59</v>
      </c>
      <c r="B56" s="7" t="s">
        <v>12</v>
      </c>
      <c r="C56" s="8">
        <v>4332</v>
      </c>
      <c r="D56" s="8">
        <v>4313</v>
      </c>
      <c r="E56" s="18">
        <v>5372</v>
      </c>
      <c r="F56" s="19">
        <v>2598</v>
      </c>
      <c r="G56" s="1" t="str">
        <f>VLOOKUP(A:A,[1]TDSheet!$A:$G,7,0)</f>
        <v>оконч</v>
      </c>
      <c r="H56" s="1">
        <f>VLOOKUP(A:A,[1]TDSheet!$A:$H,8,0)</f>
        <v>0.45</v>
      </c>
      <c r="I56" s="1">
        <f>VLOOKUP(A:A,[1]TDSheet!$A:$I,9,0)</f>
        <v>50</v>
      </c>
      <c r="J56" s="14">
        <f>VLOOKUP(A:A,[2]TDSheet!$A:$F,6,0)</f>
        <v>3436</v>
      </c>
      <c r="K56" s="14">
        <f t="shared" si="10"/>
        <v>1936</v>
      </c>
      <c r="L56" s="14">
        <f>VLOOKUP(A:A,[1]TDSheet!$A:$N,14,0)</f>
        <v>1000</v>
      </c>
      <c r="M56" s="14">
        <f>VLOOKUP(A:A,[1]TDSheet!$A:$V,22,0)</f>
        <v>800</v>
      </c>
      <c r="N56" s="14">
        <f>VLOOKUP(A:A,[1]TDSheet!$A:$U,21,0)</f>
        <v>1200</v>
      </c>
      <c r="O56" s="14">
        <f>VLOOKUP(A:A,[1]TDSheet!$A:$X,24,0)</f>
        <v>800</v>
      </c>
      <c r="P56" s="14"/>
      <c r="Q56" s="14"/>
      <c r="R56" s="14"/>
      <c r="S56" s="14"/>
      <c r="T56" s="14"/>
      <c r="U56" s="14"/>
      <c r="V56" s="14"/>
      <c r="W56" s="14">
        <f t="shared" si="11"/>
        <v>1074.4000000000001</v>
      </c>
      <c r="X56" s="16">
        <v>1000</v>
      </c>
      <c r="Y56" s="17">
        <f t="shared" si="12"/>
        <v>6.8857036485480263</v>
      </c>
      <c r="Z56" s="14">
        <f t="shared" si="13"/>
        <v>2.4180938198064035</v>
      </c>
      <c r="AA56" s="14"/>
      <c r="AB56" s="14"/>
      <c r="AC56" s="14"/>
      <c r="AD56" s="14">
        <f>VLOOKUP(A:A,[1]TDSheet!$A:$AD,30,0)</f>
        <v>0</v>
      </c>
      <c r="AE56" s="14">
        <f>VLOOKUP(A:A,[1]TDSheet!$A:$AE,31,0)</f>
        <v>1081</v>
      </c>
      <c r="AF56" s="14">
        <f>VLOOKUP(A:A,[1]TDSheet!$A:$AF,32,0)</f>
        <v>1094.8</v>
      </c>
      <c r="AG56" s="14">
        <f>VLOOKUP(A:A,[1]TDSheet!$A:$AG,33,0)</f>
        <v>1068.4000000000001</v>
      </c>
      <c r="AH56" s="14">
        <f>VLOOKUP(A:A,[3]TDSheet!$A:$D,4,0)</f>
        <v>471</v>
      </c>
      <c r="AI56" s="14" t="str">
        <f>VLOOKUP(A:A,[1]TDSheet!$A:$AI,35,0)</f>
        <v>оконч</v>
      </c>
      <c r="AJ56" s="14">
        <f t="shared" si="14"/>
        <v>450</v>
      </c>
      <c r="AK56" s="14"/>
      <c r="AL56" s="14"/>
      <c r="AM56" s="14"/>
    </row>
    <row r="57" spans="1:39" s="1" customFormat="1" ht="11.1" customHeight="1" outlineLevel="1" x14ac:dyDescent="0.2">
      <c r="A57" s="7" t="s">
        <v>60</v>
      </c>
      <c r="B57" s="7" t="s">
        <v>12</v>
      </c>
      <c r="C57" s="8">
        <v>969</v>
      </c>
      <c r="D57" s="8">
        <v>9145</v>
      </c>
      <c r="E57" s="8">
        <v>7181</v>
      </c>
      <c r="F57" s="8">
        <v>2899</v>
      </c>
      <c r="G57" s="1" t="str">
        <f>VLOOKUP(A:A,[1]TDSheet!$A:$G,7,0)</f>
        <v>акяб</v>
      </c>
      <c r="H57" s="1">
        <f>VLOOKUP(A:A,[1]TDSheet!$A:$H,8,0)</f>
        <v>0.45</v>
      </c>
      <c r="I57" s="1">
        <f>VLOOKUP(A:A,[1]TDSheet!$A:$I,9,0)</f>
        <v>50</v>
      </c>
      <c r="J57" s="14">
        <f>VLOOKUP(A:A,[2]TDSheet!$A:$F,6,0)</f>
        <v>7293</v>
      </c>
      <c r="K57" s="14">
        <f t="shared" si="10"/>
        <v>-112</v>
      </c>
      <c r="L57" s="14">
        <f>VLOOKUP(A:A,[1]TDSheet!$A:$N,14,0)</f>
        <v>1000</v>
      </c>
      <c r="M57" s="14">
        <f>VLOOKUP(A:A,[1]TDSheet!$A:$V,22,0)</f>
        <v>400</v>
      </c>
      <c r="N57" s="14">
        <f>VLOOKUP(A:A,[1]TDSheet!$A:$U,21,0)</f>
        <v>500</v>
      </c>
      <c r="O57" s="14">
        <f>VLOOKUP(A:A,[1]TDSheet!$A:$X,24,0)</f>
        <v>600</v>
      </c>
      <c r="P57" s="14"/>
      <c r="Q57" s="14"/>
      <c r="R57" s="14"/>
      <c r="S57" s="14"/>
      <c r="T57" s="14"/>
      <c r="U57" s="14"/>
      <c r="V57" s="14"/>
      <c r="W57" s="14">
        <f t="shared" si="11"/>
        <v>896.2</v>
      </c>
      <c r="X57" s="16">
        <v>900</v>
      </c>
      <c r="Y57" s="17">
        <f t="shared" si="12"/>
        <v>7.0285650524436507</v>
      </c>
      <c r="Z57" s="14">
        <f t="shared" si="13"/>
        <v>3.2347690247712562</v>
      </c>
      <c r="AA57" s="14"/>
      <c r="AB57" s="14"/>
      <c r="AC57" s="14"/>
      <c r="AD57" s="14">
        <f>VLOOKUP(A:A,[1]TDSheet!$A:$AD,30,0)</f>
        <v>2700</v>
      </c>
      <c r="AE57" s="14">
        <f>VLOOKUP(A:A,[1]TDSheet!$A:$AE,31,0)</f>
        <v>779</v>
      </c>
      <c r="AF57" s="14">
        <f>VLOOKUP(A:A,[1]TDSheet!$A:$AF,32,0)</f>
        <v>821.4</v>
      </c>
      <c r="AG57" s="14">
        <f>VLOOKUP(A:A,[1]TDSheet!$A:$AG,33,0)</f>
        <v>934.2</v>
      </c>
      <c r="AH57" s="14">
        <f>VLOOKUP(A:A,[3]TDSheet!$A:$D,4,0)</f>
        <v>568</v>
      </c>
      <c r="AI57" s="14" t="str">
        <f>VLOOKUP(A:A,[1]TDSheet!$A:$AI,35,0)</f>
        <v>оконч</v>
      </c>
      <c r="AJ57" s="14">
        <f t="shared" si="14"/>
        <v>405</v>
      </c>
      <c r="AK57" s="14"/>
      <c r="AL57" s="14"/>
      <c r="AM57" s="14"/>
    </row>
    <row r="58" spans="1:39" s="1" customFormat="1" ht="11.1" customHeight="1" outlineLevel="1" x14ac:dyDescent="0.2">
      <c r="A58" s="7" t="s">
        <v>61</v>
      </c>
      <c r="B58" s="7" t="s">
        <v>12</v>
      </c>
      <c r="C58" s="8">
        <v>633</v>
      </c>
      <c r="D58" s="8">
        <v>1643</v>
      </c>
      <c r="E58" s="8">
        <v>1423</v>
      </c>
      <c r="F58" s="8">
        <v>834</v>
      </c>
      <c r="G58" s="1">
        <f>VLOOKUP(A:A,[1]TDSheet!$A:$G,7,0)</f>
        <v>0</v>
      </c>
      <c r="H58" s="1">
        <f>VLOOKUP(A:A,[1]TDSheet!$A:$H,8,0)</f>
        <v>0.45</v>
      </c>
      <c r="I58" s="1">
        <f>VLOOKUP(A:A,[1]TDSheet!$A:$I,9,0)</f>
        <v>50</v>
      </c>
      <c r="J58" s="14">
        <f>VLOOKUP(A:A,[2]TDSheet!$A:$F,6,0)</f>
        <v>1435</v>
      </c>
      <c r="K58" s="14">
        <f t="shared" si="10"/>
        <v>-12</v>
      </c>
      <c r="L58" s="14">
        <f>VLOOKUP(A:A,[1]TDSheet!$A:$N,14,0)</f>
        <v>300</v>
      </c>
      <c r="M58" s="14">
        <f>VLOOKUP(A:A,[1]TDSheet!$A:$V,22,0)</f>
        <v>300</v>
      </c>
      <c r="N58" s="14">
        <f>VLOOKUP(A:A,[1]TDSheet!$A:$U,21,0)</f>
        <v>500</v>
      </c>
      <c r="O58" s="14">
        <f>VLOOKUP(A:A,[1]TDSheet!$A:$X,24,0)</f>
        <v>400</v>
      </c>
      <c r="P58" s="14"/>
      <c r="Q58" s="14"/>
      <c r="R58" s="14"/>
      <c r="S58" s="14"/>
      <c r="T58" s="14"/>
      <c r="U58" s="14"/>
      <c r="V58" s="14"/>
      <c r="W58" s="14">
        <f t="shared" si="11"/>
        <v>284.60000000000002</v>
      </c>
      <c r="X58" s="16">
        <v>300</v>
      </c>
      <c r="Y58" s="17">
        <f t="shared" si="12"/>
        <v>9.2550948699929716</v>
      </c>
      <c r="Z58" s="14">
        <f t="shared" si="13"/>
        <v>2.9304286718200983</v>
      </c>
      <c r="AA58" s="14"/>
      <c r="AB58" s="14"/>
      <c r="AC58" s="14"/>
      <c r="AD58" s="14">
        <f>VLOOKUP(A:A,[1]TDSheet!$A:$AD,30,0)</f>
        <v>0</v>
      </c>
      <c r="AE58" s="14">
        <f>VLOOKUP(A:A,[1]TDSheet!$A:$AE,31,0)</f>
        <v>213.4</v>
      </c>
      <c r="AF58" s="14">
        <f>VLOOKUP(A:A,[1]TDSheet!$A:$AF,32,0)</f>
        <v>265.60000000000002</v>
      </c>
      <c r="AG58" s="14">
        <f>VLOOKUP(A:A,[1]TDSheet!$A:$AG,33,0)</f>
        <v>297.39999999999998</v>
      </c>
      <c r="AH58" s="14">
        <f>VLOOKUP(A:A,[3]TDSheet!$A:$D,4,0)</f>
        <v>221</v>
      </c>
      <c r="AI58" s="14" t="str">
        <f>VLOOKUP(A:A,[1]TDSheet!$A:$AI,35,0)</f>
        <v>оконч,жц200</v>
      </c>
      <c r="AJ58" s="14">
        <f t="shared" si="14"/>
        <v>135</v>
      </c>
      <c r="AK58" s="14"/>
      <c r="AL58" s="14"/>
      <c r="AM58" s="14"/>
    </row>
    <row r="59" spans="1:39" s="1" customFormat="1" ht="11.1" customHeight="1" outlineLevel="1" x14ac:dyDescent="0.2">
      <c r="A59" s="7" t="s">
        <v>62</v>
      </c>
      <c r="B59" s="7" t="s">
        <v>12</v>
      </c>
      <c r="C59" s="8">
        <v>441</v>
      </c>
      <c r="D59" s="8">
        <v>330</v>
      </c>
      <c r="E59" s="8">
        <v>495</v>
      </c>
      <c r="F59" s="8">
        <v>266</v>
      </c>
      <c r="G59" s="1">
        <f>VLOOKUP(A:A,[1]TDSheet!$A:$G,7,0)</f>
        <v>0</v>
      </c>
      <c r="H59" s="1">
        <f>VLOOKUP(A:A,[1]TDSheet!$A:$H,8,0)</f>
        <v>0.4</v>
      </c>
      <c r="I59" s="1">
        <f>VLOOKUP(A:A,[1]TDSheet!$A:$I,9,0)</f>
        <v>40</v>
      </c>
      <c r="J59" s="14">
        <f>VLOOKUP(A:A,[2]TDSheet!$A:$F,6,0)</f>
        <v>515</v>
      </c>
      <c r="K59" s="14">
        <f t="shared" si="10"/>
        <v>-20</v>
      </c>
      <c r="L59" s="14">
        <f>VLOOKUP(A:A,[1]TDSheet!$A:$N,14,0)</f>
        <v>100</v>
      </c>
      <c r="M59" s="14">
        <f>VLOOKUP(A:A,[1]TDSheet!$A:$V,22,0)</f>
        <v>140</v>
      </c>
      <c r="N59" s="14">
        <f>VLOOKUP(A:A,[1]TDSheet!$A:$U,21,0)</f>
        <v>0</v>
      </c>
      <c r="O59" s="14">
        <f>VLOOKUP(A:A,[1]TDSheet!$A:$X,24,0)</f>
        <v>100</v>
      </c>
      <c r="P59" s="14"/>
      <c r="Q59" s="14"/>
      <c r="R59" s="14"/>
      <c r="S59" s="14"/>
      <c r="T59" s="14"/>
      <c r="U59" s="14"/>
      <c r="V59" s="14"/>
      <c r="W59" s="14">
        <f t="shared" si="11"/>
        <v>99</v>
      </c>
      <c r="X59" s="16">
        <v>120</v>
      </c>
      <c r="Y59" s="17">
        <f t="shared" si="12"/>
        <v>7.333333333333333</v>
      </c>
      <c r="Z59" s="14">
        <f t="shared" si="13"/>
        <v>2.6868686868686869</v>
      </c>
      <c r="AA59" s="14"/>
      <c r="AB59" s="14"/>
      <c r="AC59" s="14"/>
      <c r="AD59" s="14">
        <f>VLOOKUP(A:A,[1]TDSheet!$A:$AD,30,0)</f>
        <v>0</v>
      </c>
      <c r="AE59" s="14">
        <f>VLOOKUP(A:A,[1]TDSheet!$A:$AE,31,0)</f>
        <v>94.4</v>
      </c>
      <c r="AF59" s="14">
        <f>VLOOKUP(A:A,[1]TDSheet!$A:$AF,32,0)</f>
        <v>125.2</v>
      </c>
      <c r="AG59" s="14">
        <f>VLOOKUP(A:A,[1]TDSheet!$A:$AG,33,0)</f>
        <v>106.4</v>
      </c>
      <c r="AH59" s="14">
        <f>VLOOKUP(A:A,[3]TDSheet!$A:$D,4,0)</f>
        <v>129</v>
      </c>
      <c r="AI59" s="14">
        <f>VLOOKUP(A:A,[1]TDSheet!$A:$AI,35,0)</f>
        <v>0</v>
      </c>
      <c r="AJ59" s="14">
        <f t="shared" si="14"/>
        <v>48</v>
      </c>
      <c r="AK59" s="14"/>
      <c r="AL59" s="14"/>
      <c r="AM59" s="14"/>
    </row>
    <row r="60" spans="1:39" s="1" customFormat="1" ht="11.1" customHeight="1" outlineLevel="1" x14ac:dyDescent="0.2">
      <c r="A60" s="7" t="s">
        <v>63</v>
      </c>
      <c r="B60" s="7" t="s">
        <v>12</v>
      </c>
      <c r="C60" s="8">
        <v>374</v>
      </c>
      <c r="D60" s="8">
        <v>240</v>
      </c>
      <c r="E60" s="8">
        <v>340</v>
      </c>
      <c r="F60" s="8">
        <v>262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4">
        <f>VLOOKUP(A:A,[2]TDSheet!$A:$F,6,0)</f>
        <v>353</v>
      </c>
      <c r="K60" s="14">
        <f t="shared" si="10"/>
        <v>-13</v>
      </c>
      <c r="L60" s="14">
        <f>VLOOKUP(A:A,[1]TDSheet!$A:$N,14,0)</f>
        <v>80</v>
      </c>
      <c r="M60" s="14">
        <f>VLOOKUP(A:A,[1]TDSheet!$A:$V,22,0)</f>
        <v>40</v>
      </c>
      <c r="N60" s="14">
        <f>VLOOKUP(A:A,[1]TDSheet!$A:$U,21,0)</f>
        <v>0</v>
      </c>
      <c r="O60" s="14">
        <f>VLOOKUP(A:A,[1]TDSheet!$A:$X,24,0)</f>
        <v>70</v>
      </c>
      <c r="P60" s="14"/>
      <c r="Q60" s="14"/>
      <c r="R60" s="14"/>
      <c r="S60" s="14"/>
      <c r="T60" s="14"/>
      <c r="U60" s="14"/>
      <c r="V60" s="14"/>
      <c r="W60" s="14">
        <f t="shared" si="11"/>
        <v>68</v>
      </c>
      <c r="X60" s="16">
        <v>50</v>
      </c>
      <c r="Y60" s="17">
        <f t="shared" si="12"/>
        <v>7.382352941176471</v>
      </c>
      <c r="Z60" s="14">
        <f t="shared" si="13"/>
        <v>3.8529411764705883</v>
      </c>
      <c r="AA60" s="14"/>
      <c r="AB60" s="14"/>
      <c r="AC60" s="14"/>
      <c r="AD60" s="14">
        <f>VLOOKUP(A:A,[1]TDSheet!$A:$AD,30,0)</f>
        <v>0</v>
      </c>
      <c r="AE60" s="14">
        <f>VLOOKUP(A:A,[1]TDSheet!$A:$AE,31,0)</f>
        <v>85.6</v>
      </c>
      <c r="AF60" s="14">
        <f>VLOOKUP(A:A,[1]TDSheet!$A:$AF,32,0)</f>
        <v>103.8</v>
      </c>
      <c r="AG60" s="14">
        <f>VLOOKUP(A:A,[1]TDSheet!$A:$AG,33,0)</f>
        <v>81.8</v>
      </c>
      <c r="AH60" s="14">
        <f>VLOOKUP(A:A,[3]TDSheet!$A:$D,4,0)</f>
        <v>69</v>
      </c>
      <c r="AI60" s="14">
        <f>VLOOKUP(A:A,[1]TDSheet!$A:$AI,35,0)</f>
        <v>0</v>
      </c>
      <c r="AJ60" s="14">
        <f t="shared" si="14"/>
        <v>20</v>
      </c>
      <c r="AK60" s="14"/>
      <c r="AL60" s="14"/>
      <c r="AM60" s="14"/>
    </row>
    <row r="61" spans="1:39" s="1" customFormat="1" ht="11.1" customHeight="1" outlineLevel="1" x14ac:dyDescent="0.2">
      <c r="A61" s="7" t="s">
        <v>64</v>
      </c>
      <c r="B61" s="7" t="s">
        <v>8</v>
      </c>
      <c r="C61" s="8">
        <v>376.59199999999998</v>
      </c>
      <c r="D61" s="8">
        <v>1081.3900000000001</v>
      </c>
      <c r="E61" s="8">
        <v>1019.562</v>
      </c>
      <c r="F61" s="8">
        <v>419.56299999999999</v>
      </c>
      <c r="G61" s="1" t="str">
        <f>VLOOKUP(A:A,[1]TDSheet!$A:$G,7,0)</f>
        <v>ткмай</v>
      </c>
      <c r="H61" s="1">
        <f>VLOOKUP(A:A,[1]TDSheet!$A:$H,8,0)</f>
        <v>1</v>
      </c>
      <c r="I61" s="1">
        <f>VLOOKUP(A:A,[1]TDSheet!$A:$I,9,0)</f>
        <v>50</v>
      </c>
      <c r="J61" s="14">
        <f>VLOOKUP(A:A,[2]TDSheet!$A:$F,6,0)</f>
        <v>1026.567</v>
      </c>
      <c r="K61" s="14">
        <f t="shared" si="10"/>
        <v>-7.0049999999999955</v>
      </c>
      <c r="L61" s="14">
        <f>VLOOKUP(A:A,[1]TDSheet!$A:$N,14,0)</f>
        <v>150</v>
      </c>
      <c r="M61" s="14">
        <f>VLOOKUP(A:A,[1]TDSheet!$A:$V,22,0)</f>
        <v>200</v>
      </c>
      <c r="N61" s="14">
        <f>VLOOKUP(A:A,[1]TDSheet!$A:$U,21,0)</f>
        <v>300</v>
      </c>
      <c r="O61" s="14">
        <f>VLOOKUP(A:A,[1]TDSheet!$A:$X,24,0)</f>
        <v>300</v>
      </c>
      <c r="P61" s="14"/>
      <c r="Q61" s="14"/>
      <c r="R61" s="14"/>
      <c r="S61" s="14"/>
      <c r="T61" s="14"/>
      <c r="U61" s="14"/>
      <c r="V61" s="14"/>
      <c r="W61" s="14">
        <f t="shared" si="11"/>
        <v>203.91239999999999</v>
      </c>
      <c r="X61" s="16">
        <v>150</v>
      </c>
      <c r="Y61" s="17">
        <f t="shared" si="12"/>
        <v>7.4520382281803368</v>
      </c>
      <c r="Z61" s="14">
        <f t="shared" si="13"/>
        <v>2.0575649151302224</v>
      </c>
      <c r="AA61" s="14"/>
      <c r="AB61" s="14"/>
      <c r="AC61" s="14"/>
      <c r="AD61" s="14">
        <f>VLOOKUP(A:A,[1]TDSheet!$A:$AD,30,0)</f>
        <v>0</v>
      </c>
      <c r="AE61" s="14">
        <f>VLOOKUP(A:A,[1]TDSheet!$A:$AE,31,0)</f>
        <v>213.25880000000001</v>
      </c>
      <c r="AF61" s="14">
        <f>VLOOKUP(A:A,[1]TDSheet!$A:$AF,32,0)</f>
        <v>180.03059999999999</v>
      </c>
      <c r="AG61" s="14">
        <f>VLOOKUP(A:A,[1]TDSheet!$A:$AG,33,0)</f>
        <v>158.96780000000001</v>
      </c>
      <c r="AH61" s="14">
        <f>VLOOKUP(A:A,[3]TDSheet!$A:$D,4,0)</f>
        <v>76.968000000000004</v>
      </c>
      <c r="AI61" s="14">
        <f>VLOOKUP(A:A,[1]TDSheet!$A:$AI,35,0)</f>
        <v>0</v>
      </c>
      <c r="AJ61" s="14">
        <f t="shared" si="14"/>
        <v>150</v>
      </c>
      <c r="AK61" s="14"/>
      <c r="AL61" s="14"/>
      <c r="AM61" s="14"/>
    </row>
    <row r="62" spans="1:39" s="1" customFormat="1" ht="11.1" customHeight="1" outlineLevel="1" x14ac:dyDescent="0.2">
      <c r="A62" s="7" t="s">
        <v>65</v>
      </c>
      <c r="B62" s="7" t="s">
        <v>12</v>
      </c>
      <c r="C62" s="8">
        <v>990</v>
      </c>
      <c r="D62" s="8">
        <v>520</v>
      </c>
      <c r="E62" s="8">
        <v>537</v>
      </c>
      <c r="F62" s="8">
        <v>955</v>
      </c>
      <c r="G62" s="1">
        <f>VLOOKUP(A:A,[1]TDSheet!$A:$G,7,0)</f>
        <v>0</v>
      </c>
      <c r="H62" s="1">
        <f>VLOOKUP(A:A,[1]TDSheet!$A:$H,8,0)</f>
        <v>0.1</v>
      </c>
      <c r="I62" s="1">
        <f>VLOOKUP(A:A,[1]TDSheet!$A:$I,9,0)</f>
        <v>730</v>
      </c>
      <c r="J62" s="14">
        <f>VLOOKUP(A:A,[2]TDSheet!$A:$F,6,0)</f>
        <v>558</v>
      </c>
      <c r="K62" s="14">
        <f t="shared" si="10"/>
        <v>-21</v>
      </c>
      <c r="L62" s="14">
        <f>VLOOKUP(A:A,[1]TDSheet!$A:$N,14,0)</f>
        <v>0</v>
      </c>
      <c r="M62" s="14">
        <f>VLOOKUP(A:A,[1]TDSheet!$A:$V,22,0)</f>
        <v>0</v>
      </c>
      <c r="N62" s="14">
        <f>VLOOKUP(A:A,[1]TDSheet!$A:$U,21,0)</f>
        <v>0</v>
      </c>
      <c r="O62" s="14">
        <f>VLOOKUP(A:A,[1]TDSheet!$A:$X,24,0)</f>
        <v>0</v>
      </c>
      <c r="P62" s="14"/>
      <c r="Q62" s="14"/>
      <c r="R62" s="14"/>
      <c r="S62" s="14"/>
      <c r="T62" s="14"/>
      <c r="U62" s="14"/>
      <c r="V62" s="14"/>
      <c r="W62" s="14">
        <f t="shared" si="11"/>
        <v>107.4</v>
      </c>
      <c r="X62" s="16"/>
      <c r="Y62" s="17">
        <f t="shared" si="12"/>
        <v>8.8919925512104285</v>
      </c>
      <c r="Z62" s="14">
        <f t="shared" si="13"/>
        <v>8.8919925512104285</v>
      </c>
      <c r="AA62" s="14"/>
      <c r="AB62" s="14"/>
      <c r="AC62" s="14"/>
      <c r="AD62" s="14">
        <f>VLOOKUP(A:A,[1]TDSheet!$A:$AD,30,0)</f>
        <v>0</v>
      </c>
      <c r="AE62" s="14">
        <f>VLOOKUP(A:A,[1]TDSheet!$A:$AE,31,0)</f>
        <v>118.8</v>
      </c>
      <c r="AF62" s="14">
        <f>VLOOKUP(A:A,[1]TDSheet!$A:$AF,32,0)</f>
        <v>160.4</v>
      </c>
      <c r="AG62" s="14">
        <f>VLOOKUP(A:A,[1]TDSheet!$A:$AG,33,0)</f>
        <v>122.8</v>
      </c>
      <c r="AH62" s="14">
        <f>VLOOKUP(A:A,[3]TDSheet!$A:$D,4,0)</f>
        <v>124</v>
      </c>
      <c r="AI62" s="14">
        <f>VLOOKUP(A:A,[1]TDSheet!$A:$AI,35,0)</f>
        <v>0</v>
      </c>
      <c r="AJ62" s="14">
        <f t="shared" si="14"/>
        <v>0</v>
      </c>
      <c r="AK62" s="14"/>
      <c r="AL62" s="14"/>
      <c r="AM62" s="14"/>
    </row>
    <row r="63" spans="1:39" s="1" customFormat="1" ht="11.1" customHeight="1" outlineLevel="1" x14ac:dyDescent="0.2">
      <c r="A63" s="7" t="s">
        <v>66</v>
      </c>
      <c r="B63" s="7" t="s">
        <v>8</v>
      </c>
      <c r="C63" s="8">
        <v>97.186999999999998</v>
      </c>
      <c r="D63" s="8">
        <v>230.756</v>
      </c>
      <c r="E63" s="8">
        <v>221.00399999999999</v>
      </c>
      <c r="F63" s="8">
        <v>102.86799999999999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50</v>
      </c>
      <c r="J63" s="14">
        <f>VLOOKUP(A:A,[2]TDSheet!$A:$F,6,0)</f>
        <v>227.904</v>
      </c>
      <c r="K63" s="14">
        <f t="shared" si="10"/>
        <v>-6.9000000000000057</v>
      </c>
      <c r="L63" s="14">
        <f>VLOOKUP(A:A,[1]TDSheet!$A:$N,14,0)</f>
        <v>30</v>
      </c>
      <c r="M63" s="14">
        <f>VLOOKUP(A:A,[1]TDSheet!$A:$V,22,0)</f>
        <v>200</v>
      </c>
      <c r="N63" s="14">
        <f>VLOOKUP(A:A,[1]TDSheet!$A:$U,21,0)</f>
        <v>200</v>
      </c>
      <c r="O63" s="14">
        <f>VLOOKUP(A:A,[1]TDSheet!$A:$X,24,0)</f>
        <v>250</v>
      </c>
      <c r="P63" s="14"/>
      <c r="Q63" s="14"/>
      <c r="R63" s="14"/>
      <c r="S63" s="14"/>
      <c r="T63" s="14"/>
      <c r="U63" s="14"/>
      <c r="V63" s="14"/>
      <c r="W63" s="14">
        <f t="shared" si="11"/>
        <v>44.200800000000001</v>
      </c>
      <c r="X63" s="16">
        <v>200</v>
      </c>
      <c r="Y63" s="17">
        <f t="shared" si="12"/>
        <v>22.236430109862262</v>
      </c>
      <c r="Z63" s="14">
        <f t="shared" si="13"/>
        <v>2.3272881938788434</v>
      </c>
      <c r="AA63" s="14"/>
      <c r="AB63" s="14"/>
      <c r="AC63" s="14"/>
      <c r="AD63" s="14">
        <f>VLOOKUP(A:A,[1]TDSheet!$A:$AD,30,0)</f>
        <v>0</v>
      </c>
      <c r="AE63" s="14">
        <f>VLOOKUP(A:A,[1]TDSheet!$A:$AE,31,0)</f>
        <v>85.130200000000002</v>
      </c>
      <c r="AF63" s="14">
        <f>VLOOKUP(A:A,[1]TDSheet!$A:$AF,32,0)</f>
        <v>43.049599999999998</v>
      </c>
      <c r="AG63" s="14">
        <f>VLOOKUP(A:A,[1]TDSheet!$A:$AG,33,0)</f>
        <v>42.587800000000001</v>
      </c>
      <c r="AH63" s="14">
        <f>VLOOKUP(A:A,[3]TDSheet!$A:$D,4,0)</f>
        <v>34.215000000000003</v>
      </c>
      <c r="AI63" s="14" t="str">
        <f>VLOOKUP(A:A,[1]TDSheet!$A:$AI,35,0)</f>
        <v>жц200</v>
      </c>
      <c r="AJ63" s="14">
        <f t="shared" si="14"/>
        <v>200</v>
      </c>
      <c r="AK63" s="14"/>
      <c r="AL63" s="14"/>
      <c r="AM63" s="14"/>
    </row>
    <row r="64" spans="1:39" s="1" customFormat="1" ht="11.1" customHeight="1" outlineLevel="1" x14ac:dyDescent="0.2">
      <c r="A64" s="7" t="s">
        <v>67</v>
      </c>
      <c r="B64" s="7" t="s">
        <v>12</v>
      </c>
      <c r="C64" s="8">
        <v>1605</v>
      </c>
      <c r="D64" s="8">
        <v>4270</v>
      </c>
      <c r="E64" s="8">
        <v>4125</v>
      </c>
      <c r="F64" s="8">
        <v>1698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40</v>
      </c>
      <c r="J64" s="14">
        <f>VLOOKUP(A:A,[2]TDSheet!$A:$F,6,0)</f>
        <v>4203</v>
      </c>
      <c r="K64" s="14">
        <f t="shared" si="10"/>
        <v>-78</v>
      </c>
      <c r="L64" s="14">
        <f>VLOOKUP(A:A,[1]TDSheet!$A:$N,14,0)</f>
        <v>600</v>
      </c>
      <c r="M64" s="14">
        <f>VLOOKUP(A:A,[1]TDSheet!$A:$V,22,0)</f>
        <v>400</v>
      </c>
      <c r="N64" s="14">
        <f>VLOOKUP(A:A,[1]TDSheet!$A:$U,21,0)</f>
        <v>500</v>
      </c>
      <c r="O64" s="14">
        <f>VLOOKUP(A:A,[1]TDSheet!$A:$X,24,0)</f>
        <v>700</v>
      </c>
      <c r="P64" s="14"/>
      <c r="Q64" s="14"/>
      <c r="R64" s="14"/>
      <c r="S64" s="14"/>
      <c r="T64" s="14"/>
      <c r="U64" s="14"/>
      <c r="V64" s="14"/>
      <c r="W64" s="14">
        <f t="shared" si="11"/>
        <v>645</v>
      </c>
      <c r="X64" s="16">
        <v>800</v>
      </c>
      <c r="Y64" s="17">
        <f t="shared" si="12"/>
        <v>7.2837209302325583</v>
      </c>
      <c r="Z64" s="14">
        <f t="shared" si="13"/>
        <v>2.6325581395348836</v>
      </c>
      <c r="AA64" s="14"/>
      <c r="AB64" s="14"/>
      <c r="AC64" s="14"/>
      <c r="AD64" s="14">
        <f>VLOOKUP(A:A,[1]TDSheet!$A:$AD,30,0)</f>
        <v>900</v>
      </c>
      <c r="AE64" s="14">
        <f>VLOOKUP(A:A,[1]TDSheet!$A:$AE,31,0)</f>
        <v>767.4</v>
      </c>
      <c r="AF64" s="14">
        <f>VLOOKUP(A:A,[1]TDSheet!$A:$AF,32,0)</f>
        <v>701.6</v>
      </c>
      <c r="AG64" s="14">
        <f>VLOOKUP(A:A,[1]TDSheet!$A:$AG,33,0)</f>
        <v>663.6</v>
      </c>
      <c r="AH64" s="14">
        <f>VLOOKUP(A:A,[3]TDSheet!$A:$D,4,0)</f>
        <v>630</v>
      </c>
      <c r="AI64" s="14">
        <f>VLOOKUP(A:A,[1]TDSheet!$A:$AI,35,0)</f>
        <v>0</v>
      </c>
      <c r="AJ64" s="14">
        <f t="shared" si="14"/>
        <v>320</v>
      </c>
      <c r="AK64" s="14"/>
      <c r="AL64" s="14"/>
      <c r="AM64" s="14"/>
    </row>
    <row r="65" spans="1:39" s="1" customFormat="1" ht="11.1" customHeight="1" outlineLevel="1" x14ac:dyDescent="0.2">
      <c r="A65" s="7" t="s">
        <v>68</v>
      </c>
      <c r="B65" s="7" t="s">
        <v>12</v>
      </c>
      <c r="C65" s="8">
        <v>1414</v>
      </c>
      <c r="D65" s="8">
        <v>3166</v>
      </c>
      <c r="E65" s="8">
        <v>2718</v>
      </c>
      <c r="F65" s="8">
        <v>1814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4">
        <f>VLOOKUP(A:A,[2]TDSheet!$A:$F,6,0)</f>
        <v>2782</v>
      </c>
      <c r="K65" s="14">
        <f t="shared" si="10"/>
        <v>-64</v>
      </c>
      <c r="L65" s="14">
        <f>VLOOKUP(A:A,[1]TDSheet!$A:$N,14,0)</f>
        <v>600</v>
      </c>
      <c r="M65" s="14">
        <f>VLOOKUP(A:A,[1]TDSheet!$A:$V,22,0)</f>
        <v>200</v>
      </c>
      <c r="N65" s="14">
        <f>VLOOKUP(A:A,[1]TDSheet!$A:$U,21,0)</f>
        <v>300</v>
      </c>
      <c r="O65" s="14">
        <f>VLOOKUP(A:A,[1]TDSheet!$A:$X,24,0)</f>
        <v>550</v>
      </c>
      <c r="P65" s="14"/>
      <c r="Q65" s="14"/>
      <c r="R65" s="14"/>
      <c r="S65" s="14"/>
      <c r="T65" s="14"/>
      <c r="U65" s="14"/>
      <c r="V65" s="14"/>
      <c r="W65" s="14">
        <f t="shared" si="11"/>
        <v>543.6</v>
      </c>
      <c r="X65" s="16">
        <v>500</v>
      </c>
      <c r="Y65" s="17">
        <f t="shared" si="12"/>
        <v>7.2921265636497425</v>
      </c>
      <c r="Z65" s="14">
        <f t="shared" si="13"/>
        <v>3.3370125091979395</v>
      </c>
      <c r="AA65" s="14"/>
      <c r="AB65" s="14"/>
      <c r="AC65" s="14"/>
      <c r="AD65" s="14">
        <f>VLOOKUP(A:A,[1]TDSheet!$A:$AD,30,0)</f>
        <v>0</v>
      </c>
      <c r="AE65" s="14">
        <f>VLOOKUP(A:A,[1]TDSheet!$A:$AE,31,0)</f>
        <v>638.4</v>
      </c>
      <c r="AF65" s="14">
        <f>VLOOKUP(A:A,[1]TDSheet!$A:$AF,32,0)</f>
        <v>634</v>
      </c>
      <c r="AG65" s="14">
        <f>VLOOKUP(A:A,[1]TDSheet!$A:$AG,33,0)</f>
        <v>612.4</v>
      </c>
      <c r="AH65" s="14">
        <f>VLOOKUP(A:A,[3]TDSheet!$A:$D,4,0)</f>
        <v>477</v>
      </c>
      <c r="AI65" s="14">
        <f>VLOOKUP(A:A,[1]TDSheet!$A:$AI,35,0)</f>
        <v>0</v>
      </c>
      <c r="AJ65" s="14">
        <f t="shared" si="14"/>
        <v>200</v>
      </c>
      <c r="AK65" s="14"/>
      <c r="AL65" s="14"/>
      <c r="AM65" s="14"/>
    </row>
    <row r="66" spans="1:39" s="1" customFormat="1" ht="21.95" customHeight="1" outlineLevel="1" x14ac:dyDescent="0.2">
      <c r="A66" s="7" t="s">
        <v>69</v>
      </c>
      <c r="B66" s="7" t="s">
        <v>8</v>
      </c>
      <c r="C66" s="8">
        <v>210.33699999999999</v>
      </c>
      <c r="D66" s="8">
        <v>768.11699999999996</v>
      </c>
      <c r="E66" s="8">
        <v>603.41700000000003</v>
      </c>
      <c r="F66" s="8">
        <v>363.41199999999998</v>
      </c>
      <c r="G66" s="1" t="str">
        <f>VLOOKUP(A:A,[1]TDSheet!$A:$G,7,0)</f>
        <v>ябл</v>
      </c>
      <c r="H66" s="1">
        <f>VLOOKUP(A:A,[1]TDSheet!$A:$H,8,0)</f>
        <v>1</v>
      </c>
      <c r="I66" s="1">
        <f>VLOOKUP(A:A,[1]TDSheet!$A:$I,9,0)</f>
        <v>40</v>
      </c>
      <c r="J66" s="14">
        <f>VLOOKUP(A:A,[2]TDSheet!$A:$F,6,0)</f>
        <v>671.85699999999997</v>
      </c>
      <c r="K66" s="14">
        <f t="shared" si="10"/>
        <v>-68.439999999999941</v>
      </c>
      <c r="L66" s="14">
        <f>VLOOKUP(A:A,[1]TDSheet!$A:$N,14,0)</f>
        <v>150</v>
      </c>
      <c r="M66" s="14">
        <f>VLOOKUP(A:A,[1]TDSheet!$A:$V,22,0)</f>
        <v>120</v>
      </c>
      <c r="N66" s="14">
        <f>VLOOKUP(A:A,[1]TDSheet!$A:$U,21,0)</f>
        <v>0</v>
      </c>
      <c r="O66" s="14">
        <f>VLOOKUP(A:A,[1]TDSheet!$A:$X,24,0)</f>
        <v>110</v>
      </c>
      <c r="P66" s="14"/>
      <c r="Q66" s="14"/>
      <c r="R66" s="14"/>
      <c r="S66" s="14"/>
      <c r="T66" s="14"/>
      <c r="U66" s="14"/>
      <c r="V66" s="14"/>
      <c r="W66" s="14">
        <f t="shared" si="11"/>
        <v>120.68340000000001</v>
      </c>
      <c r="X66" s="16">
        <v>140</v>
      </c>
      <c r="Y66" s="17">
        <f t="shared" si="12"/>
        <v>7.3200788177992999</v>
      </c>
      <c r="Z66" s="14">
        <f t="shared" si="13"/>
        <v>3.0112840705515418</v>
      </c>
      <c r="AA66" s="14"/>
      <c r="AB66" s="14"/>
      <c r="AC66" s="14"/>
      <c r="AD66" s="14">
        <f>VLOOKUP(A:A,[1]TDSheet!$A:$AD,30,0)</f>
        <v>0</v>
      </c>
      <c r="AE66" s="14">
        <f>VLOOKUP(A:A,[1]TDSheet!$A:$AE,31,0)</f>
        <v>117.68900000000001</v>
      </c>
      <c r="AF66" s="14">
        <f>VLOOKUP(A:A,[1]TDSheet!$A:$AF,32,0)</f>
        <v>113.4478</v>
      </c>
      <c r="AG66" s="14">
        <f>VLOOKUP(A:A,[1]TDSheet!$A:$AG,33,0)</f>
        <v>111.64320000000001</v>
      </c>
      <c r="AH66" s="14">
        <f>VLOOKUP(A:A,[3]TDSheet!$A:$D,4,0)</f>
        <v>107.24299999999999</v>
      </c>
      <c r="AI66" s="14">
        <f>VLOOKUP(A:A,[1]TDSheet!$A:$AI,35,0)</f>
        <v>0</v>
      </c>
      <c r="AJ66" s="14">
        <f t="shared" si="14"/>
        <v>140</v>
      </c>
      <c r="AK66" s="14"/>
      <c r="AL66" s="14"/>
      <c r="AM66" s="14"/>
    </row>
    <row r="67" spans="1:39" s="1" customFormat="1" ht="11.1" customHeight="1" outlineLevel="1" x14ac:dyDescent="0.2">
      <c r="A67" s="7" t="s">
        <v>70</v>
      </c>
      <c r="B67" s="7" t="s">
        <v>8</v>
      </c>
      <c r="C67" s="8">
        <v>133.988</v>
      </c>
      <c r="D67" s="8">
        <v>257.46899999999999</v>
      </c>
      <c r="E67" s="8">
        <v>239.49</v>
      </c>
      <c r="F67" s="8">
        <v>141.94399999999999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4">
        <f>VLOOKUP(A:A,[2]TDSheet!$A:$F,6,0)</f>
        <v>226.47200000000001</v>
      </c>
      <c r="K67" s="14">
        <f t="shared" si="10"/>
        <v>13.018000000000001</v>
      </c>
      <c r="L67" s="14">
        <f>VLOOKUP(A:A,[1]TDSheet!$A:$N,14,0)</f>
        <v>30</v>
      </c>
      <c r="M67" s="14">
        <f>VLOOKUP(A:A,[1]TDSheet!$A:$V,22,0)</f>
        <v>60</v>
      </c>
      <c r="N67" s="14">
        <f>VLOOKUP(A:A,[1]TDSheet!$A:$U,21,0)</f>
        <v>0</v>
      </c>
      <c r="O67" s="14">
        <f>VLOOKUP(A:A,[1]TDSheet!$A:$X,24,0)</f>
        <v>50</v>
      </c>
      <c r="P67" s="14"/>
      <c r="Q67" s="14"/>
      <c r="R67" s="14"/>
      <c r="S67" s="14"/>
      <c r="T67" s="14"/>
      <c r="U67" s="14"/>
      <c r="V67" s="14"/>
      <c r="W67" s="14">
        <f t="shared" si="11"/>
        <v>47.898000000000003</v>
      </c>
      <c r="X67" s="16">
        <v>70</v>
      </c>
      <c r="Y67" s="17">
        <f t="shared" si="12"/>
        <v>7.3477807006555587</v>
      </c>
      <c r="Z67" s="14">
        <f t="shared" si="13"/>
        <v>2.9634640277255833</v>
      </c>
      <c r="AA67" s="14"/>
      <c r="AB67" s="14"/>
      <c r="AC67" s="14"/>
      <c r="AD67" s="14">
        <f>VLOOKUP(A:A,[1]TDSheet!$A:$AD,30,0)</f>
        <v>0</v>
      </c>
      <c r="AE67" s="14">
        <f>VLOOKUP(A:A,[1]TDSheet!$A:$AE,31,0)</f>
        <v>55.5732</v>
      </c>
      <c r="AF67" s="14">
        <f>VLOOKUP(A:A,[1]TDSheet!$A:$AF,32,0)</f>
        <v>52.587400000000002</v>
      </c>
      <c r="AG67" s="14">
        <f>VLOOKUP(A:A,[1]TDSheet!$A:$AG,33,0)</f>
        <v>49.446399999999997</v>
      </c>
      <c r="AH67" s="14">
        <f>VLOOKUP(A:A,[3]TDSheet!$A:$D,4,0)</f>
        <v>52.283999999999999</v>
      </c>
      <c r="AI67" s="14">
        <f>VLOOKUP(A:A,[1]TDSheet!$A:$AI,35,0)</f>
        <v>0</v>
      </c>
      <c r="AJ67" s="14">
        <f t="shared" si="14"/>
        <v>70</v>
      </c>
      <c r="AK67" s="14"/>
      <c r="AL67" s="14"/>
      <c r="AM67" s="14"/>
    </row>
    <row r="68" spans="1:39" s="1" customFormat="1" ht="11.1" customHeight="1" outlineLevel="1" x14ac:dyDescent="0.2">
      <c r="A68" s="7" t="s">
        <v>71</v>
      </c>
      <c r="B68" s="7" t="s">
        <v>8</v>
      </c>
      <c r="C68" s="8">
        <v>422.78399999999999</v>
      </c>
      <c r="D68" s="8">
        <v>2009.87</v>
      </c>
      <c r="E68" s="8">
        <v>1717.1130000000001</v>
      </c>
      <c r="F68" s="8">
        <v>688.13900000000001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4">
        <f>VLOOKUP(A:A,[2]TDSheet!$A:$F,6,0)</f>
        <v>1677.3869999999999</v>
      </c>
      <c r="K68" s="14">
        <f t="shared" si="10"/>
        <v>39.726000000000113</v>
      </c>
      <c r="L68" s="14">
        <f>VLOOKUP(A:A,[1]TDSheet!$A:$N,14,0)</f>
        <v>300</v>
      </c>
      <c r="M68" s="14">
        <f>VLOOKUP(A:A,[1]TDSheet!$A:$V,22,0)</f>
        <v>300</v>
      </c>
      <c r="N68" s="14">
        <f>VLOOKUP(A:A,[1]TDSheet!$A:$U,21,0)</f>
        <v>600</v>
      </c>
      <c r="O68" s="14">
        <f>VLOOKUP(A:A,[1]TDSheet!$A:$X,24,0)</f>
        <v>550</v>
      </c>
      <c r="P68" s="14"/>
      <c r="Q68" s="14"/>
      <c r="R68" s="14"/>
      <c r="S68" s="14"/>
      <c r="T68" s="14"/>
      <c r="U68" s="14"/>
      <c r="V68" s="14"/>
      <c r="W68" s="14">
        <f t="shared" si="11"/>
        <v>343.42259999999999</v>
      </c>
      <c r="X68" s="16">
        <v>400</v>
      </c>
      <c r="Y68" s="17">
        <f t="shared" si="12"/>
        <v>8.2642755601990086</v>
      </c>
      <c r="Z68" s="14">
        <f t="shared" si="13"/>
        <v>2.0037673699983638</v>
      </c>
      <c r="AA68" s="14"/>
      <c r="AB68" s="14"/>
      <c r="AC68" s="14"/>
      <c r="AD68" s="14">
        <f>VLOOKUP(A:A,[1]TDSheet!$A:$AD,30,0)</f>
        <v>0</v>
      </c>
      <c r="AE68" s="14">
        <f>VLOOKUP(A:A,[1]TDSheet!$A:$AE,31,0)</f>
        <v>164.94040000000001</v>
      </c>
      <c r="AF68" s="14">
        <f>VLOOKUP(A:A,[1]TDSheet!$A:$AF,32,0)</f>
        <v>283.94479999999999</v>
      </c>
      <c r="AG68" s="14">
        <f>VLOOKUP(A:A,[1]TDSheet!$A:$AG,33,0)</f>
        <v>303.86599999999999</v>
      </c>
      <c r="AH68" s="14">
        <f>VLOOKUP(A:A,[3]TDSheet!$A:$D,4,0)</f>
        <v>317.51900000000001</v>
      </c>
      <c r="AI68" s="14" t="str">
        <f>VLOOKUP(A:A,[1]TDSheet!$A:$AI,35,0)</f>
        <v>жц200</v>
      </c>
      <c r="AJ68" s="14">
        <f t="shared" si="14"/>
        <v>400</v>
      </c>
      <c r="AK68" s="14"/>
      <c r="AL68" s="14"/>
      <c r="AM68" s="14"/>
    </row>
    <row r="69" spans="1:39" s="1" customFormat="1" ht="11.1" customHeight="1" outlineLevel="1" x14ac:dyDescent="0.2">
      <c r="A69" s="7" t="s">
        <v>72</v>
      </c>
      <c r="B69" s="7" t="s">
        <v>8</v>
      </c>
      <c r="C69" s="8">
        <v>108.258</v>
      </c>
      <c r="D69" s="8">
        <v>323.44200000000001</v>
      </c>
      <c r="E69" s="8">
        <v>246.364</v>
      </c>
      <c r="F69" s="8">
        <v>181.768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4">
        <f>VLOOKUP(A:A,[2]TDSheet!$A:$F,6,0)</f>
        <v>336.26799999999997</v>
      </c>
      <c r="K69" s="14">
        <f t="shared" si="10"/>
        <v>-89.903999999999968</v>
      </c>
      <c r="L69" s="14">
        <f>VLOOKUP(A:A,[1]TDSheet!$A:$N,14,0)</f>
        <v>50</v>
      </c>
      <c r="M69" s="14">
        <f>VLOOKUP(A:A,[1]TDSheet!$A:$V,22,0)</f>
        <v>30</v>
      </c>
      <c r="N69" s="14">
        <f>VLOOKUP(A:A,[1]TDSheet!$A:$U,21,0)</f>
        <v>0</v>
      </c>
      <c r="O69" s="14">
        <f>VLOOKUP(A:A,[1]TDSheet!$A:$X,24,0)</f>
        <v>50</v>
      </c>
      <c r="P69" s="14"/>
      <c r="Q69" s="14"/>
      <c r="R69" s="14"/>
      <c r="S69" s="14"/>
      <c r="T69" s="14"/>
      <c r="U69" s="14"/>
      <c r="V69" s="14"/>
      <c r="W69" s="14">
        <f t="shared" si="11"/>
        <v>49.272800000000004</v>
      </c>
      <c r="X69" s="16">
        <v>50</v>
      </c>
      <c r="Y69" s="17">
        <f t="shared" si="12"/>
        <v>7.3421441444366868</v>
      </c>
      <c r="Z69" s="14">
        <f t="shared" si="13"/>
        <v>3.6890130051468555</v>
      </c>
      <c r="AA69" s="14"/>
      <c r="AB69" s="14"/>
      <c r="AC69" s="14"/>
      <c r="AD69" s="14">
        <f>VLOOKUP(A:A,[1]TDSheet!$A:$AD,30,0)</f>
        <v>0</v>
      </c>
      <c r="AE69" s="14">
        <f>VLOOKUP(A:A,[1]TDSheet!$A:$AE,31,0)</f>
        <v>68.034199999999998</v>
      </c>
      <c r="AF69" s="14">
        <f>VLOOKUP(A:A,[1]TDSheet!$A:$AF,32,0)</f>
        <v>51.873000000000005</v>
      </c>
      <c r="AG69" s="14">
        <f>VLOOKUP(A:A,[1]TDSheet!$A:$AG,33,0)</f>
        <v>52.854399999999998</v>
      </c>
      <c r="AH69" s="14">
        <f>VLOOKUP(A:A,[3]TDSheet!$A:$D,4,0)</f>
        <v>46.262</v>
      </c>
      <c r="AI69" s="14">
        <f>VLOOKUP(A:A,[1]TDSheet!$A:$AI,35,0)</f>
        <v>0</v>
      </c>
      <c r="AJ69" s="14">
        <f t="shared" si="14"/>
        <v>50</v>
      </c>
      <c r="AK69" s="14"/>
      <c r="AL69" s="14"/>
      <c r="AM69" s="14"/>
    </row>
    <row r="70" spans="1:39" s="1" customFormat="1" ht="11.1" customHeight="1" outlineLevel="1" x14ac:dyDescent="0.2">
      <c r="A70" s="7" t="s">
        <v>73</v>
      </c>
      <c r="B70" s="7" t="s">
        <v>12</v>
      </c>
      <c r="C70" s="8">
        <v>41</v>
      </c>
      <c r="D70" s="8">
        <v>186</v>
      </c>
      <c r="E70" s="8">
        <v>138</v>
      </c>
      <c r="F70" s="8">
        <v>87</v>
      </c>
      <c r="G70" s="1" t="str">
        <f>VLOOKUP(A:A,[1]TDSheet!$A:$G,7,0)</f>
        <v>дк</v>
      </c>
      <c r="H70" s="1">
        <f>VLOOKUP(A:A,[1]TDSheet!$A:$H,8,0)</f>
        <v>0.6</v>
      </c>
      <c r="I70" s="1">
        <f>VLOOKUP(A:A,[1]TDSheet!$A:$I,9,0)</f>
        <v>60</v>
      </c>
      <c r="J70" s="14">
        <f>VLOOKUP(A:A,[2]TDSheet!$A:$F,6,0)</f>
        <v>159</v>
      </c>
      <c r="K70" s="14">
        <f t="shared" si="10"/>
        <v>-21</v>
      </c>
      <c r="L70" s="14">
        <f>VLOOKUP(A:A,[1]TDSheet!$A:$N,14,0)</f>
        <v>20</v>
      </c>
      <c r="M70" s="14">
        <f>VLOOKUP(A:A,[1]TDSheet!$A:$V,22,0)</f>
        <v>30</v>
      </c>
      <c r="N70" s="14">
        <f>VLOOKUP(A:A,[1]TDSheet!$A:$U,21,0)</f>
        <v>0</v>
      </c>
      <c r="O70" s="14">
        <f>VLOOKUP(A:A,[1]TDSheet!$A:$X,24,0)</f>
        <v>30</v>
      </c>
      <c r="P70" s="14"/>
      <c r="Q70" s="14"/>
      <c r="R70" s="14"/>
      <c r="S70" s="14"/>
      <c r="T70" s="14"/>
      <c r="U70" s="14"/>
      <c r="V70" s="14"/>
      <c r="W70" s="14">
        <f t="shared" si="11"/>
        <v>27.6</v>
      </c>
      <c r="X70" s="16">
        <v>40</v>
      </c>
      <c r="Y70" s="17">
        <f t="shared" si="12"/>
        <v>7.5</v>
      </c>
      <c r="Z70" s="14">
        <f t="shared" si="13"/>
        <v>3.152173913043478</v>
      </c>
      <c r="AA70" s="14"/>
      <c r="AB70" s="14"/>
      <c r="AC70" s="14"/>
      <c r="AD70" s="14">
        <f>VLOOKUP(A:A,[1]TDSheet!$A:$AD,30,0)</f>
        <v>0</v>
      </c>
      <c r="AE70" s="14">
        <f>VLOOKUP(A:A,[1]TDSheet!$A:$AE,31,0)</f>
        <v>29</v>
      </c>
      <c r="AF70" s="14">
        <f>VLOOKUP(A:A,[1]TDSheet!$A:$AF,32,0)</f>
        <v>22.8</v>
      </c>
      <c r="AG70" s="14">
        <f>VLOOKUP(A:A,[1]TDSheet!$A:$AG,33,0)</f>
        <v>29.6</v>
      </c>
      <c r="AH70" s="14">
        <f>VLOOKUP(A:A,[3]TDSheet!$A:$D,4,0)</f>
        <v>41</v>
      </c>
      <c r="AI70" s="14">
        <f>VLOOKUP(A:A,[1]TDSheet!$A:$AI,35,0)</f>
        <v>0</v>
      </c>
      <c r="AJ70" s="14">
        <f t="shared" si="14"/>
        <v>24</v>
      </c>
      <c r="AK70" s="14"/>
      <c r="AL70" s="14"/>
      <c r="AM70" s="14"/>
    </row>
    <row r="71" spans="1:39" s="1" customFormat="1" ht="11.1" customHeight="1" outlineLevel="1" x14ac:dyDescent="0.2">
      <c r="A71" s="7" t="s">
        <v>74</v>
      </c>
      <c r="B71" s="7" t="s">
        <v>12</v>
      </c>
      <c r="C71" s="8">
        <v>64</v>
      </c>
      <c r="D71" s="8">
        <v>681</v>
      </c>
      <c r="E71" s="8">
        <v>456</v>
      </c>
      <c r="F71" s="8">
        <v>288</v>
      </c>
      <c r="G71" s="1" t="str">
        <f>VLOOKUP(A:A,[1]TDSheet!$A:$G,7,0)</f>
        <v>ябл</v>
      </c>
      <c r="H71" s="1">
        <f>VLOOKUP(A:A,[1]TDSheet!$A:$H,8,0)</f>
        <v>0.6</v>
      </c>
      <c r="I71" s="1">
        <f>VLOOKUP(A:A,[1]TDSheet!$A:$I,9,0)</f>
        <v>60</v>
      </c>
      <c r="J71" s="14">
        <f>VLOOKUP(A:A,[2]TDSheet!$A:$F,6,0)</f>
        <v>454</v>
      </c>
      <c r="K71" s="14">
        <f t="shared" si="10"/>
        <v>2</v>
      </c>
      <c r="L71" s="14">
        <f>VLOOKUP(A:A,[1]TDSheet!$A:$N,14,0)</f>
        <v>80</v>
      </c>
      <c r="M71" s="14">
        <f>VLOOKUP(A:A,[1]TDSheet!$A:$V,22,0)</f>
        <v>140</v>
      </c>
      <c r="N71" s="14">
        <f>VLOOKUP(A:A,[1]TDSheet!$A:$U,21,0)</f>
        <v>0</v>
      </c>
      <c r="O71" s="14">
        <f>VLOOKUP(A:A,[1]TDSheet!$A:$X,24,0)</f>
        <v>90</v>
      </c>
      <c r="P71" s="14"/>
      <c r="Q71" s="14"/>
      <c r="R71" s="14"/>
      <c r="S71" s="14"/>
      <c r="T71" s="14"/>
      <c r="U71" s="14"/>
      <c r="V71" s="14"/>
      <c r="W71" s="14">
        <f t="shared" si="11"/>
        <v>91.2</v>
      </c>
      <c r="X71" s="16">
        <v>80</v>
      </c>
      <c r="Y71" s="17">
        <f t="shared" si="12"/>
        <v>7.4342105263157894</v>
      </c>
      <c r="Z71" s="14">
        <f t="shared" si="13"/>
        <v>3.1578947368421053</v>
      </c>
      <c r="AA71" s="14"/>
      <c r="AB71" s="14"/>
      <c r="AC71" s="14"/>
      <c r="AD71" s="14">
        <f>VLOOKUP(A:A,[1]TDSheet!$A:$AD,30,0)</f>
        <v>0</v>
      </c>
      <c r="AE71" s="14">
        <f>VLOOKUP(A:A,[1]TDSheet!$A:$AE,31,0)</f>
        <v>70.2</v>
      </c>
      <c r="AF71" s="14">
        <f>VLOOKUP(A:A,[1]TDSheet!$A:$AF,32,0)</f>
        <v>80.8</v>
      </c>
      <c r="AG71" s="14">
        <f>VLOOKUP(A:A,[1]TDSheet!$A:$AG,33,0)</f>
        <v>99</v>
      </c>
      <c r="AH71" s="14">
        <f>VLOOKUP(A:A,[3]TDSheet!$A:$D,4,0)</f>
        <v>51</v>
      </c>
      <c r="AI71" s="14" t="str">
        <f>VLOOKUP(A:A,[1]TDSheet!$A:$AI,35,0)</f>
        <v>продокт</v>
      </c>
      <c r="AJ71" s="14">
        <f t="shared" si="14"/>
        <v>48</v>
      </c>
      <c r="AK71" s="14"/>
      <c r="AL71" s="14"/>
      <c r="AM71" s="14"/>
    </row>
    <row r="72" spans="1:39" s="1" customFormat="1" ht="11.1" customHeight="1" outlineLevel="1" x14ac:dyDescent="0.2">
      <c r="A72" s="7" t="s">
        <v>75</v>
      </c>
      <c r="B72" s="7" t="s">
        <v>12</v>
      </c>
      <c r="C72" s="8">
        <v>146</v>
      </c>
      <c r="D72" s="8">
        <v>794</v>
      </c>
      <c r="E72" s="8">
        <v>510</v>
      </c>
      <c r="F72" s="8">
        <v>428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4">
        <f>VLOOKUP(A:A,[2]TDSheet!$A:$F,6,0)</f>
        <v>664</v>
      </c>
      <c r="K72" s="14">
        <f t="shared" ref="K72:K109" si="15">E72-J72</f>
        <v>-154</v>
      </c>
      <c r="L72" s="14">
        <f>VLOOKUP(A:A,[1]TDSheet!$A:$N,14,0)</f>
        <v>30</v>
      </c>
      <c r="M72" s="14">
        <f>VLOOKUP(A:A,[1]TDSheet!$A:$V,22,0)</f>
        <v>120</v>
      </c>
      <c r="N72" s="14">
        <f>VLOOKUP(A:A,[1]TDSheet!$A:$U,21,0)</f>
        <v>0</v>
      </c>
      <c r="O72" s="14">
        <f>VLOOKUP(A:A,[1]TDSheet!$A:$X,24,0)</f>
        <v>50</v>
      </c>
      <c r="P72" s="14"/>
      <c r="Q72" s="14"/>
      <c r="R72" s="14"/>
      <c r="S72" s="14"/>
      <c r="T72" s="14"/>
      <c r="U72" s="14"/>
      <c r="V72" s="14"/>
      <c r="W72" s="14">
        <f t="shared" ref="W72:W109" si="16">(E72-AD72)/5</f>
        <v>102</v>
      </c>
      <c r="X72" s="16">
        <v>120</v>
      </c>
      <c r="Y72" s="17">
        <f t="shared" ref="Y72:Y109" si="17">(F72+L72+M72+N72+O72+X72)/W72</f>
        <v>7.333333333333333</v>
      </c>
      <c r="Z72" s="14">
        <f t="shared" ref="Z72:Z109" si="18">F72/W72</f>
        <v>4.1960784313725492</v>
      </c>
      <c r="AA72" s="14"/>
      <c r="AB72" s="14"/>
      <c r="AC72" s="14"/>
      <c r="AD72" s="14">
        <f>VLOOKUP(A:A,[1]TDSheet!$A:$AD,30,0)</f>
        <v>0</v>
      </c>
      <c r="AE72" s="14">
        <f>VLOOKUP(A:A,[1]TDSheet!$A:$AE,31,0)</f>
        <v>108.2</v>
      </c>
      <c r="AF72" s="14">
        <f>VLOOKUP(A:A,[1]TDSheet!$A:$AF,32,0)</f>
        <v>98.2</v>
      </c>
      <c r="AG72" s="14">
        <f>VLOOKUP(A:A,[1]TDSheet!$A:$AG,33,0)</f>
        <v>119.8</v>
      </c>
      <c r="AH72" s="14">
        <f>VLOOKUP(A:A,[3]TDSheet!$A:$D,4,0)</f>
        <v>90</v>
      </c>
      <c r="AI72" s="14" t="str">
        <f>VLOOKUP(A:A,[1]TDSheet!$A:$AI,35,0)</f>
        <v>продокт</v>
      </c>
      <c r="AJ72" s="14">
        <f t="shared" ref="AJ72:AJ109" si="19">X72*H72</f>
        <v>72</v>
      </c>
      <c r="AK72" s="14"/>
      <c r="AL72" s="14"/>
      <c r="AM72" s="14"/>
    </row>
    <row r="73" spans="1:39" s="1" customFormat="1" ht="11.1" customHeight="1" outlineLevel="1" x14ac:dyDescent="0.2">
      <c r="A73" s="7" t="s">
        <v>76</v>
      </c>
      <c r="B73" s="7" t="s">
        <v>8</v>
      </c>
      <c r="C73" s="8">
        <v>47.37</v>
      </c>
      <c r="D73" s="8">
        <v>235.369</v>
      </c>
      <c r="E73" s="8">
        <v>203.619</v>
      </c>
      <c r="F73" s="8">
        <v>72.277000000000001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30</v>
      </c>
      <c r="J73" s="14">
        <f>VLOOKUP(A:A,[2]TDSheet!$A:$F,6,0)</f>
        <v>217.285</v>
      </c>
      <c r="K73" s="14">
        <f t="shared" si="15"/>
        <v>-13.665999999999997</v>
      </c>
      <c r="L73" s="14">
        <f>VLOOKUP(A:A,[1]TDSheet!$A:$N,14,0)</f>
        <v>10</v>
      </c>
      <c r="M73" s="14">
        <f>VLOOKUP(A:A,[1]TDSheet!$A:$V,22,0)</f>
        <v>60</v>
      </c>
      <c r="N73" s="14">
        <f>VLOOKUP(A:A,[1]TDSheet!$A:$U,21,0)</f>
        <v>0</v>
      </c>
      <c r="O73" s="14">
        <f>VLOOKUP(A:A,[1]TDSheet!$A:$X,24,0)</f>
        <v>40</v>
      </c>
      <c r="P73" s="14"/>
      <c r="Q73" s="14"/>
      <c r="R73" s="14"/>
      <c r="S73" s="14"/>
      <c r="T73" s="14"/>
      <c r="U73" s="14"/>
      <c r="V73" s="14"/>
      <c r="W73" s="14">
        <f t="shared" si="16"/>
        <v>40.723799999999997</v>
      </c>
      <c r="X73" s="16">
        <v>110</v>
      </c>
      <c r="Y73" s="17">
        <f t="shared" si="17"/>
        <v>7.1770561686286642</v>
      </c>
      <c r="Z73" s="14">
        <f t="shared" si="18"/>
        <v>1.7748098163727355</v>
      </c>
      <c r="AA73" s="14"/>
      <c r="AB73" s="14"/>
      <c r="AC73" s="14"/>
      <c r="AD73" s="14">
        <f>VLOOKUP(A:A,[1]TDSheet!$A:$AD,30,0)</f>
        <v>0</v>
      </c>
      <c r="AE73" s="14">
        <f>VLOOKUP(A:A,[1]TDSheet!$A:$AE,31,0)</f>
        <v>53.485199999999999</v>
      </c>
      <c r="AF73" s="14">
        <f>VLOOKUP(A:A,[1]TDSheet!$A:$AF,32,0)</f>
        <v>50.535199999999996</v>
      </c>
      <c r="AG73" s="14">
        <f>VLOOKUP(A:A,[1]TDSheet!$A:$AG,33,0)</f>
        <v>31.479399999999998</v>
      </c>
      <c r="AH73" s="14">
        <f>VLOOKUP(A:A,[3]TDSheet!$A:$D,4,0)</f>
        <v>78.863</v>
      </c>
      <c r="AI73" s="14">
        <f>VLOOKUP(A:A,[1]TDSheet!$A:$AI,35,0)</f>
        <v>0</v>
      </c>
      <c r="AJ73" s="14">
        <f t="shared" si="19"/>
        <v>110</v>
      </c>
      <c r="AK73" s="14"/>
      <c r="AL73" s="14"/>
      <c r="AM73" s="14"/>
    </row>
    <row r="74" spans="1:39" s="1" customFormat="1" ht="11.1" customHeight="1" outlineLevel="1" x14ac:dyDescent="0.2">
      <c r="A74" s="7" t="s">
        <v>77</v>
      </c>
      <c r="B74" s="7" t="s">
        <v>12</v>
      </c>
      <c r="C74" s="8">
        <v>502</v>
      </c>
      <c r="D74" s="8">
        <v>622</v>
      </c>
      <c r="E74" s="8">
        <v>650</v>
      </c>
      <c r="F74" s="8">
        <v>446</v>
      </c>
      <c r="G74" s="1" t="str">
        <f>VLOOKUP(A:A,[1]TDSheet!$A:$G,7,0)</f>
        <v>ябл,дк</v>
      </c>
      <c r="H74" s="1">
        <f>VLOOKUP(A:A,[1]TDSheet!$A:$H,8,0)</f>
        <v>0.6</v>
      </c>
      <c r="I74" s="1">
        <f>VLOOKUP(A:A,[1]TDSheet!$A:$I,9,0)</f>
        <v>60</v>
      </c>
      <c r="J74" s="14">
        <f>VLOOKUP(A:A,[2]TDSheet!$A:$F,6,0)</f>
        <v>669</v>
      </c>
      <c r="K74" s="14">
        <f t="shared" si="15"/>
        <v>-19</v>
      </c>
      <c r="L74" s="14">
        <f>VLOOKUP(A:A,[1]TDSheet!$A:$N,14,0)</f>
        <v>120</v>
      </c>
      <c r="M74" s="14">
        <f>VLOOKUP(A:A,[1]TDSheet!$A:$V,22,0)</f>
        <v>120</v>
      </c>
      <c r="N74" s="14">
        <f>VLOOKUP(A:A,[1]TDSheet!$A:$U,21,0)</f>
        <v>0</v>
      </c>
      <c r="O74" s="14">
        <f>VLOOKUP(A:A,[1]TDSheet!$A:$X,24,0)</f>
        <v>120</v>
      </c>
      <c r="P74" s="14"/>
      <c r="Q74" s="14"/>
      <c r="R74" s="14"/>
      <c r="S74" s="14"/>
      <c r="T74" s="14"/>
      <c r="U74" s="14"/>
      <c r="V74" s="14"/>
      <c r="W74" s="14">
        <f t="shared" si="16"/>
        <v>130</v>
      </c>
      <c r="X74" s="16">
        <v>150</v>
      </c>
      <c r="Y74" s="17">
        <f t="shared" si="17"/>
        <v>7.3538461538461535</v>
      </c>
      <c r="Z74" s="14">
        <f t="shared" si="18"/>
        <v>3.4307692307692306</v>
      </c>
      <c r="AA74" s="14"/>
      <c r="AB74" s="14"/>
      <c r="AC74" s="14"/>
      <c r="AD74" s="14">
        <f>VLOOKUP(A:A,[1]TDSheet!$A:$AD,30,0)</f>
        <v>0</v>
      </c>
      <c r="AE74" s="14">
        <f>VLOOKUP(A:A,[1]TDSheet!$A:$AE,31,0)</f>
        <v>173.4</v>
      </c>
      <c r="AF74" s="14">
        <f>VLOOKUP(A:A,[1]TDSheet!$A:$AF,32,0)</f>
        <v>153.6</v>
      </c>
      <c r="AG74" s="14">
        <f>VLOOKUP(A:A,[1]TDSheet!$A:$AG,33,0)</f>
        <v>147</v>
      </c>
      <c r="AH74" s="14">
        <f>VLOOKUP(A:A,[3]TDSheet!$A:$D,4,0)</f>
        <v>108</v>
      </c>
      <c r="AI74" s="14">
        <f>VLOOKUP(A:A,[1]TDSheet!$A:$AI,35,0)</f>
        <v>0</v>
      </c>
      <c r="AJ74" s="14">
        <f t="shared" si="19"/>
        <v>90</v>
      </c>
      <c r="AK74" s="14"/>
      <c r="AL74" s="14"/>
      <c r="AM74" s="14"/>
    </row>
    <row r="75" spans="1:39" s="1" customFormat="1" ht="11.1" customHeight="1" outlineLevel="1" x14ac:dyDescent="0.2">
      <c r="A75" s="7" t="s">
        <v>78</v>
      </c>
      <c r="B75" s="7" t="s">
        <v>12</v>
      </c>
      <c r="C75" s="8">
        <v>311</v>
      </c>
      <c r="D75" s="8">
        <v>1271</v>
      </c>
      <c r="E75" s="8">
        <v>939</v>
      </c>
      <c r="F75" s="8">
        <v>629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4">
        <f>VLOOKUP(A:A,[2]TDSheet!$A:$F,6,0)</f>
        <v>955</v>
      </c>
      <c r="K75" s="14">
        <f t="shared" si="15"/>
        <v>-16</v>
      </c>
      <c r="L75" s="14">
        <f>VLOOKUP(A:A,[1]TDSheet!$A:$N,14,0)</f>
        <v>100</v>
      </c>
      <c r="M75" s="14">
        <f>VLOOKUP(A:A,[1]TDSheet!$A:$V,22,0)</f>
        <v>160</v>
      </c>
      <c r="N75" s="14">
        <f>VLOOKUP(A:A,[1]TDSheet!$A:$U,21,0)</f>
        <v>0</v>
      </c>
      <c r="O75" s="14">
        <f>VLOOKUP(A:A,[1]TDSheet!$A:$X,24,0)</f>
        <v>180</v>
      </c>
      <c r="P75" s="14"/>
      <c r="Q75" s="14"/>
      <c r="R75" s="14"/>
      <c r="S75" s="14"/>
      <c r="T75" s="14"/>
      <c r="U75" s="14"/>
      <c r="V75" s="14"/>
      <c r="W75" s="14">
        <f t="shared" si="16"/>
        <v>187.8</v>
      </c>
      <c r="X75" s="16">
        <v>300</v>
      </c>
      <c r="Y75" s="17">
        <f t="shared" si="17"/>
        <v>7.2896698615548452</v>
      </c>
      <c r="Z75" s="14">
        <f t="shared" si="18"/>
        <v>3.3493077742279018</v>
      </c>
      <c r="AA75" s="14"/>
      <c r="AB75" s="14"/>
      <c r="AC75" s="14"/>
      <c r="AD75" s="14">
        <f>VLOOKUP(A:A,[1]TDSheet!$A:$AD,30,0)</f>
        <v>0</v>
      </c>
      <c r="AE75" s="14">
        <f>VLOOKUP(A:A,[1]TDSheet!$A:$AE,31,0)</f>
        <v>196.4</v>
      </c>
      <c r="AF75" s="14">
        <f>VLOOKUP(A:A,[1]TDSheet!$A:$AF,32,0)</f>
        <v>201.6</v>
      </c>
      <c r="AG75" s="14">
        <f>VLOOKUP(A:A,[1]TDSheet!$A:$AG,33,0)</f>
        <v>200.2</v>
      </c>
      <c r="AH75" s="14">
        <f>VLOOKUP(A:A,[3]TDSheet!$A:$D,4,0)</f>
        <v>166</v>
      </c>
      <c r="AI75" s="14">
        <f>VLOOKUP(A:A,[1]TDSheet!$A:$AI,35,0)</f>
        <v>0</v>
      </c>
      <c r="AJ75" s="14">
        <f t="shared" si="19"/>
        <v>180</v>
      </c>
      <c r="AK75" s="14"/>
      <c r="AL75" s="14"/>
      <c r="AM75" s="14"/>
    </row>
    <row r="76" spans="1:39" s="1" customFormat="1" ht="11.1" customHeight="1" outlineLevel="1" x14ac:dyDescent="0.2">
      <c r="A76" s="7" t="s">
        <v>79</v>
      </c>
      <c r="B76" s="7" t="s">
        <v>12</v>
      </c>
      <c r="C76" s="8">
        <v>252</v>
      </c>
      <c r="D76" s="8">
        <v>969</v>
      </c>
      <c r="E76" s="8">
        <v>749</v>
      </c>
      <c r="F76" s="8">
        <v>448</v>
      </c>
      <c r="G76" s="1">
        <f>VLOOKUP(A:A,[1]TDSheet!$A:$G,7,0)</f>
        <v>0</v>
      </c>
      <c r="H76" s="1">
        <f>VLOOKUP(A:A,[1]TDSheet!$A:$H,8,0)</f>
        <v>0.4</v>
      </c>
      <c r="I76" s="1" t="e">
        <f>VLOOKUP(A:A,[1]TDSheet!$A:$I,9,0)</f>
        <v>#N/A</v>
      </c>
      <c r="J76" s="14">
        <f>VLOOKUP(A:A,[2]TDSheet!$A:$F,6,0)</f>
        <v>782</v>
      </c>
      <c r="K76" s="14">
        <f t="shared" si="15"/>
        <v>-33</v>
      </c>
      <c r="L76" s="14">
        <f>VLOOKUP(A:A,[1]TDSheet!$A:$N,14,0)</f>
        <v>120</v>
      </c>
      <c r="M76" s="14">
        <f>VLOOKUP(A:A,[1]TDSheet!$A:$V,22,0)</f>
        <v>180</v>
      </c>
      <c r="N76" s="14">
        <f>VLOOKUP(A:A,[1]TDSheet!$A:$U,21,0)</f>
        <v>0</v>
      </c>
      <c r="O76" s="14">
        <f>VLOOKUP(A:A,[1]TDSheet!$A:$X,24,0)</f>
        <v>160</v>
      </c>
      <c r="P76" s="14"/>
      <c r="Q76" s="14"/>
      <c r="R76" s="14"/>
      <c r="S76" s="14"/>
      <c r="T76" s="14"/>
      <c r="U76" s="14"/>
      <c r="V76" s="14"/>
      <c r="W76" s="14">
        <f t="shared" si="16"/>
        <v>149.80000000000001</v>
      </c>
      <c r="X76" s="16">
        <v>180</v>
      </c>
      <c r="Y76" s="17">
        <f t="shared" si="17"/>
        <v>7.2630173564752996</v>
      </c>
      <c r="Z76" s="14">
        <f t="shared" si="18"/>
        <v>2.9906542056074765</v>
      </c>
      <c r="AA76" s="14"/>
      <c r="AB76" s="14"/>
      <c r="AC76" s="14"/>
      <c r="AD76" s="14">
        <f>VLOOKUP(A:A,[1]TDSheet!$A:$AD,30,0)</f>
        <v>0</v>
      </c>
      <c r="AE76" s="14">
        <f>VLOOKUP(A:A,[1]TDSheet!$A:$AE,31,0)</f>
        <v>184.8</v>
      </c>
      <c r="AF76" s="14">
        <f>VLOOKUP(A:A,[1]TDSheet!$A:$AF,32,0)</f>
        <v>139.80000000000001</v>
      </c>
      <c r="AG76" s="14">
        <f>VLOOKUP(A:A,[1]TDSheet!$A:$AG,33,0)</f>
        <v>156</v>
      </c>
      <c r="AH76" s="14">
        <f>VLOOKUP(A:A,[3]TDSheet!$A:$D,4,0)</f>
        <v>181</v>
      </c>
      <c r="AI76" s="14">
        <f>VLOOKUP(A:A,[1]TDSheet!$A:$AI,35,0)</f>
        <v>0</v>
      </c>
      <c r="AJ76" s="14">
        <f t="shared" si="19"/>
        <v>72</v>
      </c>
      <c r="AK76" s="14"/>
      <c r="AL76" s="14"/>
      <c r="AM76" s="14"/>
    </row>
    <row r="77" spans="1:39" s="1" customFormat="1" ht="11.1" customHeight="1" outlineLevel="1" x14ac:dyDescent="0.2">
      <c r="A77" s="7" t="s">
        <v>80</v>
      </c>
      <c r="B77" s="7" t="s">
        <v>12</v>
      </c>
      <c r="C77" s="8">
        <v>485</v>
      </c>
      <c r="D77" s="8">
        <v>1017</v>
      </c>
      <c r="E77" s="8">
        <v>936</v>
      </c>
      <c r="F77" s="8">
        <v>538</v>
      </c>
      <c r="G77" s="1">
        <f>VLOOKUP(A:A,[1]TDSheet!$A:$G,7,0)</f>
        <v>0</v>
      </c>
      <c r="H77" s="1">
        <f>VLOOKUP(A:A,[1]TDSheet!$A:$H,8,0)</f>
        <v>0.33</v>
      </c>
      <c r="I77" s="1">
        <f>VLOOKUP(A:A,[1]TDSheet!$A:$I,9,0)</f>
        <v>60</v>
      </c>
      <c r="J77" s="14">
        <f>VLOOKUP(A:A,[2]TDSheet!$A:$F,6,0)</f>
        <v>960</v>
      </c>
      <c r="K77" s="14">
        <f t="shared" si="15"/>
        <v>-24</v>
      </c>
      <c r="L77" s="14">
        <f>VLOOKUP(A:A,[1]TDSheet!$A:$N,14,0)</f>
        <v>180</v>
      </c>
      <c r="M77" s="14">
        <f>VLOOKUP(A:A,[1]TDSheet!$A:$V,22,0)</f>
        <v>200</v>
      </c>
      <c r="N77" s="14">
        <f>VLOOKUP(A:A,[1]TDSheet!$A:$U,21,0)</f>
        <v>0</v>
      </c>
      <c r="O77" s="14">
        <f>VLOOKUP(A:A,[1]TDSheet!$A:$X,24,0)</f>
        <v>220</v>
      </c>
      <c r="P77" s="14"/>
      <c r="Q77" s="14"/>
      <c r="R77" s="14"/>
      <c r="S77" s="14"/>
      <c r="T77" s="14"/>
      <c r="U77" s="14"/>
      <c r="V77" s="14"/>
      <c r="W77" s="14">
        <f t="shared" si="16"/>
        <v>187.2</v>
      </c>
      <c r="X77" s="16">
        <v>200</v>
      </c>
      <c r="Y77" s="17">
        <f t="shared" si="17"/>
        <v>7.1474358974358978</v>
      </c>
      <c r="Z77" s="14">
        <f t="shared" si="18"/>
        <v>2.8739316239316239</v>
      </c>
      <c r="AA77" s="14"/>
      <c r="AB77" s="14"/>
      <c r="AC77" s="14"/>
      <c r="AD77" s="14">
        <f>VLOOKUP(A:A,[1]TDSheet!$A:$AD,30,0)</f>
        <v>0</v>
      </c>
      <c r="AE77" s="14">
        <f>VLOOKUP(A:A,[1]TDSheet!$A:$AE,31,0)</f>
        <v>252.8</v>
      </c>
      <c r="AF77" s="14">
        <f>VLOOKUP(A:A,[1]TDSheet!$A:$AF,32,0)</f>
        <v>206.6</v>
      </c>
      <c r="AG77" s="14">
        <f>VLOOKUP(A:A,[1]TDSheet!$A:$AG,33,0)</f>
        <v>199.6</v>
      </c>
      <c r="AH77" s="14">
        <f>VLOOKUP(A:A,[3]TDSheet!$A:$D,4,0)</f>
        <v>233</v>
      </c>
      <c r="AI77" s="14">
        <f>VLOOKUP(A:A,[1]TDSheet!$A:$AI,35,0)</f>
        <v>0</v>
      </c>
      <c r="AJ77" s="14">
        <f t="shared" si="19"/>
        <v>66</v>
      </c>
      <c r="AK77" s="14"/>
      <c r="AL77" s="14"/>
      <c r="AM77" s="14"/>
    </row>
    <row r="78" spans="1:39" s="1" customFormat="1" ht="21.95" customHeight="1" outlineLevel="1" x14ac:dyDescent="0.2">
      <c r="A78" s="7" t="s">
        <v>81</v>
      </c>
      <c r="B78" s="7" t="s">
        <v>12</v>
      </c>
      <c r="C78" s="8">
        <v>246</v>
      </c>
      <c r="D78" s="8">
        <v>770</v>
      </c>
      <c r="E78" s="8">
        <v>589</v>
      </c>
      <c r="F78" s="8">
        <v>418</v>
      </c>
      <c r="G78" s="1">
        <f>VLOOKUP(A:A,[1]TDSheet!$A:$G,7,0)</f>
        <v>0</v>
      </c>
      <c r="H78" s="1">
        <f>VLOOKUP(A:A,[1]TDSheet!$A:$H,8,0)</f>
        <v>0.35</v>
      </c>
      <c r="I78" s="1" t="e">
        <f>VLOOKUP(A:A,[1]TDSheet!$A:$I,9,0)</f>
        <v>#N/A</v>
      </c>
      <c r="J78" s="14">
        <f>VLOOKUP(A:A,[2]TDSheet!$A:$F,6,0)</f>
        <v>598</v>
      </c>
      <c r="K78" s="14">
        <f t="shared" si="15"/>
        <v>-9</v>
      </c>
      <c r="L78" s="14">
        <f>VLOOKUP(A:A,[1]TDSheet!$A:$N,14,0)</f>
        <v>110</v>
      </c>
      <c r="M78" s="14">
        <f>VLOOKUP(A:A,[1]TDSheet!$A:$V,22,0)</f>
        <v>70</v>
      </c>
      <c r="N78" s="14">
        <f>VLOOKUP(A:A,[1]TDSheet!$A:$U,21,0)</f>
        <v>0</v>
      </c>
      <c r="O78" s="14">
        <f>VLOOKUP(A:A,[1]TDSheet!$A:$X,24,0)</f>
        <v>100</v>
      </c>
      <c r="P78" s="14"/>
      <c r="Q78" s="14"/>
      <c r="R78" s="14"/>
      <c r="S78" s="14"/>
      <c r="T78" s="14"/>
      <c r="U78" s="14"/>
      <c r="V78" s="14"/>
      <c r="W78" s="14">
        <f t="shared" si="16"/>
        <v>117.8</v>
      </c>
      <c r="X78" s="16">
        <v>150</v>
      </c>
      <c r="Y78" s="17">
        <f t="shared" si="17"/>
        <v>7.1986417657045845</v>
      </c>
      <c r="Z78" s="14">
        <f t="shared" si="18"/>
        <v>3.5483870967741935</v>
      </c>
      <c r="AA78" s="14"/>
      <c r="AB78" s="14"/>
      <c r="AC78" s="14"/>
      <c r="AD78" s="14">
        <f>VLOOKUP(A:A,[1]TDSheet!$A:$AD,30,0)</f>
        <v>0</v>
      </c>
      <c r="AE78" s="14">
        <f>VLOOKUP(A:A,[1]TDSheet!$A:$AE,31,0)</f>
        <v>141.6</v>
      </c>
      <c r="AF78" s="14">
        <f>VLOOKUP(A:A,[1]TDSheet!$A:$AF,32,0)</f>
        <v>133</v>
      </c>
      <c r="AG78" s="14">
        <f>VLOOKUP(A:A,[1]TDSheet!$A:$AG,33,0)</f>
        <v>137.6</v>
      </c>
      <c r="AH78" s="14">
        <f>VLOOKUP(A:A,[3]TDSheet!$A:$D,4,0)</f>
        <v>156</v>
      </c>
      <c r="AI78" s="14">
        <f>VLOOKUP(A:A,[1]TDSheet!$A:$AI,35,0)</f>
        <v>0</v>
      </c>
      <c r="AJ78" s="14">
        <f t="shared" si="19"/>
        <v>52.5</v>
      </c>
      <c r="AK78" s="14"/>
      <c r="AL78" s="14"/>
      <c r="AM78" s="14"/>
    </row>
    <row r="79" spans="1:39" s="1" customFormat="1" ht="11.1" customHeight="1" outlineLevel="1" x14ac:dyDescent="0.2">
      <c r="A79" s="7" t="s">
        <v>82</v>
      </c>
      <c r="B79" s="7" t="s">
        <v>12</v>
      </c>
      <c r="C79" s="8">
        <v>114</v>
      </c>
      <c r="D79" s="8">
        <v>374</v>
      </c>
      <c r="E79" s="8">
        <v>281</v>
      </c>
      <c r="F79" s="8">
        <v>193</v>
      </c>
      <c r="G79" s="1" t="str">
        <f>VLOOKUP(A:A,[1]TDSheet!$A:$G,7,0)</f>
        <v>ябл</v>
      </c>
      <c r="H79" s="1">
        <f>VLOOKUP(A:A,[1]TDSheet!$A:$H,8,0)</f>
        <v>0.33</v>
      </c>
      <c r="I79" s="1" t="e">
        <f>VLOOKUP(A:A,[1]TDSheet!$A:$I,9,0)</f>
        <v>#N/A</v>
      </c>
      <c r="J79" s="14">
        <f>VLOOKUP(A:A,[2]TDSheet!$A:$F,6,0)</f>
        <v>363</v>
      </c>
      <c r="K79" s="14">
        <f t="shared" si="15"/>
        <v>-82</v>
      </c>
      <c r="L79" s="14">
        <f>VLOOKUP(A:A,[1]TDSheet!$A:$N,14,0)</f>
        <v>70</v>
      </c>
      <c r="M79" s="14">
        <f>VLOOKUP(A:A,[1]TDSheet!$A:$V,22,0)</f>
        <v>300</v>
      </c>
      <c r="N79" s="14">
        <f>VLOOKUP(A:A,[1]TDSheet!$A:$U,21,0)</f>
        <v>0</v>
      </c>
      <c r="O79" s="14">
        <f>VLOOKUP(A:A,[1]TDSheet!$A:$X,24,0)</f>
        <v>200</v>
      </c>
      <c r="P79" s="14"/>
      <c r="Q79" s="14"/>
      <c r="R79" s="14"/>
      <c r="S79" s="14"/>
      <c r="T79" s="14"/>
      <c r="U79" s="14"/>
      <c r="V79" s="14"/>
      <c r="W79" s="14">
        <f t="shared" si="16"/>
        <v>56.2</v>
      </c>
      <c r="X79" s="16">
        <v>120</v>
      </c>
      <c r="Y79" s="17">
        <f t="shared" si="17"/>
        <v>15.711743772241991</v>
      </c>
      <c r="Z79" s="14">
        <f t="shared" si="18"/>
        <v>3.4341637010676154</v>
      </c>
      <c r="AA79" s="14"/>
      <c r="AB79" s="14"/>
      <c r="AC79" s="14"/>
      <c r="AD79" s="14">
        <f>VLOOKUP(A:A,[1]TDSheet!$A:$AD,30,0)</f>
        <v>0</v>
      </c>
      <c r="AE79" s="14">
        <f>VLOOKUP(A:A,[1]TDSheet!$A:$AE,31,0)</f>
        <v>54.4</v>
      </c>
      <c r="AF79" s="14">
        <f>VLOOKUP(A:A,[1]TDSheet!$A:$AF,32,0)</f>
        <v>59.6</v>
      </c>
      <c r="AG79" s="14">
        <f>VLOOKUP(A:A,[1]TDSheet!$A:$AG,33,0)</f>
        <v>59</v>
      </c>
      <c r="AH79" s="14">
        <f>VLOOKUP(A:A,[3]TDSheet!$A:$D,4,0)</f>
        <v>23</v>
      </c>
      <c r="AI79" s="14" t="str">
        <f>VLOOKUP(A:A,[1]TDSheet!$A:$AI,35,0)</f>
        <v>октяб</v>
      </c>
      <c r="AJ79" s="14">
        <f t="shared" si="19"/>
        <v>39.6</v>
      </c>
      <c r="AK79" s="14"/>
      <c r="AL79" s="14"/>
      <c r="AM79" s="14"/>
    </row>
    <row r="80" spans="1:39" s="1" customFormat="1" ht="11.1" customHeight="1" outlineLevel="1" x14ac:dyDescent="0.2">
      <c r="A80" s="7" t="s">
        <v>83</v>
      </c>
      <c r="B80" s="7" t="s">
        <v>12</v>
      </c>
      <c r="C80" s="8">
        <v>2267</v>
      </c>
      <c r="D80" s="8">
        <v>3110</v>
      </c>
      <c r="E80" s="8">
        <v>3645</v>
      </c>
      <c r="F80" s="8">
        <v>1679</v>
      </c>
      <c r="G80" s="1">
        <f>VLOOKUP(A:A,[1]TDSheet!$A:$G,7,0)</f>
        <v>0</v>
      </c>
      <c r="H80" s="1">
        <f>VLOOKUP(A:A,[1]TDSheet!$A:$H,8,0)</f>
        <v>0.35</v>
      </c>
      <c r="I80" s="1">
        <f>VLOOKUP(A:A,[1]TDSheet!$A:$I,9,0)</f>
        <v>40</v>
      </c>
      <c r="J80" s="14">
        <f>VLOOKUP(A:A,[2]TDSheet!$A:$F,6,0)</f>
        <v>3678</v>
      </c>
      <c r="K80" s="14">
        <f t="shared" si="15"/>
        <v>-33</v>
      </c>
      <c r="L80" s="14">
        <f>VLOOKUP(A:A,[1]TDSheet!$A:$N,14,0)</f>
        <v>700</v>
      </c>
      <c r="M80" s="14">
        <f>VLOOKUP(A:A,[1]TDSheet!$A:$V,22,0)</f>
        <v>500</v>
      </c>
      <c r="N80" s="14">
        <f>VLOOKUP(A:A,[1]TDSheet!$A:$U,21,0)</f>
        <v>1500</v>
      </c>
      <c r="O80" s="14">
        <f>VLOOKUP(A:A,[1]TDSheet!$A:$X,24,0)</f>
        <v>1500</v>
      </c>
      <c r="P80" s="14"/>
      <c r="Q80" s="14"/>
      <c r="R80" s="14"/>
      <c r="S80" s="14"/>
      <c r="T80" s="14"/>
      <c r="U80" s="14"/>
      <c r="V80" s="14"/>
      <c r="W80" s="14">
        <f t="shared" si="16"/>
        <v>678.6</v>
      </c>
      <c r="X80" s="16">
        <v>900</v>
      </c>
      <c r="Y80" s="17">
        <f t="shared" si="17"/>
        <v>9.9896846448570589</v>
      </c>
      <c r="Z80" s="14">
        <f t="shared" si="18"/>
        <v>2.4742116121426467</v>
      </c>
      <c r="AA80" s="14"/>
      <c r="AB80" s="14"/>
      <c r="AC80" s="14"/>
      <c r="AD80" s="14">
        <f>VLOOKUP(A:A,[1]TDSheet!$A:$AD,30,0)</f>
        <v>252</v>
      </c>
      <c r="AE80" s="14">
        <f>VLOOKUP(A:A,[1]TDSheet!$A:$AE,31,0)</f>
        <v>970.6</v>
      </c>
      <c r="AF80" s="14">
        <f>VLOOKUP(A:A,[1]TDSheet!$A:$AF,32,0)</f>
        <v>739.8</v>
      </c>
      <c r="AG80" s="14">
        <f>VLOOKUP(A:A,[1]TDSheet!$A:$AG,33,0)</f>
        <v>689</v>
      </c>
      <c r="AH80" s="14">
        <f>VLOOKUP(A:A,[3]TDSheet!$A:$D,4,0)</f>
        <v>576</v>
      </c>
      <c r="AI80" s="14" t="str">
        <f>VLOOKUP(A:A,[1]TDSheet!$A:$AI,35,0)</f>
        <v>октяб, жц700</v>
      </c>
      <c r="AJ80" s="14">
        <f t="shared" si="19"/>
        <v>315</v>
      </c>
      <c r="AK80" s="14"/>
      <c r="AL80" s="14"/>
      <c r="AM80" s="14"/>
    </row>
    <row r="81" spans="1:39" s="1" customFormat="1" ht="11.1" customHeight="1" outlineLevel="1" x14ac:dyDescent="0.2">
      <c r="A81" s="7" t="s">
        <v>84</v>
      </c>
      <c r="B81" s="7" t="s">
        <v>12</v>
      </c>
      <c r="C81" s="8">
        <v>5265</v>
      </c>
      <c r="D81" s="8">
        <v>13698</v>
      </c>
      <c r="E81" s="8">
        <v>13247</v>
      </c>
      <c r="F81" s="8">
        <v>5633</v>
      </c>
      <c r="G81" s="1" t="str">
        <f>VLOOKUP(A:A,[1]TDSheet!$A:$G,7,0)</f>
        <v>отк</v>
      </c>
      <c r="H81" s="1">
        <f>VLOOKUP(A:A,[1]TDSheet!$A:$H,8,0)</f>
        <v>0.35</v>
      </c>
      <c r="I81" s="1">
        <f>VLOOKUP(A:A,[1]TDSheet!$A:$I,9,0)</f>
        <v>45</v>
      </c>
      <c r="J81" s="14">
        <f>VLOOKUP(A:A,[2]TDSheet!$A:$F,6,0)</f>
        <v>13333</v>
      </c>
      <c r="K81" s="14">
        <f t="shared" si="15"/>
        <v>-86</v>
      </c>
      <c r="L81" s="14">
        <f>VLOOKUP(A:A,[1]TDSheet!$A:$N,14,0)</f>
        <v>2000</v>
      </c>
      <c r="M81" s="14">
        <f>VLOOKUP(A:A,[1]TDSheet!$A:$V,22,0)</f>
        <v>1000</v>
      </c>
      <c r="N81" s="14">
        <f>VLOOKUP(A:A,[1]TDSheet!$A:$U,21,0)</f>
        <v>2500</v>
      </c>
      <c r="O81" s="14">
        <f>VLOOKUP(A:A,[1]TDSheet!$A:$X,24,0)</f>
        <v>2500</v>
      </c>
      <c r="P81" s="14"/>
      <c r="Q81" s="14"/>
      <c r="R81" s="14"/>
      <c r="S81" s="14"/>
      <c r="T81" s="14"/>
      <c r="U81" s="14"/>
      <c r="V81" s="14"/>
      <c r="W81" s="14">
        <f t="shared" si="16"/>
        <v>2169.4</v>
      </c>
      <c r="X81" s="16">
        <v>1500</v>
      </c>
      <c r="Y81" s="17">
        <f t="shared" si="17"/>
        <v>6.975661473218401</v>
      </c>
      <c r="Z81" s="14">
        <f t="shared" si="18"/>
        <v>2.5965704803171383</v>
      </c>
      <c r="AA81" s="14"/>
      <c r="AB81" s="14"/>
      <c r="AC81" s="14"/>
      <c r="AD81" s="14">
        <f>VLOOKUP(A:A,[1]TDSheet!$A:$AD,30,0)</f>
        <v>2400</v>
      </c>
      <c r="AE81" s="14">
        <f>VLOOKUP(A:A,[1]TDSheet!$A:$AE,31,0)</f>
        <v>1981.2</v>
      </c>
      <c r="AF81" s="14">
        <f>VLOOKUP(A:A,[1]TDSheet!$A:$AF,32,0)</f>
        <v>2322.6</v>
      </c>
      <c r="AG81" s="14">
        <f>VLOOKUP(A:A,[1]TDSheet!$A:$AG,33,0)</f>
        <v>2194.4</v>
      </c>
      <c r="AH81" s="14">
        <f>VLOOKUP(A:A,[3]TDSheet!$A:$D,4,0)</f>
        <v>1268</v>
      </c>
      <c r="AI81" s="14" t="str">
        <f>VLOOKUP(A:A,[1]TDSheet!$A:$AI,35,0)</f>
        <v>оконч, жц1100</v>
      </c>
      <c r="AJ81" s="14">
        <f t="shared" si="19"/>
        <v>525</v>
      </c>
      <c r="AK81" s="14"/>
      <c r="AL81" s="14"/>
      <c r="AM81" s="14"/>
    </row>
    <row r="82" spans="1:39" s="1" customFormat="1" ht="21.95" customHeight="1" outlineLevel="1" x14ac:dyDescent="0.2">
      <c r="A82" s="7" t="s">
        <v>85</v>
      </c>
      <c r="B82" s="7" t="s">
        <v>12</v>
      </c>
      <c r="C82" s="8">
        <v>5</v>
      </c>
      <c r="D82" s="8">
        <v>1335</v>
      </c>
      <c r="E82" s="8">
        <v>755</v>
      </c>
      <c r="F82" s="8">
        <v>579</v>
      </c>
      <c r="G82" s="1">
        <f>VLOOKUP(A:A,[1]TDSheet!$A:$G,7,0)</f>
        <v>0</v>
      </c>
      <c r="H82" s="1">
        <f>VLOOKUP(A:A,[1]TDSheet!$A:$H,8,0)</f>
        <v>0.4</v>
      </c>
      <c r="I82" s="1" t="e">
        <f>VLOOKUP(A:A,[1]TDSheet!$A:$I,9,0)</f>
        <v>#N/A</v>
      </c>
      <c r="J82" s="14">
        <f>VLOOKUP(A:A,[2]TDSheet!$A:$F,6,0)</f>
        <v>775</v>
      </c>
      <c r="K82" s="14">
        <f t="shared" si="15"/>
        <v>-20</v>
      </c>
      <c r="L82" s="14">
        <f>VLOOKUP(A:A,[1]TDSheet!$A:$N,14,0)</f>
        <v>50</v>
      </c>
      <c r="M82" s="14">
        <f>VLOOKUP(A:A,[1]TDSheet!$A:$V,22,0)</f>
        <v>150</v>
      </c>
      <c r="N82" s="14">
        <f>VLOOKUP(A:A,[1]TDSheet!$A:$U,21,0)</f>
        <v>250</v>
      </c>
      <c r="O82" s="14">
        <f>VLOOKUP(A:A,[1]TDSheet!$A:$X,24,0)</f>
        <v>300</v>
      </c>
      <c r="P82" s="14"/>
      <c r="Q82" s="14"/>
      <c r="R82" s="14"/>
      <c r="S82" s="14"/>
      <c r="T82" s="14"/>
      <c r="U82" s="14"/>
      <c r="V82" s="14"/>
      <c r="W82" s="14">
        <f t="shared" si="16"/>
        <v>151</v>
      </c>
      <c r="X82" s="16">
        <v>100</v>
      </c>
      <c r="Y82" s="17">
        <f t="shared" si="17"/>
        <v>9.4635761589403966</v>
      </c>
      <c r="Z82" s="14">
        <f t="shared" si="18"/>
        <v>3.8344370860927151</v>
      </c>
      <c r="AA82" s="14"/>
      <c r="AB82" s="14"/>
      <c r="AC82" s="14"/>
      <c r="AD82" s="14">
        <f>VLOOKUP(A:A,[1]TDSheet!$A:$AD,30,0)</f>
        <v>0</v>
      </c>
      <c r="AE82" s="14">
        <f>VLOOKUP(A:A,[1]TDSheet!$A:$AE,31,0)</f>
        <v>106</v>
      </c>
      <c r="AF82" s="14">
        <f>VLOOKUP(A:A,[1]TDSheet!$A:$AF,32,0)</f>
        <v>157.80000000000001</v>
      </c>
      <c r="AG82" s="14">
        <f>VLOOKUP(A:A,[1]TDSheet!$A:$AG,33,0)</f>
        <v>165</v>
      </c>
      <c r="AH82" s="14">
        <f>VLOOKUP(A:A,[3]TDSheet!$A:$D,4,0)</f>
        <v>147</v>
      </c>
      <c r="AI82" s="14" t="str">
        <f>VLOOKUP(A:A,[1]TDSheet!$A:$AI,35,0)</f>
        <v>октяб</v>
      </c>
      <c r="AJ82" s="14">
        <f t="shared" si="19"/>
        <v>40</v>
      </c>
      <c r="AK82" s="14"/>
      <c r="AL82" s="14"/>
      <c r="AM82" s="14"/>
    </row>
    <row r="83" spans="1:39" s="1" customFormat="1" ht="21.95" customHeight="1" outlineLevel="1" x14ac:dyDescent="0.2">
      <c r="A83" s="7" t="s">
        <v>86</v>
      </c>
      <c r="B83" s="7" t="s">
        <v>8</v>
      </c>
      <c r="C83" s="8">
        <v>454.89600000000002</v>
      </c>
      <c r="D83" s="8">
        <v>291.298</v>
      </c>
      <c r="E83" s="8">
        <v>361.31</v>
      </c>
      <c r="F83" s="8">
        <v>358.767</v>
      </c>
      <c r="G83" s="1" t="str">
        <f>VLOOKUP(A:A,[1]TDSheet!$A:$G,7,0)</f>
        <v>н</v>
      </c>
      <c r="H83" s="1">
        <f>VLOOKUP(A:A,[1]TDSheet!$A:$H,8,0)</f>
        <v>1</v>
      </c>
      <c r="I83" s="1" t="e">
        <f>VLOOKUP(A:A,[1]TDSheet!$A:$I,9,0)</f>
        <v>#N/A</v>
      </c>
      <c r="J83" s="14">
        <f>VLOOKUP(A:A,[2]TDSheet!$A:$F,6,0)</f>
        <v>366.92099999999999</v>
      </c>
      <c r="K83" s="14">
        <f t="shared" si="15"/>
        <v>-5.61099999999999</v>
      </c>
      <c r="L83" s="14">
        <f>VLOOKUP(A:A,[1]TDSheet!$A:$N,14,0)</f>
        <v>80</v>
      </c>
      <c r="M83" s="14">
        <f>VLOOKUP(A:A,[1]TDSheet!$A:$V,22,0)</f>
        <v>0</v>
      </c>
      <c r="N83" s="14">
        <f>VLOOKUP(A:A,[1]TDSheet!$A:$U,21,0)</f>
        <v>0</v>
      </c>
      <c r="O83" s="14">
        <f>VLOOKUP(A:A,[1]TDSheet!$A:$X,24,0)</f>
        <v>60</v>
      </c>
      <c r="P83" s="14"/>
      <c r="Q83" s="14"/>
      <c r="R83" s="14"/>
      <c r="S83" s="14"/>
      <c r="T83" s="14"/>
      <c r="U83" s="14"/>
      <c r="V83" s="14"/>
      <c r="W83" s="14">
        <f t="shared" si="16"/>
        <v>72.262</v>
      </c>
      <c r="X83" s="16">
        <v>50</v>
      </c>
      <c r="Y83" s="17">
        <f t="shared" si="17"/>
        <v>7.5941296947219845</v>
      </c>
      <c r="Z83" s="14">
        <f t="shared" si="18"/>
        <v>4.9648086131023224</v>
      </c>
      <c r="AA83" s="14"/>
      <c r="AB83" s="14"/>
      <c r="AC83" s="14"/>
      <c r="AD83" s="14">
        <f>VLOOKUP(A:A,[1]TDSheet!$A:$AD,30,0)</f>
        <v>0</v>
      </c>
      <c r="AE83" s="14">
        <f>VLOOKUP(A:A,[1]TDSheet!$A:$AE,31,0)</f>
        <v>102.465</v>
      </c>
      <c r="AF83" s="14">
        <f>VLOOKUP(A:A,[1]TDSheet!$A:$AF,32,0)</f>
        <v>110.8706</v>
      </c>
      <c r="AG83" s="14">
        <f>VLOOKUP(A:A,[1]TDSheet!$A:$AG,33,0)</f>
        <v>92.279799999999994</v>
      </c>
      <c r="AH83" s="14">
        <f>VLOOKUP(A:A,[3]TDSheet!$A:$D,4,0)</f>
        <v>37.664999999999999</v>
      </c>
      <c r="AI83" s="14">
        <f>VLOOKUP(A:A,[1]TDSheet!$A:$AI,35,0)</f>
        <v>0</v>
      </c>
      <c r="AJ83" s="14">
        <f t="shared" si="19"/>
        <v>50</v>
      </c>
      <c r="AK83" s="14"/>
      <c r="AL83" s="14"/>
      <c r="AM83" s="14"/>
    </row>
    <row r="84" spans="1:39" s="1" customFormat="1" ht="21.95" customHeight="1" outlineLevel="1" x14ac:dyDescent="0.2">
      <c r="A84" s="7" t="s">
        <v>87</v>
      </c>
      <c r="B84" s="7" t="s">
        <v>12</v>
      </c>
      <c r="C84" s="8">
        <v>148</v>
      </c>
      <c r="D84" s="8">
        <v>253</v>
      </c>
      <c r="E84" s="8">
        <v>261</v>
      </c>
      <c r="F84" s="8">
        <v>137</v>
      </c>
      <c r="G84" s="1">
        <f>VLOOKUP(A:A,[1]TDSheet!$A:$G,7,0)</f>
        <v>0</v>
      </c>
      <c r="H84" s="1">
        <f>VLOOKUP(A:A,[1]TDSheet!$A:$H,8,0)</f>
        <v>0.4</v>
      </c>
      <c r="I84" s="1" t="e">
        <f>VLOOKUP(A:A,[1]TDSheet!$A:$I,9,0)</f>
        <v>#N/A</v>
      </c>
      <c r="J84" s="14">
        <f>VLOOKUP(A:A,[2]TDSheet!$A:$F,6,0)</f>
        <v>278</v>
      </c>
      <c r="K84" s="14">
        <f t="shared" si="15"/>
        <v>-17</v>
      </c>
      <c r="L84" s="14">
        <f>VLOOKUP(A:A,[1]TDSheet!$A:$N,14,0)</f>
        <v>60</v>
      </c>
      <c r="M84" s="14">
        <f>VLOOKUP(A:A,[1]TDSheet!$A:$V,22,0)</f>
        <v>30</v>
      </c>
      <c r="N84" s="14">
        <f>VLOOKUP(A:A,[1]TDSheet!$A:$U,21,0)</f>
        <v>0</v>
      </c>
      <c r="O84" s="14">
        <f>VLOOKUP(A:A,[1]TDSheet!$A:$X,24,0)</f>
        <v>50</v>
      </c>
      <c r="P84" s="14"/>
      <c r="Q84" s="14"/>
      <c r="R84" s="14"/>
      <c r="S84" s="14"/>
      <c r="T84" s="14"/>
      <c r="U84" s="14"/>
      <c r="V84" s="14"/>
      <c r="W84" s="14">
        <f t="shared" si="16"/>
        <v>52.2</v>
      </c>
      <c r="X84" s="16">
        <v>100</v>
      </c>
      <c r="Y84" s="17">
        <f t="shared" si="17"/>
        <v>7.2222222222222214</v>
      </c>
      <c r="Z84" s="14">
        <f t="shared" si="18"/>
        <v>2.6245210727969348</v>
      </c>
      <c r="AA84" s="14"/>
      <c r="AB84" s="14"/>
      <c r="AC84" s="14"/>
      <c r="AD84" s="14">
        <f>VLOOKUP(A:A,[1]TDSheet!$A:$AD,30,0)</f>
        <v>0</v>
      </c>
      <c r="AE84" s="14">
        <f>VLOOKUP(A:A,[1]TDSheet!$A:$AE,31,0)</f>
        <v>74.599999999999994</v>
      </c>
      <c r="AF84" s="14">
        <f>VLOOKUP(A:A,[1]TDSheet!$A:$AF,32,0)</f>
        <v>59.4</v>
      </c>
      <c r="AG84" s="14">
        <f>VLOOKUP(A:A,[1]TDSheet!$A:$AG,33,0)</f>
        <v>53.8</v>
      </c>
      <c r="AH84" s="14">
        <f>VLOOKUP(A:A,[3]TDSheet!$A:$D,4,0)</f>
        <v>68</v>
      </c>
      <c r="AI84" s="14">
        <f>VLOOKUP(A:A,[1]TDSheet!$A:$AI,35,0)</f>
        <v>0</v>
      </c>
      <c r="AJ84" s="14">
        <f t="shared" si="19"/>
        <v>40</v>
      </c>
      <c r="AK84" s="14"/>
      <c r="AL84" s="14"/>
      <c r="AM84" s="14"/>
    </row>
    <row r="85" spans="1:39" s="1" customFormat="1" ht="11.1" customHeight="1" outlineLevel="1" x14ac:dyDescent="0.2">
      <c r="A85" s="7" t="s">
        <v>88</v>
      </c>
      <c r="B85" s="7" t="s">
        <v>8</v>
      </c>
      <c r="C85" s="8">
        <v>59.256</v>
      </c>
      <c r="D85" s="8">
        <v>46.037999999999997</v>
      </c>
      <c r="E85" s="8">
        <v>102.395</v>
      </c>
      <c r="F85" s="8">
        <v>1.42</v>
      </c>
      <c r="G85" s="1">
        <f>VLOOKUP(A:A,[1]TDSheet!$A:$G,7,0)</f>
        <v>0</v>
      </c>
      <c r="H85" s="1">
        <f>VLOOKUP(A:A,[1]TDSheet!$A:$H,8,0)</f>
        <v>1</v>
      </c>
      <c r="I85" s="1" t="e">
        <f>VLOOKUP(A:A,[1]TDSheet!$A:$I,9,0)</f>
        <v>#N/A</v>
      </c>
      <c r="J85" s="14">
        <f>VLOOKUP(A:A,[2]TDSheet!$A:$F,6,0)</f>
        <v>93.3</v>
      </c>
      <c r="K85" s="14">
        <f t="shared" si="15"/>
        <v>9.0949999999999989</v>
      </c>
      <c r="L85" s="14">
        <f>VLOOKUP(A:A,[1]TDSheet!$A:$N,14,0)</f>
        <v>30</v>
      </c>
      <c r="M85" s="14">
        <f>VLOOKUP(A:A,[1]TDSheet!$A:$V,22,0)</f>
        <v>50</v>
      </c>
      <c r="N85" s="14">
        <f>VLOOKUP(A:A,[1]TDSheet!$A:$U,21,0)</f>
        <v>0</v>
      </c>
      <c r="O85" s="14">
        <f>VLOOKUP(A:A,[1]TDSheet!$A:$X,24,0)</f>
        <v>30</v>
      </c>
      <c r="P85" s="14"/>
      <c r="Q85" s="14"/>
      <c r="R85" s="14"/>
      <c r="S85" s="14"/>
      <c r="T85" s="14"/>
      <c r="U85" s="14"/>
      <c r="V85" s="14"/>
      <c r="W85" s="14">
        <f t="shared" si="16"/>
        <v>20.478999999999999</v>
      </c>
      <c r="X85" s="16">
        <v>50</v>
      </c>
      <c r="Y85" s="17">
        <f t="shared" si="17"/>
        <v>7.8822208115630659</v>
      </c>
      <c r="Z85" s="14">
        <f t="shared" si="18"/>
        <v>6.9339323209141074E-2</v>
      </c>
      <c r="AA85" s="14"/>
      <c r="AB85" s="14"/>
      <c r="AC85" s="14"/>
      <c r="AD85" s="14">
        <f>VLOOKUP(A:A,[1]TDSheet!$A:$AD,30,0)</f>
        <v>0</v>
      </c>
      <c r="AE85" s="14">
        <f>VLOOKUP(A:A,[1]TDSheet!$A:$AE,31,0)</f>
        <v>16.210799999999999</v>
      </c>
      <c r="AF85" s="14">
        <f>VLOOKUP(A:A,[1]TDSheet!$A:$AF,32,0)</f>
        <v>15.334999999999999</v>
      </c>
      <c r="AG85" s="14">
        <f>VLOOKUP(A:A,[1]TDSheet!$A:$AG,33,0)</f>
        <v>14.1768</v>
      </c>
      <c r="AH85" s="14">
        <f>VLOOKUP(A:A,[3]TDSheet!$A:$D,4,0)</f>
        <v>25.96</v>
      </c>
      <c r="AI85" s="14">
        <f>VLOOKUP(A:A,[1]TDSheet!$A:$AI,35,0)</f>
        <v>0</v>
      </c>
      <c r="AJ85" s="14">
        <f t="shared" si="19"/>
        <v>50</v>
      </c>
      <c r="AK85" s="14"/>
      <c r="AL85" s="14"/>
      <c r="AM85" s="14"/>
    </row>
    <row r="86" spans="1:39" s="1" customFormat="1" ht="21.95" customHeight="1" outlineLevel="1" x14ac:dyDescent="0.2">
      <c r="A86" s="7" t="s">
        <v>89</v>
      </c>
      <c r="B86" s="7" t="s">
        <v>12</v>
      </c>
      <c r="C86" s="8">
        <v>324</v>
      </c>
      <c r="D86" s="8">
        <v>708</v>
      </c>
      <c r="E86" s="8">
        <v>648</v>
      </c>
      <c r="F86" s="8">
        <v>377</v>
      </c>
      <c r="G86" s="1">
        <f>VLOOKUP(A:A,[1]TDSheet!$A:$G,7,0)</f>
        <v>0</v>
      </c>
      <c r="H86" s="1">
        <f>VLOOKUP(A:A,[1]TDSheet!$A:$H,8,0)</f>
        <v>0.2</v>
      </c>
      <c r="I86" s="1" t="e">
        <f>VLOOKUP(A:A,[1]TDSheet!$A:$I,9,0)</f>
        <v>#N/A</v>
      </c>
      <c r="J86" s="14">
        <f>VLOOKUP(A:A,[2]TDSheet!$A:$F,6,0)</f>
        <v>657</v>
      </c>
      <c r="K86" s="14">
        <f t="shared" si="15"/>
        <v>-9</v>
      </c>
      <c r="L86" s="14">
        <f>VLOOKUP(A:A,[1]TDSheet!$A:$N,14,0)</f>
        <v>200</v>
      </c>
      <c r="M86" s="14">
        <f>VLOOKUP(A:A,[1]TDSheet!$A:$V,22,0)</f>
        <v>40</v>
      </c>
      <c r="N86" s="14">
        <f>VLOOKUP(A:A,[1]TDSheet!$A:$U,21,0)</f>
        <v>0</v>
      </c>
      <c r="O86" s="14">
        <f>VLOOKUP(A:A,[1]TDSheet!$A:$X,24,0)</f>
        <v>100</v>
      </c>
      <c r="P86" s="14"/>
      <c r="Q86" s="14"/>
      <c r="R86" s="14"/>
      <c r="S86" s="14"/>
      <c r="T86" s="14"/>
      <c r="U86" s="14"/>
      <c r="V86" s="14"/>
      <c r="W86" s="14">
        <f t="shared" si="16"/>
        <v>129.6</v>
      </c>
      <c r="X86" s="16">
        <v>200</v>
      </c>
      <c r="Y86" s="17">
        <f t="shared" si="17"/>
        <v>7.075617283950618</v>
      </c>
      <c r="Z86" s="14">
        <f t="shared" si="18"/>
        <v>2.9089506172839505</v>
      </c>
      <c r="AA86" s="14"/>
      <c r="AB86" s="14"/>
      <c r="AC86" s="14"/>
      <c r="AD86" s="14">
        <f>VLOOKUP(A:A,[1]TDSheet!$A:$AD,30,0)</f>
        <v>0</v>
      </c>
      <c r="AE86" s="14">
        <f>VLOOKUP(A:A,[1]TDSheet!$A:$AE,31,0)</f>
        <v>207.2</v>
      </c>
      <c r="AF86" s="14">
        <f>VLOOKUP(A:A,[1]TDSheet!$A:$AF,32,0)</f>
        <v>142</v>
      </c>
      <c r="AG86" s="14">
        <f>VLOOKUP(A:A,[1]TDSheet!$A:$AG,33,0)</f>
        <v>147.6</v>
      </c>
      <c r="AH86" s="14">
        <f>VLOOKUP(A:A,[3]TDSheet!$A:$D,4,0)</f>
        <v>153</v>
      </c>
      <c r="AI86" s="14">
        <f>VLOOKUP(A:A,[1]TDSheet!$A:$AI,35,0)</f>
        <v>0</v>
      </c>
      <c r="AJ86" s="14">
        <f t="shared" si="19"/>
        <v>40</v>
      </c>
      <c r="AK86" s="14"/>
      <c r="AL86" s="14"/>
      <c r="AM86" s="14"/>
    </row>
    <row r="87" spans="1:39" s="1" customFormat="1" ht="11.1" customHeight="1" outlineLevel="1" x14ac:dyDescent="0.2">
      <c r="A87" s="7" t="s">
        <v>90</v>
      </c>
      <c r="B87" s="7" t="s">
        <v>12</v>
      </c>
      <c r="C87" s="8">
        <v>175</v>
      </c>
      <c r="D87" s="8">
        <v>1368</v>
      </c>
      <c r="E87" s="8">
        <v>883</v>
      </c>
      <c r="F87" s="8">
        <v>636</v>
      </c>
      <c r="G87" s="1">
        <f>VLOOKUP(A:A,[1]TDSheet!$A:$G,7,0)</f>
        <v>0</v>
      </c>
      <c r="H87" s="1">
        <f>VLOOKUP(A:A,[1]TDSheet!$A:$H,8,0)</f>
        <v>0.3</v>
      </c>
      <c r="I87" s="1" t="e">
        <f>VLOOKUP(A:A,[1]TDSheet!$A:$I,9,0)</f>
        <v>#N/A</v>
      </c>
      <c r="J87" s="14">
        <f>VLOOKUP(A:A,[2]TDSheet!$A:$F,6,0)</f>
        <v>915</v>
      </c>
      <c r="K87" s="14">
        <f t="shared" si="15"/>
        <v>-32</v>
      </c>
      <c r="L87" s="14">
        <f>VLOOKUP(A:A,[1]TDSheet!$A:$N,14,0)</f>
        <v>120</v>
      </c>
      <c r="M87" s="14">
        <f>VLOOKUP(A:A,[1]TDSheet!$A:$V,22,0)</f>
        <v>80</v>
      </c>
      <c r="N87" s="14">
        <f>VLOOKUP(A:A,[1]TDSheet!$A:$U,21,0)</f>
        <v>0</v>
      </c>
      <c r="O87" s="14">
        <f>VLOOKUP(A:A,[1]TDSheet!$A:$X,24,0)</f>
        <v>80</v>
      </c>
      <c r="P87" s="14"/>
      <c r="Q87" s="14"/>
      <c r="R87" s="14"/>
      <c r="S87" s="14"/>
      <c r="T87" s="14"/>
      <c r="U87" s="14"/>
      <c r="V87" s="14"/>
      <c r="W87" s="14">
        <f t="shared" si="16"/>
        <v>176.6</v>
      </c>
      <c r="X87" s="16">
        <v>120</v>
      </c>
      <c r="Y87" s="17">
        <f t="shared" si="17"/>
        <v>5.8663646659116653</v>
      </c>
      <c r="Z87" s="14">
        <f t="shared" si="18"/>
        <v>3.6013590033975085</v>
      </c>
      <c r="AA87" s="14"/>
      <c r="AB87" s="14"/>
      <c r="AC87" s="14"/>
      <c r="AD87" s="14">
        <f>VLOOKUP(A:A,[1]TDSheet!$A:$AD,30,0)</f>
        <v>0</v>
      </c>
      <c r="AE87" s="14">
        <f>VLOOKUP(A:A,[1]TDSheet!$A:$AE,31,0)</f>
        <v>78.2</v>
      </c>
      <c r="AF87" s="14">
        <f>VLOOKUP(A:A,[1]TDSheet!$A:$AF,32,0)</f>
        <v>143.80000000000001</v>
      </c>
      <c r="AG87" s="14">
        <f>VLOOKUP(A:A,[1]TDSheet!$A:$AG,33,0)</f>
        <v>193.4</v>
      </c>
      <c r="AH87" s="14">
        <f>VLOOKUP(A:A,[3]TDSheet!$A:$D,4,0)</f>
        <v>218</v>
      </c>
      <c r="AI87" s="14" t="str">
        <f>VLOOKUP(A:A,[1]TDSheet!$A:$AI,35,0)</f>
        <v>оконч</v>
      </c>
      <c r="AJ87" s="14">
        <f t="shared" si="19"/>
        <v>36</v>
      </c>
      <c r="AK87" s="14"/>
      <c r="AL87" s="14"/>
      <c r="AM87" s="14"/>
    </row>
    <row r="88" spans="1:39" s="1" customFormat="1" ht="11.1" customHeight="1" outlineLevel="1" x14ac:dyDescent="0.2">
      <c r="A88" s="7" t="s">
        <v>91</v>
      </c>
      <c r="B88" s="7" t="s">
        <v>8</v>
      </c>
      <c r="C88" s="8">
        <v>106.53400000000001</v>
      </c>
      <c r="D88" s="8">
        <v>638.72799999999995</v>
      </c>
      <c r="E88" s="8">
        <v>421.16500000000002</v>
      </c>
      <c r="F88" s="8">
        <v>324.09699999999998</v>
      </c>
      <c r="G88" s="1" t="str">
        <f>VLOOKUP(A:A,[1]TDSheet!$A:$G,7,0)</f>
        <v>ткмай</v>
      </c>
      <c r="H88" s="1">
        <f>VLOOKUP(A:A,[1]TDSheet!$A:$H,8,0)</f>
        <v>1</v>
      </c>
      <c r="I88" s="1" t="e">
        <f>VLOOKUP(A:A,[1]TDSheet!$A:$I,9,0)</f>
        <v>#N/A</v>
      </c>
      <c r="J88" s="14">
        <f>VLOOKUP(A:A,[2]TDSheet!$A:$F,6,0)</f>
        <v>436.70699999999999</v>
      </c>
      <c r="K88" s="14">
        <f t="shared" si="15"/>
        <v>-15.541999999999973</v>
      </c>
      <c r="L88" s="14">
        <f>VLOOKUP(A:A,[1]TDSheet!$A:$N,14,0)</f>
        <v>100</v>
      </c>
      <c r="M88" s="14">
        <f>VLOOKUP(A:A,[1]TDSheet!$A:$V,22,0)</f>
        <v>0</v>
      </c>
      <c r="N88" s="14">
        <f>VLOOKUP(A:A,[1]TDSheet!$A:$U,21,0)</f>
        <v>100</v>
      </c>
      <c r="O88" s="14">
        <f>VLOOKUP(A:A,[1]TDSheet!$A:$X,24,0)</f>
        <v>100</v>
      </c>
      <c r="P88" s="14"/>
      <c r="Q88" s="14"/>
      <c r="R88" s="14"/>
      <c r="S88" s="14"/>
      <c r="T88" s="14"/>
      <c r="U88" s="14"/>
      <c r="V88" s="14"/>
      <c r="W88" s="14">
        <f t="shared" si="16"/>
        <v>84.233000000000004</v>
      </c>
      <c r="X88" s="16">
        <v>50</v>
      </c>
      <c r="Y88" s="17">
        <f t="shared" si="17"/>
        <v>8.002766136787244</v>
      </c>
      <c r="Z88" s="14">
        <f t="shared" si="18"/>
        <v>3.8476250400674314</v>
      </c>
      <c r="AA88" s="14"/>
      <c r="AB88" s="14"/>
      <c r="AC88" s="14"/>
      <c r="AD88" s="14">
        <f>VLOOKUP(A:A,[1]TDSheet!$A:$AD,30,0)</f>
        <v>0</v>
      </c>
      <c r="AE88" s="14">
        <f>VLOOKUP(A:A,[1]TDSheet!$A:$AE,31,0)</f>
        <v>84.633799999999994</v>
      </c>
      <c r="AF88" s="14">
        <f>VLOOKUP(A:A,[1]TDSheet!$A:$AF,32,0)</f>
        <v>83.373800000000003</v>
      </c>
      <c r="AG88" s="14">
        <f>VLOOKUP(A:A,[1]TDSheet!$A:$AG,33,0)</f>
        <v>101.1546</v>
      </c>
      <c r="AH88" s="14">
        <f>VLOOKUP(A:A,[3]TDSheet!$A:$D,4,0)</f>
        <v>50.874000000000002</v>
      </c>
      <c r="AI88" s="14">
        <f>VLOOKUP(A:A,[1]TDSheet!$A:$AI,35,0)</f>
        <v>0</v>
      </c>
      <c r="AJ88" s="14">
        <f t="shared" si="19"/>
        <v>50</v>
      </c>
      <c r="AK88" s="14"/>
      <c r="AL88" s="14"/>
      <c r="AM88" s="14"/>
    </row>
    <row r="89" spans="1:39" s="1" customFormat="1" ht="11.1" customHeight="1" outlineLevel="1" x14ac:dyDescent="0.2">
      <c r="A89" s="7" t="s">
        <v>92</v>
      </c>
      <c r="B89" s="7" t="s">
        <v>8</v>
      </c>
      <c r="C89" s="8">
        <v>2231.9160000000002</v>
      </c>
      <c r="D89" s="8">
        <v>4292.6419999999998</v>
      </c>
      <c r="E89" s="8">
        <v>4488.558</v>
      </c>
      <c r="F89" s="8">
        <v>1948.502</v>
      </c>
      <c r="G89" s="1" t="str">
        <f>VLOOKUP(A:A,[1]TDSheet!$A:$G,7,0)</f>
        <v>ткмай</v>
      </c>
      <c r="H89" s="1">
        <f>VLOOKUP(A:A,[1]TDSheet!$A:$H,8,0)</f>
        <v>1</v>
      </c>
      <c r="I89" s="1" t="e">
        <f>VLOOKUP(A:A,[1]TDSheet!$A:$I,9,0)</f>
        <v>#N/A</v>
      </c>
      <c r="J89" s="14">
        <f>VLOOKUP(A:A,[2]TDSheet!$A:$F,6,0)</f>
        <v>4562.134</v>
      </c>
      <c r="K89" s="14">
        <f t="shared" si="15"/>
        <v>-73.576000000000022</v>
      </c>
      <c r="L89" s="14">
        <f>VLOOKUP(A:A,[1]TDSheet!$A:$N,14,0)</f>
        <v>600</v>
      </c>
      <c r="M89" s="14">
        <f>VLOOKUP(A:A,[1]TDSheet!$A:$V,22,0)</f>
        <v>500</v>
      </c>
      <c r="N89" s="14">
        <f>VLOOKUP(A:A,[1]TDSheet!$A:$U,21,0)</f>
        <v>1500</v>
      </c>
      <c r="O89" s="14">
        <f>VLOOKUP(A:A,[1]TDSheet!$A:$X,24,0)</f>
        <v>1100</v>
      </c>
      <c r="P89" s="14"/>
      <c r="Q89" s="14"/>
      <c r="R89" s="14"/>
      <c r="S89" s="14"/>
      <c r="T89" s="14"/>
      <c r="U89" s="14"/>
      <c r="V89" s="14"/>
      <c r="W89" s="14">
        <f t="shared" si="16"/>
        <v>897.71159999999998</v>
      </c>
      <c r="X89" s="16">
        <v>1000</v>
      </c>
      <c r="Y89" s="17">
        <f t="shared" si="17"/>
        <v>7.4060555750866985</v>
      </c>
      <c r="Z89" s="14">
        <f t="shared" si="18"/>
        <v>2.1705211339588351</v>
      </c>
      <c r="AA89" s="14"/>
      <c r="AB89" s="14"/>
      <c r="AC89" s="14"/>
      <c r="AD89" s="14">
        <f>VLOOKUP(A:A,[1]TDSheet!$A:$AD,30,0)</f>
        <v>0</v>
      </c>
      <c r="AE89" s="14">
        <f>VLOOKUP(A:A,[1]TDSheet!$A:$AE,31,0)</f>
        <v>990.45480000000009</v>
      </c>
      <c r="AF89" s="14">
        <f>VLOOKUP(A:A,[1]TDSheet!$A:$AF,32,0)</f>
        <v>815.20180000000005</v>
      </c>
      <c r="AG89" s="14">
        <f>VLOOKUP(A:A,[1]TDSheet!$A:$AG,33,0)</f>
        <v>839.7023999999999</v>
      </c>
      <c r="AH89" s="14">
        <f>VLOOKUP(A:A,[3]TDSheet!$A:$D,4,0)</f>
        <v>748.98</v>
      </c>
      <c r="AI89" s="14" t="str">
        <f>VLOOKUP(A:A,[1]TDSheet!$A:$AI,35,0)</f>
        <v>октяб</v>
      </c>
      <c r="AJ89" s="14">
        <f t="shared" si="19"/>
        <v>1000</v>
      </c>
      <c r="AK89" s="14"/>
      <c r="AL89" s="14"/>
      <c r="AM89" s="14"/>
    </row>
    <row r="90" spans="1:39" s="1" customFormat="1" ht="11.1" customHeight="1" outlineLevel="1" x14ac:dyDescent="0.2">
      <c r="A90" s="7" t="s">
        <v>93</v>
      </c>
      <c r="B90" s="7" t="s">
        <v>8</v>
      </c>
      <c r="C90" s="8">
        <v>1780.4369999999999</v>
      </c>
      <c r="D90" s="8">
        <v>9435.3230000000003</v>
      </c>
      <c r="E90" s="8">
        <v>6844.3389999999999</v>
      </c>
      <c r="F90" s="8">
        <v>4324.1139999999996</v>
      </c>
      <c r="G90" s="1" t="str">
        <f>VLOOKUP(A:A,[1]TDSheet!$A:$G,7,0)</f>
        <v>ткмай</v>
      </c>
      <c r="H90" s="1">
        <f>VLOOKUP(A:A,[1]TDSheet!$A:$H,8,0)</f>
        <v>1</v>
      </c>
      <c r="I90" s="1" t="e">
        <f>VLOOKUP(A:A,[1]TDSheet!$A:$I,9,0)</f>
        <v>#N/A</v>
      </c>
      <c r="J90" s="14">
        <f>VLOOKUP(A:A,[2]TDSheet!$A:$F,6,0)</f>
        <v>6946.7839999999997</v>
      </c>
      <c r="K90" s="14">
        <f t="shared" si="15"/>
        <v>-102.44499999999971</v>
      </c>
      <c r="L90" s="14">
        <f>VLOOKUP(A:A,[1]TDSheet!$A:$N,14,0)</f>
        <v>1200</v>
      </c>
      <c r="M90" s="14">
        <f>VLOOKUP(A:A,[1]TDSheet!$A:$V,22,0)</f>
        <v>600</v>
      </c>
      <c r="N90" s="14">
        <f>VLOOKUP(A:A,[1]TDSheet!$A:$U,21,0)</f>
        <v>1000</v>
      </c>
      <c r="O90" s="14">
        <f>VLOOKUP(A:A,[1]TDSheet!$A:$X,24,0)</f>
        <v>1100</v>
      </c>
      <c r="P90" s="14"/>
      <c r="Q90" s="14"/>
      <c r="R90" s="14"/>
      <c r="S90" s="14"/>
      <c r="T90" s="14"/>
      <c r="U90" s="14"/>
      <c r="V90" s="14"/>
      <c r="W90" s="14">
        <f t="shared" si="16"/>
        <v>1357.0149999999999</v>
      </c>
      <c r="X90" s="16">
        <v>1200</v>
      </c>
      <c r="Y90" s="17">
        <f t="shared" si="17"/>
        <v>6.9447382674473017</v>
      </c>
      <c r="Z90" s="14">
        <f t="shared" si="18"/>
        <v>3.1864894640073986</v>
      </c>
      <c r="AA90" s="14"/>
      <c r="AB90" s="14"/>
      <c r="AC90" s="14"/>
      <c r="AD90" s="14">
        <f>VLOOKUP(A:A,[1]TDSheet!$A:$AD,30,0)</f>
        <v>59.264000000000003</v>
      </c>
      <c r="AE90" s="14">
        <f>VLOOKUP(A:A,[1]TDSheet!$A:$AE,31,0)</f>
        <v>1068.8409999999999</v>
      </c>
      <c r="AF90" s="14">
        <f>VLOOKUP(A:A,[1]TDSheet!$A:$AF,32,0)</f>
        <v>1247.8334</v>
      </c>
      <c r="AG90" s="14">
        <f>VLOOKUP(A:A,[1]TDSheet!$A:$AG,33,0)</f>
        <v>1493.7356</v>
      </c>
      <c r="AH90" s="14">
        <f>VLOOKUP(A:A,[3]TDSheet!$A:$D,4,0)</f>
        <v>883.52200000000005</v>
      </c>
      <c r="AI90" s="14" t="str">
        <f>VLOOKUP(A:A,[1]TDSheet!$A:$AI,35,0)</f>
        <v>оконч</v>
      </c>
      <c r="AJ90" s="14">
        <f t="shared" si="19"/>
        <v>1200</v>
      </c>
      <c r="AK90" s="14"/>
      <c r="AL90" s="14"/>
      <c r="AM90" s="14"/>
    </row>
    <row r="91" spans="1:39" s="1" customFormat="1" ht="11.1" customHeight="1" outlineLevel="1" x14ac:dyDescent="0.2">
      <c r="A91" s="7" t="s">
        <v>94</v>
      </c>
      <c r="B91" s="7" t="s">
        <v>8</v>
      </c>
      <c r="C91" s="8">
        <v>3369.2959999999998</v>
      </c>
      <c r="D91" s="8">
        <v>6062.4409999999998</v>
      </c>
      <c r="E91" s="8">
        <v>6307.5320000000002</v>
      </c>
      <c r="F91" s="8">
        <v>3018.84</v>
      </c>
      <c r="G91" s="1" t="str">
        <f>VLOOKUP(A:A,[1]TDSheet!$A:$G,7,0)</f>
        <v>сниж</v>
      </c>
      <c r="H91" s="1">
        <f>VLOOKUP(A:A,[1]TDSheet!$A:$H,8,0)</f>
        <v>1</v>
      </c>
      <c r="I91" s="1" t="e">
        <f>VLOOKUP(A:A,[1]TDSheet!$A:$I,9,0)</f>
        <v>#N/A</v>
      </c>
      <c r="J91" s="14">
        <f>VLOOKUP(A:A,[2]TDSheet!$A:$F,6,0)</f>
        <v>6501.893</v>
      </c>
      <c r="K91" s="14">
        <f t="shared" si="15"/>
        <v>-194.36099999999988</v>
      </c>
      <c r="L91" s="14">
        <f>VLOOKUP(A:A,[1]TDSheet!$A:$N,14,0)</f>
        <v>1000</v>
      </c>
      <c r="M91" s="14">
        <f>VLOOKUP(A:A,[1]TDSheet!$A:$V,22,0)</f>
        <v>1000</v>
      </c>
      <c r="N91" s="14">
        <f>VLOOKUP(A:A,[1]TDSheet!$A:$U,21,0)</f>
        <v>1800</v>
      </c>
      <c r="O91" s="14">
        <f>VLOOKUP(A:A,[1]TDSheet!$A:$X,24,0)</f>
        <v>1350</v>
      </c>
      <c r="P91" s="14"/>
      <c r="Q91" s="14"/>
      <c r="R91" s="14"/>
      <c r="S91" s="14"/>
      <c r="T91" s="14"/>
      <c r="U91" s="14"/>
      <c r="V91" s="14"/>
      <c r="W91" s="14">
        <f t="shared" si="16"/>
        <v>1258.5016000000001</v>
      </c>
      <c r="X91" s="16">
        <v>1500</v>
      </c>
      <c r="Y91" s="17">
        <f t="shared" si="17"/>
        <v>7.6828189968133529</v>
      </c>
      <c r="Z91" s="14">
        <f t="shared" si="18"/>
        <v>2.3987573794105623</v>
      </c>
      <c r="AA91" s="14"/>
      <c r="AB91" s="14"/>
      <c r="AC91" s="14"/>
      <c r="AD91" s="14">
        <f>VLOOKUP(A:A,[1]TDSheet!$A:$AD,30,0)</f>
        <v>15.023999999999999</v>
      </c>
      <c r="AE91" s="14">
        <f>VLOOKUP(A:A,[1]TDSheet!$A:$AE,31,0)</f>
        <v>1742.1896000000002</v>
      </c>
      <c r="AF91" s="14">
        <f>VLOOKUP(A:A,[1]TDSheet!$A:$AF,32,0)</f>
        <v>1336.8832</v>
      </c>
      <c r="AG91" s="14">
        <f>VLOOKUP(A:A,[1]TDSheet!$A:$AG,33,0)</f>
        <v>1235.8150000000001</v>
      </c>
      <c r="AH91" s="14">
        <f>VLOOKUP(A:A,[3]TDSheet!$A:$D,4,0)</f>
        <v>1397.002</v>
      </c>
      <c r="AI91" s="14" t="str">
        <f>VLOOKUP(A:A,[1]TDSheet!$A:$AI,35,0)</f>
        <v>октяб, жц</v>
      </c>
      <c r="AJ91" s="14">
        <f t="shared" si="19"/>
        <v>1500</v>
      </c>
      <c r="AK91" s="14"/>
      <c r="AL91" s="14"/>
      <c r="AM91" s="14"/>
    </row>
    <row r="92" spans="1:39" s="1" customFormat="1" ht="21.95" customHeight="1" outlineLevel="1" x14ac:dyDescent="0.2">
      <c r="A92" s="7" t="s">
        <v>95</v>
      </c>
      <c r="B92" s="7" t="s">
        <v>8</v>
      </c>
      <c r="C92" s="8">
        <v>65.95</v>
      </c>
      <c r="D92" s="8">
        <v>304.69</v>
      </c>
      <c r="E92" s="8">
        <v>194.07300000000001</v>
      </c>
      <c r="F92" s="8">
        <v>174.95400000000001</v>
      </c>
      <c r="G92" s="1">
        <f>VLOOKUP(A:A,[1]TDSheet!$A:$G,7,0)</f>
        <v>0</v>
      </c>
      <c r="H92" s="1">
        <f>VLOOKUP(A:A,[1]TDSheet!$A:$H,8,0)</f>
        <v>1</v>
      </c>
      <c r="I92" s="1" t="e">
        <f>VLOOKUP(A:A,[1]TDSheet!$A:$I,9,0)</f>
        <v>#N/A</v>
      </c>
      <c r="J92" s="14">
        <f>VLOOKUP(A:A,[2]TDSheet!$A:$F,6,0)</f>
        <v>200.113</v>
      </c>
      <c r="K92" s="14">
        <f t="shared" si="15"/>
        <v>-6.039999999999992</v>
      </c>
      <c r="L92" s="14">
        <f>VLOOKUP(A:A,[1]TDSheet!$A:$N,14,0)</f>
        <v>30</v>
      </c>
      <c r="M92" s="14">
        <f>VLOOKUP(A:A,[1]TDSheet!$A:$V,22,0)</f>
        <v>0</v>
      </c>
      <c r="N92" s="14">
        <f>VLOOKUP(A:A,[1]TDSheet!$A:$U,21,0)</f>
        <v>0</v>
      </c>
      <c r="O92" s="14">
        <f>VLOOKUP(A:A,[1]TDSheet!$A:$X,24,0)</f>
        <v>50</v>
      </c>
      <c r="P92" s="14"/>
      <c r="Q92" s="14"/>
      <c r="R92" s="14"/>
      <c r="S92" s="14"/>
      <c r="T92" s="14"/>
      <c r="U92" s="14"/>
      <c r="V92" s="14"/>
      <c r="W92" s="14">
        <f t="shared" si="16"/>
        <v>38.814599999999999</v>
      </c>
      <c r="X92" s="16">
        <v>50</v>
      </c>
      <c r="Y92" s="17">
        <f t="shared" si="17"/>
        <v>7.8566827946185205</v>
      </c>
      <c r="Z92" s="14">
        <f t="shared" si="18"/>
        <v>4.5074276174429215</v>
      </c>
      <c r="AA92" s="14"/>
      <c r="AB92" s="14"/>
      <c r="AC92" s="14"/>
      <c r="AD92" s="14">
        <f>VLOOKUP(A:A,[1]TDSheet!$A:$AD,30,0)</f>
        <v>0</v>
      </c>
      <c r="AE92" s="14">
        <f>VLOOKUP(A:A,[1]TDSheet!$A:$AE,31,0)</f>
        <v>41.861200000000004</v>
      </c>
      <c r="AF92" s="14">
        <f>VLOOKUP(A:A,[1]TDSheet!$A:$AF,32,0)</f>
        <v>45.338799999999999</v>
      </c>
      <c r="AG92" s="14">
        <f>VLOOKUP(A:A,[1]TDSheet!$A:$AG,33,0)</f>
        <v>44.132600000000004</v>
      </c>
      <c r="AH92" s="14">
        <f>VLOOKUP(A:A,[3]TDSheet!$A:$D,4,0)</f>
        <v>48.722000000000001</v>
      </c>
      <c r="AI92" s="14">
        <f>VLOOKUP(A:A,[1]TDSheet!$A:$AI,35,0)</f>
        <v>0</v>
      </c>
      <c r="AJ92" s="14">
        <f t="shared" si="19"/>
        <v>50</v>
      </c>
      <c r="AK92" s="14"/>
      <c r="AL92" s="14"/>
      <c r="AM92" s="14"/>
    </row>
    <row r="93" spans="1:39" s="1" customFormat="1" ht="11.1" customHeight="1" outlineLevel="1" x14ac:dyDescent="0.2">
      <c r="A93" s="7" t="s">
        <v>96</v>
      </c>
      <c r="B93" s="7" t="s">
        <v>12</v>
      </c>
      <c r="C93" s="8">
        <v>51</v>
      </c>
      <c r="D93" s="8">
        <v>142</v>
      </c>
      <c r="E93" s="8">
        <v>139</v>
      </c>
      <c r="F93" s="8">
        <v>52</v>
      </c>
      <c r="G93" s="1">
        <f>VLOOKUP(A:A,[1]TDSheet!$A:$G,7,0)</f>
        <v>0</v>
      </c>
      <c r="H93" s="1">
        <f>VLOOKUP(A:A,[1]TDSheet!$A:$H,8,0)</f>
        <v>0.5</v>
      </c>
      <c r="I93" s="1" t="e">
        <f>VLOOKUP(A:A,[1]TDSheet!$A:$I,9,0)</f>
        <v>#N/A</v>
      </c>
      <c r="J93" s="14">
        <f>VLOOKUP(A:A,[2]TDSheet!$A:$F,6,0)</f>
        <v>157</v>
      </c>
      <c r="K93" s="14">
        <f t="shared" si="15"/>
        <v>-18</v>
      </c>
      <c r="L93" s="14">
        <f>VLOOKUP(A:A,[1]TDSheet!$A:$N,14,0)</f>
        <v>40</v>
      </c>
      <c r="M93" s="14">
        <f>VLOOKUP(A:A,[1]TDSheet!$A:$V,22,0)</f>
        <v>40</v>
      </c>
      <c r="N93" s="14">
        <f>VLOOKUP(A:A,[1]TDSheet!$A:$U,21,0)</f>
        <v>0</v>
      </c>
      <c r="O93" s="14">
        <f>VLOOKUP(A:A,[1]TDSheet!$A:$X,24,0)</f>
        <v>30</v>
      </c>
      <c r="P93" s="14"/>
      <c r="Q93" s="14"/>
      <c r="R93" s="14"/>
      <c r="S93" s="14"/>
      <c r="T93" s="14"/>
      <c r="U93" s="14"/>
      <c r="V93" s="14"/>
      <c r="W93" s="14">
        <f t="shared" si="16"/>
        <v>27.8</v>
      </c>
      <c r="X93" s="16">
        <v>50</v>
      </c>
      <c r="Y93" s="17">
        <f t="shared" si="17"/>
        <v>7.6258992805755392</v>
      </c>
      <c r="Z93" s="14">
        <f t="shared" si="18"/>
        <v>1.8705035971223021</v>
      </c>
      <c r="AA93" s="14"/>
      <c r="AB93" s="14"/>
      <c r="AC93" s="14"/>
      <c r="AD93" s="14">
        <f>VLOOKUP(A:A,[1]TDSheet!$A:$AD,30,0)</f>
        <v>0</v>
      </c>
      <c r="AE93" s="14">
        <f>VLOOKUP(A:A,[1]TDSheet!$A:$AE,31,0)</f>
        <v>22</v>
      </c>
      <c r="AF93" s="14">
        <f>VLOOKUP(A:A,[1]TDSheet!$A:$AF,32,0)</f>
        <v>20.8</v>
      </c>
      <c r="AG93" s="14">
        <f>VLOOKUP(A:A,[1]TDSheet!$A:$AG,33,0)</f>
        <v>26.4</v>
      </c>
      <c r="AH93" s="14">
        <f>VLOOKUP(A:A,[3]TDSheet!$A:$D,4,0)</f>
        <v>34</v>
      </c>
      <c r="AI93" s="14">
        <f>VLOOKUP(A:A,[1]TDSheet!$A:$AI,35,0)</f>
        <v>0</v>
      </c>
      <c r="AJ93" s="14">
        <f t="shared" si="19"/>
        <v>25</v>
      </c>
      <c r="AK93" s="14"/>
      <c r="AL93" s="14"/>
      <c r="AM93" s="14"/>
    </row>
    <row r="94" spans="1:39" s="1" customFormat="1" ht="11.1" customHeight="1" outlineLevel="1" x14ac:dyDescent="0.2">
      <c r="A94" s="7" t="s">
        <v>97</v>
      </c>
      <c r="B94" s="7" t="s">
        <v>8</v>
      </c>
      <c r="C94" s="8">
        <v>39.676000000000002</v>
      </c>
      <c r="D94" s="8">
        <v>17.920999999999999</v>
      </c>
      <c r="E94" s="8">
        <v>43.417999999999999</v>
      </c>
      <c r="F94" s="8">
        <v>5.3049999999999997</v>
      </c>
      <c r="G94" s="1" t="str">
        <f>VLOOKUP(A:A,[1]TDSheet!$A:$G,7,0)</f>
        <v>нов1202</v>
      </c>
      <c r="H94" s="1">
        <f>VLOOKUP(A:A,[1]TDSheet!$A:$H,8,0)</f>
        <v>1</v>
      </c>
      <c r="I94" s="1" t="e">
        <f>VLOOKUP(A:A,[1]TDSheet!$A:$I,9,0)</f>
        <v>#N/A</v>
      </c>
      <c r="J94" s="14">
        <f>VLOOKUP(A:A,[2]TDSheet!$A:$F,6,0)</f>
        <v>46.401000000000003</v>
      </c>
      <c r="K94" s="14">
        <f t="shared" si="15"/>
        <v>-2.9830000000000041</v>
      </c>
      <c r="L94" s="14">
        <f>VLOOKUP(A:A,[1]TDSheet!$A:$N,14,0)</f>
        <v>0</v>
      </c>
      <c r="M94" s="14">
        <f>VLOOKUP(A:A,[1]TDSheet!$A:$V,22,0)</f>
        <v>50</v>
      </c>
      <c r="N94" s="14">
        <f>VLOOKUP(A:A,[1]TDSheet!$A:$U,21,0)</f>
        <v>0</v>
      </c>
      <c r="O94" s="14">
        <f>VLOOKUP(A:A,[1]TDSheet!$A:$X,24,0)</f>
        <v>0</v>
      </c>
      <c r="P94" s="14"/>
      <c r="Q94" s="14"/>
      <c r="R94" s="14"/>
      <c r="S94" s="14"/>
      <c r="T94" s="14"/>
      <c r="U94" s="14"/>
      <c r="V94" s="14"/>
      <c r="W94" s="14">
        <f t="shared" si="16"/>
        <v>8.6836000000000002</v>
      </c>
      <c r="X94" s="16">
        <v>20</v>
      </c>
      <c r="Y94" s="17">
        <f t="shared" si="17"/>
        <v>8.6720945230088908</v>
      </c>
      <c r="Z94" s="14">
        <f t="shared" si="18"/>
        <v>0.6109217375282141</v>
      </c>
      <c r="AA94" s="14"/>
      <c r="AB94" s="14"/>
      <c r="AC94" s="14"/>
      <c r="AD94" s="14">
        <f>VLOOKUP(A:A,[1]TDSheet!$A:$AD,30,0)</f>
        <v>0</v>
      </c>
      <c r="AE94" s="14">
        <f>VLOOKUP(A:A,[1]TDSheet!$A:$AE,31,0)</f>
        <v>2.3548</v>
      </c>
      <c r="AF94" s="14">
        <f>VLOOKUP(A:A,[1]TDSheet!$A:$AF,32,0)</f>
        <v>5.5460000000000003</v>
      </c>
      <c r="AG94" s="14">
        <f>VLOOKUP(A:A,[1]TDSheet!$A:$AG,33,0)</f>
        <v>2.3428</v>
      </c>
      <c r="AH94" s="14">
        <f>VLOOKUP(A:A,[3]TDSheet!$A:$D,4,0)</f>
        <v>6.274</v>
      </c>
      <c r="AI94" s="14">
        <f>VLOOKUP(A:A,[1]TDSheet!$A:$AI,35,0)</f>
        <v>0</v>
      </c>
      <c r="AJ94" s="14">
        <f t="shared" si="19"/>
        <v>20</v>
      </c>
      <c r="AK94" s="14"/>
      <c r="AL94" s="14"/>
      <c r="AM94" s="14"/>
    </row>
    <row r="95" spans="1:39" s="1" customFormat="1" ht="21.95" customHeight="1" outlineLevel="1" x14ac:dyDescent="0.2">
      <c r="A95" s="7" t="s">
        <v>98</v>
      </c>
      <c r="B95" s="7" t="s">
        <v>12</v>
      </c>
      <c r="C95" s="8">
        <v>590</v>
      </c>
      <c r="D95" s="8">
        <v>2286</v>
      </c>
      <c r="E95" s="8">
        <v>2026</v>
      </c>
      <c r="F95" s="8">
        <v>812</v>
      </c>
      <c r="G95" s="1" t="str">
        <f>VLOOKUP(A:A,[1]TDSheet!$A:$G,7,0)</f>
        <v>нов041,</v>
      </c>
      <c r="H95" s="1">
        <f>VLOOKUP(A:A,[1]TDSheet!$A:$H,8,0)</f>
        <v>0.3</v>
      </c>
      <c r="I95" s="1" t="e">
        <f>VLOOKUP(A:A,[1]TDSheet!$A:$I,9,0)</f>
        <v>#N/A</v>
      </c>
      <c r="J95" s="14">
        <f>VLOOKUP(A:A,[2]TDSheet!$A:$F,6,0)</f>
        <v>2053</v>
      </c>
      <c r="K95" s="14">
        <f t="shared" si="15"/>
        <v>-27</v>
      </c>
      <c r="L95" s="14">
        <f>VLOOKUP(A:A,[1]TDSheet!$A:$N,14,0)</f>
        <v>320</v>
      </c>
      <c r="M95" s="14">
        <f>VLOOKUP(A:A,[1]TDSheet!$A:$V,22,0)</f>
        <v>250</v>
      </c>
      <c r="N95" s="14">
        <f>VLOOKUP(A:A,[1]TDSheet!$A:$U,21,0)</f>
        <v>0</v>
      </c>
      <c r="O95" s="14">
        <f>VLOOKUP(A:A,[1]TDSheet!$A:$X,24,0)</f>
        <v>280</v>
      </c>
      <c r="P95" s="14"/>
      <c r="Q95" s="14"/>
      <c r="R95" s="14"/>
      <c r="S95" s="14"/>
      <c r="T95" s="14"/>
      <c r="U95" s="14"/>
      <c r="V95" s="14"/>
      <c r="W95" s="14">
        <f t="shared" si="16"/>
        <v>264.8</v>
      </c>
      <c r="X95" s="16">
        <v>300</v>
      </c>
      <c r="Y95" s="17">
        <f t="shared" si="17"/>
        <v>7.4093655589123868</v>
      </c>
      <c r="Z95" s="14">
        <f t="shared" si="18"/>
        <v>3.0664652567975828</v>
      </c>
      <c r="AA95" s="14"/>
      <c r="AB95" s="14"/>
      <c r="AC95" s="14"/>
      <c r="AD95" s="14">
        <f>VLOOKUP(A:A,[1]TDSheet!$A:$AD,30,0)</f>
        <v>702</v>
      </c>
      <c r="AE95" s="14">
        <f>VLOOKUP(A:A,[1]TDSheet!$A:$AE,31,0)</f>
        <v>262.60000000000002</v>
      </c>
      <c r="AF95" s="14">
        <f>VLOOKUP(A:A,[1]TDSheet!$A:$AF,32,0)</f>
        <v>278</v>
      </c>
      <c r="AG95" s="14">
        <f>VLOOKUP(A:A,[1]TDSheet!$A:$AG,33,0)</f>
        <v>297</v>
      </c>
      <c r="AH95" s="14">
        <f>VLOOKUP(A:A,[3]TDSheet!$A:$D,4,0)</f>
        <v>280</v>
      </c>
      <c r="AI95" s="14">
        <f>VLOOKUP(A:A,[1]TDSheet!$A:$AI,35,0)</f>
        <v>0</v>
      </c>
      <c r="AJ95" s="14">
        <f t="shared" si="19"/>
        <v>90</v>
      </c>
      <c r="AK95" s="14"/>
      <c r="AL95" s="14"/>
      <c r="AM95" s="14"/>
    </row>
    <row r="96" spans="1:39" s="1" customFormat="1" ht="11.1" customHeight="1" outlineLevel="1" x14ac:dyDescent="0.2">
      <c r="A96" s="7" t="s">
        <v>99</v>
      </c>
      <c r="B96" s="7" t="s">
        <v>12</v>
      </c>
      <c r="C96" s="8">
        <v>329</v>
      </c>
      <c r="D96" s="8">
        <v>1063</v>
      </c>
      <c r="E96" s="8">
        <v>793</v>
      </c>
      <c r="F96" s="8">
        <v>565</v>
      </c>
      <c r="G96" s="1" t="str">
        <f>VLOOKUP(A:A,[1]TDSheet!$A:$G,7,0)</f>
        <v>нов041,</v>
      </c>
      <c r="H96" s="1">
        <f>VLOOKUP(A:A,[1]TDSheet!$A:$H,8,0)</f>
        <v>0.3</v>
      </c>
      <c r="I96" s="1" t="e">
        <f>VLOOKUP(A:A,[1]TDSheet!$A:$I,9,0)</f>
        <v>#N/A</v>
      </c>
      <c r="J96" s="14">
        <f>VLOOKUP(A:A,[2]TDSheet!$A:$F,6,0)</f>
        <v>816</v>
      </c>
      <c r="K96" s="14">
        <f t="shared" si="15"/>
        <v>-23</v>
      </c>
      <c r="L96" s="14">
        <f>VLOOKUP(A:A,[1]TDSheet!$A:$N,14,0)</f>
        <v>200</v>
      </c>
      <c r="M96" s="14">
        <f>VLOOKUP(A:A,[1]TDSheet!$A:$V,22,0)</f>
        <v>100</v>
      </c>
      <c r="N96" s="14">
        <f>VLOOKUP(A:A,[1]TDSheet!$A:$U,21,0)</f>
        <v>0</v>
      </c>
      <c r="O96" s="14">
        <f>VLOOKUP(A:A,[1]TDSheet!$A:$X,24,0)</f>
        <v>140</v>
      </c>
      <c r="P96" s="14"/>
      <c r="Q96" s="14"/>
      <c r="R96" s="14"/>
      <c r="S96" s="14"/>
      <c r="T96" s="14"/>
      <c r="U96" s="14"/>
      <c r="V96" s="14"/>
      <c r="W96" s="14">
        <f t="shared" si="16"/>
        <v>158.6</v>
      </c>
      <c r="X96" s="16">
        <v>200</v>
      </c>
      <c r="Y96" s="17">
        <f t="shared" si="17"/>
        <v>7.5977301387137457</v>
      </c>
      <c r="Z96" s="14">
        <f t="shared" si="18"/>
        <v>3.5624211853720054</v>
      </c>
      <c r="AA96" s="14"/>
      <c r="AB96" s="14"/>
      <c r="AC96" s="14"/>
      <c r="AD96" s="14">
        <f>VLOOKUP(A:A,[1]TDSheet!$A:$AD,30,0)</f>
        <v>0</v>
      </c>
      <c r="AE96" s="14">
        <f>VLOOKUP(A:A,[1]TDSheet!$A:$AE,31,0)</f>
        <v>157.6</v>
      </c>
      <c r="AF96" s="14">
        <f>VLOOKUP(A:A,[1]TDSheet!$A:$AF,32,0)</f>
        <v>170.8</v>
      </c>
      <c r="AG96" s="14">
        <f>VLOOKUP(A:A,[1]TDSheet!$A:$AG,33,0)</f>
        <v>187.4</v>
      </c>
      <c r="AH96" s="14">
        <f>VLOOKUP(A:A,[3]TDSheet!$A:$D,4,0)</f>
        <v>165</v>
      </c>
      <c r="AI96" s="14">
        <f>VLOOKUP(A:A,[1]TDSheet!$A:$AI,35,0)</f>
        <v>0</v>
      </c>
      <c r="AJ96" s="14">
        <f t="shared" si="19"/>
        <v>60</v>
      </c>
      <c r="AK96" s="14"/>
      <c r="AL96" s="14"/>
      <c r="AM96" s="14"/>
    </row>
    <row r="97" spans="1:39" s="1" customFormat="1" ht="11.1" customHeight="1" outlineLevel="1" x14ac:dyDescent="0.2">
      <c r="A97" s="7" t="s">
        <v>100</v>
      </c>
      <c r="B97" s="7" t="s">
        <v>12</v>
      </c>
      <c r="C97" s="8">
        <v>543</v>
      </c>
      <c r="D97" s="8">
        <v>1804</v>
      </c>
      <c r="E97" s="8">
        <v>1661</v>
      </c>
      <c r="F97" s="8">
        <v>642</v>
      </c>
      <c r="G97" s="1" t="str">
        <f>VLOOKUP(A:A,[1]TDSheet!$A:$G,7,0)</f>
        <v>нов041,</v>
      </c>
      <c r="H97" s="1">
        <f>VLOOKUP(A:A,[1]TDSheet!$A:$H,8,0)</f>
        <v>0.3</v>
      </c>
      <c r="I97" s="1" t="e">
        <f>VLOOKUP(A:A,[1]TDSheet!$A:$I,9,0)</f>
        <v>#N/A</v>
      </c>
      <c r="J97" s="14">
        <f>VLOOKUP(A:A,[2]TDSheet!$A:$F,6,0)</f>
        <v>1708</v>
      </c>
      <c r="K97" s="14">
        <f t="shared" si="15"/>
        <v>-47</v>
      </c>
      <c r="L97" s="14">
        <f>VLOOKUP(A:A,[1]TDSheet!$A:$N,14,0)</f>
        <v>200</v>
      </c>
      <c r="M97" s="14">
        <f>VLOOKUP(A:A,[1]TDSheet!$A:$V,22,0)</f>
        <v>250</v>
      </c>
      <c r="N97" s="14">
        <f>VLOOKUP(A:A,[1]TDSheet!$A:$U,21,0)</f>
        <v>0</v>
      </c>
      <c r="O97" s="14">
        <f>VLOOKUP(A:A,[1]TDSheet!$A:$X,24,0)</f>
        <v>250</v>
      </c>
      <c r="P97" s="14"/>
      <c r="Q97" s="14"/>
      <c r="R97" s="14"/>
      <c r="S97" s="14"/>
      <c r="T97" s="14"/>
      <c r="U97" s="14"/>
      <c r="V97" s="14"/>
      <c r="W97" s="14">
        <f t="shared" si="16"/>
        <v>221.8</v>
      </c>
      <c r="X97" s="16">
        <v>300</v>
      </c>
      <c r="Y97" s="17">
        <f t="shared" si="17"/>
        <v>7.4030658250676282</v>
      </c>
      <c r="Z97" s="14">
        <f t="shared" si="18"/>
        <v>2.8944995491433723</v>
      </c>
      <c r="AA97" s="14"/>
      <c r="AB97" s="14"/>
      <c r="AC97" s="14"/>
      <c r="AD97" s="14">
        <f>VLOOKUP(A:A,[1]TDSheet!$A:$AD,30,0)</f>
        <v>552</v>
      </c>
      <c r="AE97" s="14">
        <f>VLOOKUP(A:A,[1]TDSheet!$A:$AE,31,0)</f>
        <v>244.2</v>
      </c>
      <c r="AF97" s="14">
        <f>VLOOKUP(A:A,[1]TDSheet!$A:$AF,32,0)</f>
        <v>251.8</v>
      </c>
      <c r="AG97" s="14">
        <f>VLOOKUP(A:A,[1]TDSheet!$A:$AG,33,0)</f>
        <v>237.8</v>
      </c>
      <c r="AH97" s="14">
        <f>VLOOKUP(A:A,[3]TDSheet!$A:$D,4,0)</f>
        <v>260</v>
      </c>
      <c r="AI97" s="14">
        <f>VLOOKUP(A:A,[1]TDSheet!$A:$AI,35,0)</f>
        <v>0</v>
      </c>
      <c r="AJ97" s="14">
        <f t="shared" si="19"/>
        <v>90</v>
      </c>
      <c r="AK97" s="14"/>
      <c r="AL97" s="14"/>
      <c r="AM97" s="14"/>
    </row>
    <row r="98" spans="1:39" s="1" customFormat="1" ht="11.1" customHeight="1" outlineLevel="1" x14ac:dyDescent="0.2">
      <c r="A98" s="7" t="s">
        <v>101</v>
      </c>
      <c r="B98" s="7" t="s">
        <v>12</v>
      </c>
      <c r="C98" s="8">
        <v>295</v>
      </c>
      <c r="D98" s="8">
        <v>996</v>
      </c>
      <c r="E98" s="8">
        <v>761</v>
      </c>
      <c r="F98" s="8">
        <v>514</v>
      </c>
      <c r="G98" s="1" t="str">
        <f>VLOOKUP(A:A,[1]TDSheet!$A:$G,7,0)</f>
        <v>нов041,</v>
      </c>
      <c r="H98" s="1">
        <f>VLOOKUP(A:A,[1]TDSheet!$A:$H,8,0)</f>
        <v>0.3</v>
      </c>
      <c r="I98" s="1" t="e">
        <f>VLOOKUP(A:A,[1]TDSheet!$A:$I,9,0)</f>
        <v>#N/A</v>
      </c>
      <c r="J98" s="14">
        <f>VLOOKUP(A:A,[2]TDSheet!$A:$F,6,0)</f>
        <v>776</v>
      </c>
      <c r="K98" s="14">
        <f t="shared" si="15"/>
        <v>-15</v>
      </c>
      <c r="L98" s="14">
        <f>VLOOKUP(A:A,[1]TDSheet!$A:$N,14,0)</f>
        <v>150</v>
      </c>
      <c r="M98" s="14">
        <f>VLOOKUP(A:A,[1]TDSheet!$A:$V,22,0)</f>
        <v>100</v>
      </c>
      <c r="N98" s="14">
        <f>VLOOKUP(A:A,[1]TDSheet!$A:$U,21,0)</f>
        <v>0</v>
      </c>
      <c r="O98" s="14">
        <f>VLOOKUP(A:A,[1]TDSheet!$A:$X,24,0)</f>
        <v>130</v>
      </c>
      <c r="P98" s="14"/>
      <c r="Q98" s="14"/>
      <c r="R98" s="14"/>
      <c r="S98" s="14"/>
      <c r="T98" s="14"/>
      <c r="U98" s="14"/>
      <c r="V98" s="14"/>
      <c r="W98" s="14">
        <f t="shared" si="16"/>
        <v>152.19999999999999</v>
      </c>
      <c r="X98" s="16">
        <v>250</v>
      </c>
      <c r="Y98" s="17">
        <f t="shared" si="17"/>
        <v>7.5164257555847573</v>
      </c>
      <c r="Z98" s="14">
        <f t="shared" si="18"/>
        <v>3.3771353482260187</v>
      </c>
      <c r="AA98" s="14"/>
      <c r="AB98" s="14"/>
      <c r="AC98" s="14"/>
      <c r="AD98" s="14">
        <f>VLOOKUP(A:A,[1]TDSheet!$A:$AD,30,0)</f>
        <v>0</v>
      </c>
      <c r="AE98" s="14">
        <f>VLOOKUP(A:A,[1]TDSheet!$A:$AE,31,0)</f>
        <v>156.4</v>
      </c>
      <c r="AF98" s="14">
        <f>VLOOKUP(A:A,[1]TDSheet!$A:$AF,32,0)</f>
        <v>161</v>
      </c>
      <c r="AG98" s="14">
        <f>VLOOKUP(A:A,[1]TDSheet!$A:$AG,33,0)</f>
        <v>170.6</v>
      </c>
      <c r="AH98" s="14">
        <f>VLOOKUP(A:A,[3]TDSheet!$A:$D,4,0)</f>
        <v>179</v>
      </c>
      <c r="AI98" s="14">
        <f>VLOOKUP(A:A,[1]TDSheet!$A:$AI,35,0)</f>
        <v>0</v>
      </c>
      <c r="AJ98" s="14">
        <f t="shared" si="19"/>
        <v>75</v>
      </c>
      <c r="AK98" s="14"/>
      <c r="AL98" s="14"/>
      <c r="AM98" s="14"/>
    </row>
    <row r="99" spans="1:39" s="1" customFormat="1" ht="11.1" customHeight="1" outlineLevel="1" x14ac:dyDescent="0.2">
      <c r="A99" s="7" t="s">
        <v>112</v>
      </c>
      <c r="B99" s="7" t="s">
        <v>12</v>
      </c>
      <c r="C99" s="8">
        <v>4</v>
      </c>
      <c r="D99" s="8">
        <v>102</v>
      </c>
      <c r="E99" s="8">
        <v>102</v>
      </c>
      <c r="F99" s="8">
        <v>4</v>
      </c>
      <c r="G99" s="1" t="str">
        <f>VLOOKUP(A:A,[1]TDSheet!$A:$G,7,0)</f>
        <v>нв2807</v>
      </c>
      <c r="H99" s="1">
        <f>VLOOKUP(A:A,[1]TDSheet!$A:$H,8,0)</f>
        <v>0.33</v>
      </c>
      <c r="I99" s="1" t="e">
        <f>VLOOKUP(A:A,[1]TDSheet!$A:$I,9,0)</f>
        <v>#N/A</v>
      </c>
      <c r="J99" s="14">
        <f>VLOOKUP(A:A,[2]TDSheet!$A:$F,6,0)</f>
        <v>102</v>
      </c>
      <c r="K99" s="14">
        <f t="shared" si="15"/>
        <v>0</v>
      </c>
      <c r="L99" s="14">
        <f>VLOOKUP(A:A,[1]TDSheet!$A:$N,14,0)</f>
        <v>0</v>
      </c>
      <c r="M99" s="14">
        <f>VLOOKUP(A:A,[1]TDSheet!$A:$V,22,0)</f>
        <v>0</v>
      </c>
      <c r="N99" s="14">
        <f>VLOOKUP(A:A,[1]TDSheet!$A:$U,21,0)</f>
        <v>0</v>
      </c>
      <c r="O99" s="14">
        <f>VLOOKUP(A:A,[1]TDSheet!$A:$X,24,0)</f>
        <v>0</v>
      </c>
      <c r="P99" s="14"/>
      <c r="Q99" s="14"/>
      <c r="R99" s="14"/>
      <c r="S99" s="14"/>
      <c r="T99" s="14"/>
      <c r="U99" s="14"/>
      <c r="V99" s="14"/>
      <c r="W99" s="14">
        <f t="shared" si="16"/>
        <v>0</v>
      </c>
      <c r="X99" s="16"/>
      <c r="Y99" s="17" t="e">
        <f t="shared" si="17"/>
        <v>#DIV/0!</v>
      </c>
      <c r="Z99" s="14" t="e">
        <f t="shared" si="18"/>
        <v>#DIV/0!</v>
      </c>
      <c r="AA99" s="14"/>
      <c r="AB99" s="14"/>
      <c r="AC99" s="14"/>
      <c r="AD99" s="14">
        <f>VLOOKUP(A:A,[1]TDSheet!$A:$AD,30,0)</f>
        <v>102</v>
      </c>
      <c r="AE99" s="14">
        <f>VLOOKUP(A:A,[1]TDSheet!$A:$AE,31,0)</f>
        <v>0</v>
      </c>
      <c r="AF99" s="14">
        <f>VLOOKUP(A:A,[1]TDSheet!$A:$AF,32,0)</f>
        <v>0</v>
      </c>
      <c r="AG99" s="14">
        <f>VLOOKUP(A:A,[1]TDSheet!$A:$AG,33,0)</f>
        <v>0</v>
      </c>
      <c r="AH99" s="14">
        <v>0</v>
      </c>
      <c r="AI99" s="14">
        <f>VLOOKUP(A:A,[1]TDSheet!$A:$AI,35,0)</f>
        <v>0</v>
      </c>
      <c r="AJ99" s="14">
        <f t="shared" si="19"/>
        <v>0</v>
      </c>
      <c r="AK99" s="14"/>
      <c r="AL99" s="14"/>
      <c r="AM99" s="14"/>
    </row>
    <row r="100" spans="1:39" s="1" customFormat="1" ht="11.1" customHeight="1" outlineLevel="1" x14ac:dyDescent="0.2">
      <c r="A100" s="7" t="s">
        <v>102</v>
      </c>
      <c r="B100" s="7" t="s">
        <v>12</v>
      </c>
      <c r="C100" s="8">
        <v>6</v>
      </c>
      <c r="D100" s="8">
        <v>12</v>
      </c>
      <c r="E100" s="8">
        <v>6</v>
      </c>
      <c r="F100" s="8">
        <v>12</v>
      </c>
      <c r="G100" s="1" t="str">
        <f>VLOOKUP(A:A,[1]TDSheet!$A:$G,7,0)</f>
        <v>нов14,03</v>
      </c>
      <c r="H100" s="1">
        <f>VLOOKUP(A:A,[1]TDSheet!$A:$H,8,0)</f>
        <v>0.3</v>
      </c>
      <c r="I100" s="1" t="e">
        <f>VLOOKUP(A:A,[1]TDSheet!$A:$I,9,0)</f>
        <v>#N/A</v>
      </c>
      <c r="J100" s="14">
        <f>VLOOKUP(A:A,[2]TDSheet!$A:$F,6,0)</f>
        <v>15</v>
      </c>
      <c r="K100" s="14">
        <f t="shared" si="15"/>
        <v>-9</v>
      </c>
      <c r="L100" s="14">
        <f>VLOOKUP(A:A,[1]TDSheet!$A:$N,14,0)</f>
        <v>0</v>
      </c>
      <c r="M100" s="14">
        <f>VLOOKUP(A:A,[1]TDSheet!$A:$V,22,0)</f>
        <v>0</v>
      </c>
      <c r="N100" s="14">
        <f>VLOOKUP(A:A,[1]TDSheet!$A:$U,21,0)</f>
        <v>0</v>
      </c>
      <c r="O100" s="14">
        <f>VLOOKUP(A:A,[1]TDSheet!$A:$X,24,0)</f>
        <v>0</v>
      </c>
      <c r="P100" s="14"/>
      <c r="Q100" s="14"/>
      <c r="R100" s="14"/>
      <c r="S100" s="14"/>
      <c r="T100" s="14"/>
      <c r="U100" s="14"/>
      <c r="V100" s="14"/>
      <c r="W100" s="14">
        <f t="shared" si="16"/>
        <v>1.2</v>
      </c>
      <c r="X100" s="16"/>
      <c r="Y100" s="17">
        <f t="shared" si="17"/>
        <v>10</v>
      </c>
      <c r="Z100" s="14">
        <f t="shared" si="18"/>
        <v>10</v>
      </c>
      <c r="AA100" s="14"/>
      <c r="AB100" s="14"/>
      <c r="AC100" s="14"/>
      <c r="AD100" s="14">
        <f>VLOOKUP(A:A,[1]TDSheet!$A:$AD,30,0)</f>
        <v>0</v>
      </c>
      <c r="AE100" s="14">
        <f>VLOOKUP(A:A,[1]TDSheet!$A:$AE,31,0)</f>
        <v>1.2</v>
      </c>
      <c r="AF100" s="14">
        <f>VLOOKUP(A:A,[1]TDSheet!$A:$AF,32,0)</f>
        <v>1</v>
      </c>
      <c r="AG100" s="14">
        <f>VLOOKUP(A:A,[1]TDSheet!$A:$AG,33,0)</f>
        <v>1.8</v>
      </c>
      <c r="AH100" s="14">
        <f>VLOOKUP(A:A,[3]TDSheet!$A:$D,4,0)</f>
        <v>3</v>
      </c>
      <c r="AI100" s="14">
        <f>VLOOKUP(A:A,[1]TDSheet!$A:$AI,35,0)</f>
        <v>0</v>
      </c>
      <c r="AJ100" s="14">
        <f t="shared" si="19"/>
        <v>0</v>
      </c>
      <c r="AK100" s="14"/>
      <c r="AL100" s="14"/>
      <c r="AM100" s="14"/>
    </row>
    <row r="101" spans="1:39" s="1" customFormat="1" ht="11.1" customHeight="1" outlineLevel="1" x14ac:dyDescent="0.2">
      <c r="A101" s="7" t="s">
        <v>103</v>
      </c>
      <c r="B101" s="7" t="s">
        <v>12</v>
      </c>
      <c r="C101" s="8">
        <v>722</v>
      </c>
      <c r="D101" s="8">
        <v>108</v>
      </c>
      <c r="E101" s="8">
        <v>368</v>
      </c>
      <c r="F101" s="8">
        <v>454</v>
      </c>
      <c r="G101" s="1" t="str">
        <f>VLOOKUP(A:A,[1]TDSheet!$A:$G,7,0)</f>
        <v>нов1804,</v>
      </c>
      <c r="H101" s="1">
        <f>VLOOKUP(A:A,[1]TDSheet!$A:$H,8,0)</f>
        <v>0.12</v>
      </c>
      <c r="I101" s="1" t="e">
        <f>VLOOKUP(A:A,[1]TDSheet!$A:$I,9,0)</f>
        <v>#N/A</v>
      </c>
      <c r="J101" s="14">
        <f>VLOOKUP(A:A,[2]TDSheet!$A:$F,6,0)</f>
        <v>371</v>
      </c>
      <c r="K101" s="14">
        <f t="shared" si="15"/>
        <v>-3</v>
      </c>
      <c r="L101" s="14">
        <f>VLOOKUP(A:A,[1]TDSheet!$A:$N,14,0)</f>
        <v>0</v>
      </c>
      <c r="M101" s="14">
        <f>VLOOKUP(A:A,[1]TDSheet!$A:$V,22,0)</f>
        <v>0</v>
      </c>
      <c r="N101" s="14">
        <f>VLOOKUP(A:A,[1]TDSheet!$A:$U,21,0)</f>
        <v>0</v>
      </c>
      <c r="O101" s="14">
        <f>VLOOKUP(A:A,[1]TDSheet!$A:$X,24,0)</f>
        <v>250</v>
      </c>
      <c r="P101" s="14"/>
      <c r="Q101" s="14"/>
      <c r="R101" s="14"/>
      <c r="S101" s="14"/>
      <c r="T101" s="14"/>
      <c r="U101" s="14"/>
      <c r="V101" s="14"/>
      <c r="W101" s="14">
        <f t="shared" si="16"/>
        <v>73.599999999999994</v>
      </c>
      <c r="X101" s="16">
        <v>50</v>
      </c>
      <c r="Y101" s="17">
        <f t="shared" si="17"/>
        <v>10.244565217391305</v>
      </c>
      <c r="Z101" s="14">
        <f t="shared" si="18"/>
        <v>6.1684782608695654</v>
      </c>
      <c r="AA101" s="14"/>
      <c r="AB101" s="14"/>
      <c r="AC101" s="14"/>
      <c r="AD101" s="14">
        <f>VLOOKUP(A:A,[1]TDSheet!$A:$AD,30,0)</f>
        <v>0</v>
      </c>
      <c r="AE101" s="14">
        <f>VLOOKUP(A:A,[1]TDSheet!$A:$AE,31,0)</f>
        <v>114.8</v>
      </c>
      <c r="AF101" s="14">
        <f>VLOOKUP(A:A,[1]TDSheet!$A:$AF,32,0)</f>
        <v>104.2</v>
      </c>
      <c r="AG101" s="14">
        <f>VLOOKUP(A:A,[1]TDSheet!$A:$AG,33,0)</f>
        <v>92.4</v>
      </c>
      <c r="AH101" s="14">
        <f>VLOOKUP(A:A,[3]TDSheet!$A:$D,4,0)</f>
        <v>81</v>
      </c>
      <c r="AI101" s="14">
        <f>VLOOKUP(A:A,[1]TDSheet!$A:$AI,35,0)</f>
        <v>0</v>
      </c>
      <c r="AJ101" s="14">
        <f t="shared" si="19"/>
        <v>6</v>
      </c>
      <c r="AK101" s="14"/>
      <c r="AL101" s="14"/>
      <c r="AM101" s="14"/>
    </row>
    <row r="102" spans="1:39" s="1" customFormat="1" ht="21.95" customHeight="1" outlineLevel="1" x14ac:dyDescent="0.2">
      <c r="A102" s="7" t="s">
        <v>104</v>
      </c>
      <c r="B102" s="7" t="s">
        <v>12</v>
      </c>
      <c r="C102" s="8">
        <v>482</v>
      </c>
      <c r="D102" s="8">
        <v>545</v>
      </c>
      <c r="E102" s="8">
        <v>380</v>
      </c>
      <c r="F102" s="8">
        <v>637</v>
      </c>
      <c r="G102" s="1" t="str">
        <f>VLOOKUP(A:A,[1]TDSheet!$A:$G,7,0)</f>
        <v>нов0805</v>
      </c>
      <c r="H102" s="1">
        <f>VLOOKUP(A:A,[1]TDSheet!$A:$H,8,0)</f>
        <v>7.0000000000000007E-2</v>
      </c>
      <c r="I102" s="1" t="e">
        <f>VLOOKUP(A:A,[1]TDSheet!$A:$I,9,0)</f>
        <v>#N/A</v>
      </c>
      <c r="J102" s="14">
        <f>VLOOKUP(A:A,[2]TDSheet!$A:$F,6,0)</f>
        <v>393</v>
      </c>
      <c r="K102" s="14">
        <f t="shared" si="15"/>
        <v>-13</v>
      </c>
      <c r="L102" s="14">
        <f>VLOOKUP(A:A,[1]TDSheet!$A:$N,14,0)</f>
        <v>50</v>
      </c>
      <c r="M102" s="14">
        <f>VLOOKUP(A:A,[1]TDSheet!$A:$V,22,0)</f>
        <v>50</v>
      </c>
      <c r="N102" s="14">
        <f>VLOOKUP(A:A,[1]TDSheet!$A:$U,21,0)</f>
        <v>0</v>
      </c>
      <c r="O102" s="14">
        <f>VLOOKUP(A:A,[1]TDSheet!$A:$X,24,0)</f>
        <v>0</v>
      </c>
      <c r="P102" s="14"/>
      <c r="Q102" s="14"/>
      <c r="R102" s="14"/>
      <c r="S102" s="14"/>
      <c r="T102" s="14"/>
      <c r="U102" s="14"/>
      <c r="V102" s="14"/>
      <c r="W102" s="14">
        <f t="shared" si="16"/>
        <v>76</v>
      </c>
      <c r="X102" s="16">
        <v>50</v>
      </c>
      <c r="Y102" s="17">
        <f t="shared" si="17"/>
        <v>10.355263157894736</v>
      </c>
      <c r="Z102" s="14">
        <f t="shared" si="18"/>
        <v>8.3815789473684212</v>
      </c>
      <c r="AA102" s="14"/>
      <c r="AB102" s="14"/>
      <c r="AC102" s="14"/>
      <c r="AD102" s="14">
        <f>VLOOKUP(A:A,[1]TDSheet!$A:$AD,30,0)</f>
        <v>0</v>
      </c>
      <c r="AE102" s="14">
        <f>VLOOKUP(A:A,[1]TDSheet!$A:$AE,31,0)</f>
        <v>75</v>
      </c>
      <c r="AF102" s="14">
        <f>VLOOKUP(A:A,[1]TDSheet!$A:$AF,32,0)</f>
        <v>78</v>
      </c>
      <c r="AG102" s="14">
        <f>VLOOKUP(A:A,[1]TDSheet!$A:$AG,33,0)</f>
        <v>98.4</v>
      </c>
      <c r="AH102" s="14">
        <f>VLOOKUP(A:A,[3]TDSheet!$A:$D,4,0)</f>
        <v>94</v>
      </c>
      <c r="AI102" s="14">
        <f>VLOOKUP(A:A,[1]TDSheet!$A:$AI,35,0)</f>
        <v>0</v>
      </c>
      <c r="AJ102" s="14">
        <f t="shared" si="19"/>
        <v>3.5000000000000004</v>
      </c>
      <c r="AK102" s="14"/>
      <c r="AL102" s="14"/>
      <c r="AM102" s="14"/>
    </row>
    <row r="103" spans="1:39" s="1" customFormat="1" ht="11.1" customHeight="1" outlineLevel="1" x14ac:dyDescent="0.2">
      <c r="A103" s="7" t="s">
        <v>105</v>
      </c>
      <c r="B103" s="7" t="s">
        <v>12</v>
      </c>
      <c r="C103" s="8">
        <v>75</v>
      </c>
      <c r="D103" s="8">
        <v>427</v>
      </c>
      <c r="E103" s="8">
        <v>357</v>
      </c>
      <c r="F103" s="8">
        <v>133</v>
      </c>
      <c r="G103" s="1" t="str">
        <f>VLOOKUP(A:A,[1]TDSheet!$A:$G,7,0)</f>
        <v>нов0805</v>
      </c>
      <c r="H103" s="1">
        <f>VLOOKUP(A:A,[1]TDSheet!$A:$H,8,0)</f>
        <v>7.0000000000000007E-2</v>
      </c>
      <c r="I103" s="1" t="e">
        <f>VLOOKUP(A:A,[1]TDSheet!$A:$I,9,0)</f>
        <v>#N/A</v>
      </c>
      <c r="J103" s="14">
        <f>VLOOKUP(A:A,[2]TDSheet!$A:$F,6,0)</f>
        <v>375</v>
      </c>
      <c r="K103" s="14">
        <f t="shared" si="15"/>
        <v>-18</v>
      </c>
      <c r="L103" s="14">
        <f>VLOOKUP(A:A,[1]TDSheet!$A:$N,14,0)</f>
        <v>50</v>
      </c>
      <c r="M103" s="14">
        <f>VLOOKUP(A:A,[1]TDSheet!$A:$V,22,0)</f>
        <v>300</v>
      </c>
      <c r="N103" s="14">
        <f>VLOOKUP(A:A,[1]TDSheet!$A:$U,21,0)</f>
        <v>0</v>
      </c>
      <c r="O103" s="14">
        <f>VLOOKUP(A:A,[1]TDSheet!$A:$X,24,0)</f>
        <v>50</v>
      </c>
      <c r="P103" s="14"/>
      <c r="Q103" s="14"/>
      <c r="R103" s="14"/>
      <c r="S103" s="14"/>
      <c r="T103" s="14"/>
      <c r="U103" s="14"/>
      <c r="V103" s="14"/>
      <c r="W103" s="14">
        <f t="shared" si="16"/>
        <v>71.400000000000006</v>
      </c>
      <c r="X103" s="16">
        <v>200</v>
      </c>
      <c r="Y103" s="17">
        <f t="shared" si="17"/>
        <v>10.26610644257703</v>
      </c>
      <c r="Z103" s="14">
        <f t="shared" si="18"/>
        <v>1.8627450980392155</v>
      </c>
      <c r="AA103" s="14"/>
      <c r="AB103" s="14"/>
      <c r="AC103" s="14"/>
      <c r="AD103" s="14">
        <f>VLOOKUP(A:A,[1]TDSheet!$A:$AD,30,0)</f>
        <v>0</v>
      </c>
      <c r="AE103" s="14">
        <f>VLOOKUP(A:A,[1]TDSheet!$A:$AE,31,0)</f>
        <v>56</v>
      </c>
      <c r="AF103" s="14">
        <f>VLOOKUP(A:A,[1]TDSheet!$A:$AF,32,0)</f>
        <v>58.2</v>
      </c>
      <c r="AG103" s="14">
        <f>VLOOKUP(A:A,[1]TDSheet!$A:$AG,33,0)</f>
        <v>70.599999999999994</v>
      </c>
      <c r="AH103" s="14">
        <f>VLOOKUP(A:A,[3]TDSheet!$A:$D,4,0)</f>
        <v>110</v>
      </c>
      <c r="AI103" s="14">
        <f>VLOOKUP(A:A,[1]TDSheet!$A:$AI,35,0)</f>
        <v>0</v>
      </c>
      <c r="AJ103" s="14">
        <f t="shared" si="19"/>
        <v>14.000000000000002</v>
      </c>
      <c r="AK103" s="14"/>
      <c r="AL103" s="14"/>
      <c r="AM103" s="14"/>
    </row>
    <row r="104" spans="1:39" s="1" customFormat="1" ht="11.1" customHeight="1" outlineLevel="1" x14ac:dyDescent="0.2">
      <c r="A104" s="7" t="s">
        <v>106</v>
      </c>
      <c r="B104" s="7" t="s">
        <v>12</v>
      </c>
      <c r="C104" s="8">
        <v>1204</v>
      </c>
      <c r="D104" s="8">
        <v>274</v>
      </c>
      <c r="E104" s="8">
        <v>604</v>
      </c>
      <c r="F104" s="8">
        <v>869</v>
      </c>
      <c r="G104" s="1" t="str">
        <f>VLOOKUP(A:A,[1]TDSheet!$A:$G,7,0)</f>
        <v>нв1405,</v>
      </c>
      <c r="H104" s="1">
        <f>VLOOKUP(A:A,[1]TDSheet!$A:$H,8,0)</f>
        <v>7.0000000000000007E-2</v>
      </c>
      <c r="I104" s="1" t="e">
        <f>VLOOKUP(A:A,[1]TDSheet!$A:$I,9,0)</f>
        <v>#N/A</v>
      </c>
      <c r="J104" s="14">
        <f>VLOOKUP(A:A,[2]TDSheet!$A:$F,6,0)</f>
        <v>616</v>
      </c>
      <c r="K104" s="14">
        <f t="shared" si="15"/>
        <v>-12</v>
      </c>
      <c r="L104" s="14">
        <f>VLOOKUP(A:A,[1]TDSheet!$A:$N,14,0)</f>
        <v>100</v>
      </c>
      <c r="M104" s="14">
        <f>VLOOKUP(A:A,[1]TDSheet!$A:$V,22,0)</f>
        <v>200</v>
      </c>
      <c r="N104" s="14">
        <f>VLOOKUP(A:A,[1]TDSheet!$A:$U,21,0)</f>
        <v>0</v>
      </c>
      <c r="O104" s="14">
        <f>VLOOKUP(A:A,[1]TDSheet!$A:$X,24,0)</f>
        <v>50</v>
      </c>
      <c r="P104" s="14"/>
      <c r="Q104" s="14"/>
      <c r="R104" s="14"/>
      <c r="S104" s="14"/>
      <c r="T104" s="14"/>
      <c r="U104" s="14"/>
      <c r="V104" s="14"/>
      <c r="W104" s="14">
        <f t="shared" si="16"/>
        <v>120.8</v>
      </c>
      <c r="X104" s="16"/>
      <c r="Y104" s="17">
        <f t="shared" si="17"/>
        <v>10.091059602649008</v>
      </c>
      <c r="Z104" s="14">
        <f t="shared" si="18"/>
        <v>7.193708609271523</v>
      </c>
      <c r="AA104" s="14"/>
      <c r="AB104" s="14"/>
      <c r="AC104" s="14"/>
      <c r="AD104" s="14">
        <f>VLOOKUP(A:A,[1]TDSheet!$A:$AD,30,0)</f>
        <v>0</v>
      </c>
      <c r="AE104" s="14">
        <f>VLOOKUP(A:A,[1]TDSheet!$A:$AE,31,0)</f>
        <v>193</v>
      </c>
      <c r="AF104" s="14">
        <f>VLOOKUP(A:A,[1]TDSheet!$A:$AF,32,0)</f>
        <v>165</v>
      </c>
      <c r="AG104" s="14">
        <f>VLOOKUP(A:A,[1]TDSheet!$A:$AG,33,0)</f>
        <v>146.80000000000001</v>
      </c>
      <c r="AH104" s="14">
        <f>VLOOKUP(A:A,[3]TDSheet!$A:$D,4,0)</f>
        <v>152</v>
      </c>
      <c r="AI104" s="14">
        <f>VLOOKUP(A:A,[1]TDSheet!$A:$AI,35,0)</f>
        <v>0</v>
      </c>
      <c r="AJ104" s="14">
        <f t="shared" si="19"/>
        <v>0</v>
      </c>
      <c r="AK104" s="14"/>
      <c r="AL104" s="14"/>
      <c r="AM104" s="14"/>
    </row>
    <row r="105" spans="1:39" s="1" customFormat="1" ht="11.1" customHeight="1" outlineLevel="1" x14ac:dyDescent="0.2">
      <c r="A105" s="7" t="s">
        <v>107</v>
      </c>
      <c r="B105" s="7" t="s">
        <v>12</v>
      </c>
      <c r="C105" s="8">
        <v>620</v>
      </c>
      <c r="D105" s="8">
        <v>348</v>
      </c>
      <c r="E105" s="8">
        <v>703</v>
      </c>
      <c r="F105" s="8">
        <v>257</v>
      </c>
      <c r="G105" s="1" t="str">
        <f>VLOOKUP(A:A,[1]TDSheet!$A:$G,7,0)</f>
        <v>нв1405,</v>
      </c>
      <c r="H105" s="1">
        <f>VLOOKUP(A:A,[1]TDSheet!$A:$H,8,0)</f>
        <v>7.0000000000000007E-2</v>
      </c>
      <c r="I105" s="1">
        <f>VLOOKUP(A:A,[1]TDSheet!$A:$I,9,0)</f>
        <v>90</v>
      </c>
      <c r="J105" s="14">
        <f>VLOOKUP(A:A,[2]TDSheet!$A:$F,6,0)</f>
        <v>713</v>
      </c>
      <c r="K105" s="14">
        <f t="shared" si="15"/>
        <v>-10</v>
      </c>
      <c r="L105" s="14">
        <f>VLOOKUP(A:A,[1]TDSheet!$A:$N,14,0)</f>
        <v>100</v>
      </c>
      <c r="M105" s="14">
        <f>VLOOKUP(A:A,[1]TDSheet!$A:$V,22,0)</f>
        <v>300</v>
      </c>
      <c r="N105" s="14">
        <f>VLOOKUP(A:A,[1]TDSheet!$A:$U,21,0)</f>
        <v>0</v>
      </c>
      <c r="O105" s="14">
        <f>VLOOKUP(A:A,[1]TDSheet!$A:$X,24,0)</f>
        <v>250</v>
      </c>
      <c r="P105" s="14"/>
      <c r="Q105" s="14"/>
      <c r="R105" s="14"/>
      <c r="S105" s="14"/>
      <c r="T105" s="14"/>
      <c r="U105" s="14"/>
      <c r="V105" s="14"/>
      <c r="W105" s="14">
        <f t="shared" si="16"/>
        <v>140.6</v>
      </c>
      <c r="X105" s="16">
        <v>300</v>
      </c>
      <c r="Y105" s="17">
        <f t="shared" si="17"/>
        <v>8.5846372688477963</v>
      </c>
      <c r="Z105" s="14">
        <f t="shared" si="18"/>
        <v>1.8278805120910384</v>
      </c>
      <c r="AA105" s="14"/>
      <c r="AB105" s="14"/>
      <c r="AC105" s="14"/>
      <c r="AD105" s="14">
        <f>VLOOKUP(A:A,[1]TDSheet!$A:$AD,30,0)</f>
        <v>0</v>
      </c>
      <c r="AE105" s="14">
        <f>VLOOKUP(A:A,[1]TDSheet!$A:$AE,31,0)</f>
        <v>209.4</v>
      </c>
      <c r="AF105" s="14">
        <f>VLOOKUP(A:A,[1]TDSheet!$A:$AF,32,0)</f>
        <v>145</v>
      </c>
      <c r="AG105" s="14">
        <f>VLOOKUP(A:A,[1]TDSheet!$A:$AG,33,0)</f>
        <v>171.8</v>
      </c>
      <c r="AH105" s="14">
        <f>VLOOKUP(A:A,[3]TDSheet!$A:$D,4,0)</f>
        <v>164</v>
      </c>
      <c r="AI105" s="14">
        <f>VLOOKUP(A:A,[1]TDSheet!$A:$AI,35,0)</f>
        <v>0</v>
      </c>
      <c r="AJ105" s="14">
        <f t="shared" si="19"/>
        <v>21.000000000000004</v>
      </c>
      <c r="AK105" s="14"/>
      <c r="AL105" s="14"/>
      <c r="AM105" s="14"/>
    </row>
    <row r="106" spans="1:39" s="1" customFormat="1" ht="11.1" customHeight="1" outlineLevel="1" x14ac:dyDescent="0.2">
      <c r="A106" s="7" t="s">
        <v>108</v>
      </c>
      <c r="B106" s="7" t="s">
        <v>12</v>
      </c>
      <c r="C106" s="8">
        <v>1020</v>
      </c>
      <c r="D106" s="8">
        <v>326</v>
      </c>
      <c r="E106" s="8">
        <v>514</v>
      </c>
      <c r="F106" s="8">
        <v>832</v>
      </c>
      <c r="G106" s="1" t="str">
        <f>VLOOKUP(A:A,[1]TDSheet!$A:$G,7,0)</f>
        <v>нв1405,</v>
      </c>
      <c r="H106" s="1">
        <f>VLOOKUP(A:A,[1]TDSheet!$A:$H,8,0)</f>
        <v>7.0000000000000007E-2</v>
      </c>
      <c r="I106" s="1" t="e">
        <f>VLOOKUP(A:A,[1]TDSheet!$A:$I,9,0)</f>
        <v>#N/A</v>
      </c>
      <c r="J106" s="14">
        <f>VLOOKUP(A:A,[2]TDSheet!$A:$F,6,0)</f>
        <v>527</v>
      </c>
      <c r="K106" s="14">
        <f t="shared" si="15"/>
        <v>-13</v>
      </c>
      <c r="L106" s="14">
        <f>VLOOKUP(A:A,[1]TDSheet!$A:$N,14,0)</f>
        <v>100</v>
      </c>
      <c r="M106" s="14">
        <f>VLOOKUP(A:A,[1]TDSheet!$A:$V,22,0)</f>
        <v>100</v>
      </c>
      <c r="N106" s="14">
        <f>VLOOKUP(A:A,[1]TDSheet!$A:$U,21,0)</f>
        <v>0</v>
      </c>
      <c r="O106" s="14">
        <f>VLOOKUP(A:A,[1]TDSheet!$A:$X,24,0)</f>
        <v>50</v>
      </c>
      <c r="P106" s="14"/>
      <c r="Q106" s="14"/>
      <c r="R106" s="14"/>
      <c r="S106" s="14"/>
      <c r="T106" s="14"/>
      <c r="U106" s="14"/>
      <c r="V106" s="14"/>
      <c r="W106" s="14">
        <f t="shared" si="16"/>
        <v>102.8</v>
      </c>
      <c r="X106" s="16"/>
      <c r="Y106" s="17">
        <f t="shared" si="17"/>
        <v>10.525291828793774</v>
      </c>
      <c r="Z106" s="14">
        <f t="shared" si="18"/>
        <v>8.0933852140077818</v>
      </c>
      <c r="AA106" s="14"/>
      <c r="AB106" s="14"/>
      <c r="AC106" s="14"/>
      <c r="AD106" s="14">
        <f>VLOOKUP(A:A,[1]TDSheet!$A:$AD,30,0)</f>
        <v>0</v>
      </c>
      <c r="AE106" s="14">
        <f>VLOOKUP(A:A,[1]TDSheet!$A:$AE,31,0)</f>
        <v>165.4</v>
      </c>
      <c r="AF106" s="14">
        <f>VLOOKUP(A:A,[1]TDSheet!$A:$AF,32,0)</f>
        <v>137.4</v>
      </c>
      <c r="AG106" s="14">
        <f>VLOOKUP(A:A,[1]TDSheet!$A:$AG,33,0)</f>
        <v>136.4</v>
      </c>
      <c r="AH106" s="14">
        <f>VLOOKUP(A:A,[3]TDSheet!$A:$D,4,0)</f>
        <v>127</v>
      </c>
      <c r="AI106" s="14">
        <f>VLOOKUP(A:A,[1]TDSheet!$A:$AI,35,0)</f>
        <v>0</v>
      </c>
      <c r="AJ106" s="14">
        <f t="shared" si="19"/>
        <v>0</v>
      </c>
      <c r="AK106" s="14"/>
      <c r="AL106" s="14"/>
      <c r="AM106" s="14"/>
    </row>
    <row r="107" spans="1:39" s="1" customFormat="1" ht="11.1" customHeight="1" outlineLevel="1" x14ac:dyDescent="0.2">
      <c r="A107" s="7" t="s">
        <v>109</v>
      </c>
      <c r="B107" s="7" t="s">
        <v>12</v>
      </c>
      <c r="C107" s="8">
        <v>227</v>
      </c>
      <c r="D107" s="8">
        <v>851</v>
      </c>
      <c r="E107" s="8">
        <v>352</v>
      </c>
      <c r="F107" s="8">
        <v>723</v>
      </c>
      <c r="G107" s="1" t="str">
        <f>VLOOKUP(A:A,[1]TDSheet!$A:$G,7,0)</f>
        <v>нв1405,</v>
      </c>
      <c r="H107" s="1">
        <f>VLOOKUP(A:A,[1]TDSheet!$A:$H,8,0)</f>
        <v>5.5E-2</v>
      </c>
      <c r="I107" s="1" t="e">
        <f>VLOOKUP(A:A,[1]TDSheet!$A:$I,9,0)</f>
        <v>#N/A</v>
      </c>
      <c r="J107" s="14">
        <f>VLOOKUP(A:A,[2]TDSheet!$A:$F,6,0)</f>
        <v>357</v>
      </c>
      <c r="K107" s="14">
        <f t="shared" si="15"/>
        <v>-5</v>
      </c>
      <c r="L107" s="14">
        <f>VLOOKUP(A:A,[1]TDSheet!$A:$N,14,0)</f>
        <v>50</v>
      </c>
      <c r="M107" s="14">
        <f>VLOOKUP(A:A,[1]TDSheet!$A:$V,22,0)</f>
        <v>0</v>
      </c>
      <c r="N107" s="14">
        <f>VLOOKUP(A:A,[1]TDSheet!$A:$U,21,0)</f>
        <v>0</v>
      </c>
      <c r="O107" s="14">
        <f>VLOOKUP(A:A,[1]TDSheet!$A:$X,24,0)</f>
        <v>50</v>
      </c>
      <c r="P107" s="14"/>
      <c r="Q107" s="14"/>
      <c r="R107" s="14"/>
      <c r="S107" s="14"/>
      <c r="T107" s="14"/>
      <c r="U107" s="14"/>
      <c r="V107" s="14"/>
      <c r="W107" s="14">
        <f t="shared" si="16"/>
        <v>70.400000000000006</v>
      </c>
      <c r="X107" s="16"/>
      <c r="Y107" s="17">
        <f t="shared" si="17"/>
        <v>11.690340909090908</v>
      </c>
      <c r="Z107" s="14">
        <f t="shared" si="18"/>
        <v>10.269886363636363</v>
      </c>
      <c r="AA107" s="14"/>
      <c r="AB107" s="14"/>
      <c r="AC107" s="14"/>
      <c r="AD107" s="14">
        <f>VLOOKUP(A:A,[1]TDSheet!$A:$AD,30,0)</f>
        <v>0</v>
      </c>
      <c r="AE107" s="14">
        <f>VLOOKUP(A:A,[1]TDSheet!$A:$AE,31,0)</f>
        <v>41.4</v>
      </c>
      <c r="AF107" s="14">
        <f>VLOOKUP(A:A,[1]TDSheet!$A:$AF,32,0)</f>
        <v>88</v>
      </c>
      <c r="AG107" s="14">
        <f>VLOOKUP(A:A,[1]TDSheet!$A:$AG,33,0)</f>
        <v>100.4</v>
      </c>
      <c r="AH107" s="14">
        <f>VLOOKUP(A:A,[3]TDSheet!$A:$D,4,0)</f>
        <v>88</v>
      </c>
      <c r="AI107" s="14">
        <f>VLOOKUP(A:A,[1]TDSheet!$A:$AI,35,0)</f>
        <v>0</v>
      </c>
      <c r="AJ107" s="14">
        <f t="shared" si="19"/>
        <v>0</v>
      </c>
      <c r="AK107" s="14"/>
      <c r="AL107" s="14"/>
      <c r="AM107" s="14"/>
    </row>
    <row r="108" spans="1:39" s="1" customFormat="1" ht="21.95" customHeight="1" outlineLevel="1" x14ac:dyDescent="0.2">
      <c r="A108" s="7" t="s">
        <v>110</v>
      </c>
      <c r="B108" s="7" t="s">
        <v>12</v>
      </c>
      <c r="C108" s="8">
        <v>45</v>
      </c>
      <c r="D108" s="8">
        <v>458</v>
      </c>
      <c r="E108" s="18">
        <v>562</v>
      </c>
      <c r="F108" s="19">
        <v>-115</v>
      </c>
      <c r="G108" s="1" t="str">
        <f>VLOOKUP(A:A,[1]TDSheet!$A:$G,7,0)</f>
        <v>оконч</v>
      </c>
      <c r="H108" s="1">
        <f>VLOOKUP(A:A,[1]TDSheet!$A:$H,8,0)</f>
        <v>0</v>
      </c>
      <c r="I108" s="1" t="e">
        <f>VLOOKUP(A:A,[1]TDSheet!$A:$I,9,0)</f>
        <v>#N/A</v>
      </c>
      <c r="J108" s="14">
        <f>VLOOKUP(A:A,[2]TDSheet!$A:$F,6,0)</f>
        <v>575</v>
      </c>
      <c r="K108" s="14">
        <f t="shared" si="15"/>
        <v>-13</v>
      </c>
      <c r="L108" s="14">
        <f>VLOOKUP(A:A,[1]TDSheet!$A:$N,14,0)</f>
        <v>0</v>
      </c>
      <c r="M108" s="14">
        <f>VLOOKUP(A:A,[1]TDSheet!$A:$V,22,0)</f>
        <v>0</v>
      </c>
      <c r="N108" s="14">
        <f>VLOOKUP(A:A,[1]TDSheet!$A:$U,21,0)</f>
        <v>0</v>
      </c>
      <c r="O108" s="14">
        <f>VLOOKUP(A:A,[1]TDSheet!$A:$X,24,0)</f>
        <v>0</v>
      </c>
      <c r="P108" s="14"/>
      <c r="Q108" s="14"/>
      <c r="R108" s="14"/>
      <c r="S108" s="14"/>
      <c r="T108" s="14"/>
      <c r="U108" s="14"/>
      <c r="V108" s="14"/>
      <c r="W108" s="14">
        <f t="shared" si="16"/>
        <v>112.4</v>
      </c>
      <c r="X108" s="16"/>
      <c r="Y108" s="17">
        <f t="shared" si="17"/>
        <v>-1.0231316725978647</v>
      </c>
      <c r="Z108" s="14">
        <f t="shared" si="18"/>
        <v>-1.0231316725978647</v>
      </c>
      <c r="AA108" s="14"/>
      <c r="AB108" s="14"/>
      <c r="AC108" s="14"/>
      <c r="AD108" s="14">
        <f>VLOOKUP(A:A,[1]TDSheet!$A:$AD,30,0)</f>
        <v>0</v>
      </c>
      <c r="AE108" s="14">
        <f>VLOOKUP(A:A,[1]TDSheet!$A:$AE,31,0)</f>
        <v>124.2</v>
      </c>
      <c r="AF108" s="14">
        <f>VLOOKUP(A:A,[1]TDSheet!$A:$AF,32,0)</f>
        <v>122.6</v>
      </c>
      <c r="AG108" s="14">
        <f>VLOOKUP(A:A,[1]TDSheet!$A:$AG,33,0)</f>
        <v>124.2</v>
      </c>
      <c r="AH108" s="14">
        <f>VLOOKUP(A:A,[3]TDSheet!$A:$D,4,0)</f>
        <v>121</v>
      </c>
      <c r="AI108" s="14">
        <f>VLOOKUP(A:A,[1]TDSheet!$A:$AI,35,0)</f>
        <v>0</v>
      </c>
      <c r="AJ108" s="14">
        <f t="shared" si="19"/>
        <v>0</v>
      </c>
      <c r="AK108" s="14"/>
      <c r="AL108" s="14"/>
      <c r="AM108" s="14"/>
    </row>
    <row r="109" spans="1:39" s="1" customFormat="1" ht="21.95" customHeight="1" outlineLevel="1" x14ac:dyDescent="0.2">
      <c r="A109" s="7" t="s">
        <v>111</v>
      </c>
      <c r="B109" s="7" t="s">
        <v>12</v>
      </c>
      <c r="C109" s="8">
        <v>-267</v>
      </c>
      <c r="D109" s="8">
        <v>1535</v>
      </c>
      <c r="E109" s="18">
        <v>2008</v>
      </c>
      <c r="F109" s="19">
        <v>-772</v>
      </c>
      <c r="G109" s="1" t="str">
        <f>VLOOKUP(A:A,[1]TDSheet!$A:$G,7,0)</f>
        <v>оконч</v>
      </c>
      <c r="H109" s="1">
        <f>VLOOKUP(A:A,[1]TDSheet!$A:$H,8,0)</f>
        <v>0</v>
      </c>
      <c r="I109" s="1" t="e">
        <f>VLOOKUP(A:A,[1]TDSheet!$A:$I,9,0)</f>
        <v>#N/A</v>
      </c>
      <c r="J109" s="14">
        <f>VLOOKUP(A:A,[2]TDSheet!$A:$F,6,0)</f>
        <v>2073</v>
      </c>
      <c r="K109" s="14">
        <f t="shared" si="15"/>
        <v>-65</v>
      </c>
      <c r="L109" s="14">
        <f>VLOOKUP(A:A,[1]TDSheet!$A:$N,14,0)</f>
        <v>0</v>
      </c>
      <c r="M109" s="14">
        <f>VLOOKUP(A:A,[1]TDSheet!$A:$V,22,0)</f>
        <v>0</v>
      </c>
      <c r="N109" s="14">
        <f>VLOOKUP(A:A,[1]TDSheet!$A:$U,21,0)</f>
        <v>0</v>
      </c>
      <c r="O109" s="14">
        <f>VLOOKUP(A:A,[1]TDSheet!$A:$X,24,0)</f>
        <v>0</v>
      </c>
      <c r="P109" s="14"/>
      <c r="Q109" s="14"/>
      <c r="R109" s="14"/>
      <c r="S109" s="14"/>
      <c r="T109" s="14"/>
      <c r="U109" s="14"/>
      <c r="V109" s="14"/>
      <c r="W109" s="14">
        <f t="shared" si="16"/>
        <v>401.6</v>
      </c>
      <c r="X109" s="16"/>
      <c r="Y109" s="17">
        <f t="shared" si="17"/>
        <v>-1.9223107569721114</v>
      </c>
      <c r="Z109" s="14">
        <f t="shared" si="18"/>
        <v>-1.9223107569721114</v>
      </c>
      <c r="AA109" s="14"/>
      <c r="AB109" s="14"/>
      <c r="AC109" s="14"/>
      <c r="AD109" s="14">
        <f>VLOOKUP(A:A,[1]TDSheet!$A:$AD,30,0)</f>
        <v>0</v>
      </c>
      <c r="AE109" s="14">
        <f>VLOOKUP(A:A,[1]TDSheet!$A:$AE,31,0)</f>
        <v>522.4</v>
      </c>
      <c r="AF109" s="14">
        <f>VLOOKUP(A:A,[1]TDSheet!$A:$AF,32,0)</f>
        <v>458.6</v>
      </c>
      <c r="AG109" s="14">
        <f>VLOOKUP(A:A,[1]TDSheet!$A:$AG,33,0)</f>
        <v>408.2</v>
      </c>
      <c r="AH109" s="14">
        <f>VLOOKUP(A:A,[3]TDSheet!$A:$D,4,0)</f>
        <v>402</v>
      </c>
      <c r="AI109" s="14">
        <f>VLOOKUP(A:A,[1]TDSheet!$A:$AI,35,0)</f>
        <v>0</v>
      </c>
      <c r="AJ109" s="14">
        <f t="shared" si="19"/>
        <v>0</v>
      </c>
      <c r="AK109" s="14"/>
      <c r="AL109" s="14"/>
      <c r="AM109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2025-09-25T10:15:25Z</dcterms:modified>
</cp:coreProperties>
</file>