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DCEBD15-B23B-476B-A11F-09546C3476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BP489" i="1" s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X456" i="1"/>
  <c r="X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W507" i="1" s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N290" i="1"/>
  <c r="BM290" i="1"/>
  <c r="Z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7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7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BP222" i="1" s="1"/>
  <c r="P222" i="1"/>
  <c r="X219" i="1"/>
  <c r="X218" i="1"/>
  <c r="BO217" i="1"/>
  <c r="BM217" i="1"/>
  <c r="Y217" i="1"/>
  <c r="BP217" i="1" s="1"/>
  <c r="P217" i="1"/>
  <c r="BO216" i="1"/>
  <c r="BM216" i="1"/>
  <c r="Y216" i="1"/>
  <c r="Y218" i="1" s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6" i="1"/>
  <c r="X185" i="1"/>
  <c r="BO184" i="1"/>
  <c r="BM184" i="1"/>
  <c r="Y184" i="1"/>
  <c r="P184" i="1"/>
  <c r="BO183" i="1"/>
  <c r="BM183" i="1"/>
  <c r="Y183" i="1"/>
  <c r="BP183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Y157" i="1" s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BP148" i="1" s="1"/>
  <c r="P148" i="1"/>
  <c r="X146" i="1"/>
  <c r="X145" i="1"/>
  <c r="BO144" i="1"/>
  <c r="BM144" i="1"/>
  <c r="Y144" i="1"/>
  <c r="BP144" i="1" s="1"/>
  <c r="BO143" i="1"/>
  <c r="BM143" i="1"/>
  <c r="Y143" i="1"/>
  <c r="Y145" i="1" s="1"/>
  <c r="P143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X124" i="1"/>
  <c r="X123" i="1"/>
  <c r="BO122" i="1"/>
  <c r="BM122" i="1"/>
  <c r="Y122" i="1"/>
  <c r="P122" i="1"/>
  <c r="BO121" i="1"/>
  <c r="BM121" i="1"/>
  <c r="Y121" i="1"/>
  <c r="BP121" i="1" s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BP109" i="1" s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BP103" i="1" s="1"/>
  <c r="P103" i="1"/>
  <c r="BO102" i="1"/>
  <c r="BM102" i="1"/>
  <c r="Y102" i="1"/>
  <c r="P102" i="1"/>
  <c r="BO101" i="1"/>
  <c r="BM101" i="1"/>
  <c r="Y101" i="1"/>
  <c r="BP101" i="1" s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N67" i="1" s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07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J9" i="1"/>
  <c r="A9" i="1"/>
  <c r="A10" i="1" s="1"/>
  <c r="D7" i="1"/>
  <c r="Q6" i="1"/>
  <c r="P2" i="1"/>
  <c r="Z22" i="1" l="1"/>
  <c r="Z23" i="1" s="1"/>
  <c r="BN22" i="1"/>
  <c r="BP22" i="1"/>
  <c r="Z26" i="1"/>
  <c r="BN26" i="1"/>
  <c r="Z53" i="1"/>
  <c r="BN53" i="1"/>
  <c r="Z63" i="1"/>
  <c r="BN63" i="1"/>
  <c r="Z82" i="1"/>
  <c r="BN82" i="1"/>
  <c r="Z103" i="1"/>
  <c r="BN103" i="1"/>
  <c r="Z121" i="1"/>
  <c r="BN121" i="1"/>
  <c r="Z162" i="1"/>
  <c r="BN162" i="1"/>
  <c r="Z172" i="1"/>
  <c r="BN172" i="1"/>
  <c r="Z195" i="1"/>
  <c r="BN195" i="1"/>
  <c r="Z207" i="1"/>
  <c r="BN207" i="1"/>
  <c r="Z224" i="1"/>
  <c r="BN224" i="1"/>
  <c r="Z225" i="1"/>
  <c r="BN225" i="1"/>
  <c r="Z234" i="1"/>
  <c r="Z235" i="1" s="1"/>
  <c r="BN234" i="1"/>
  <c r="BP234" i="1"/>
  <c r="Y235" i="1"/>
  <c r="Z244" i="1"/>
  <c r="BN244" i="1"/>
  <c r="Z269" i="1"/>
  <c r="BN269" i="1"/>
  <c r="Z298" i="1"/>
  <c r="BN298" i="1"/>
  <c r="Z308" i="1"/>
  <c r="BN308" i="1"/>
  <c r="Z322" i="1"/>
  <c r="BN322" i="1"/>
  <c r="Z345" i="1"/>
  <c r="BN345" i="1"/>
  <c r="Z390" i="1"/>
  <c r="BN390" i="1"/>
  <c r="Z400" i="1"/>
  <c r="BN400" i="1"/>
  <c r="Z431" i="1"/>
  <c r="BN431" i="1"/>
  <c r="Z432" i="1"/>
  <c r="BN432" i="1"/>
  <c r="Z444" i="1"/>
  <c r="BN444" i="1"/>
  <c r="Z458" i="1"/>
  <c r="Z461" i="1" s="1"/>
  <c r="BN458" i="1"/>
  <c r="Z489" i="1"/>
  <c r="BN489" i="1"/>
  <c r="Y90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Y359" i="1"/>
  <c r="BP357" i="1"/>
  <c r="BN357" i="1"/>
  <c r="Z357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8" i="1"/>
  <c r="BN438" i="1"/>
  <c r="Z438" i="1"/>
  <c r="BP454" i="1"/>
  <c r="BN454" i="1"/>
  <c r="Z454" i="1"/>
  <c r="Y481" i="1"/>
  <c r="BP479" i="1"/>
  <c r="BN479" i="1"/>
  <c r="Z479" i="1"/>
  <c r="X497" i="1"/>
  <c r="Y32" i="1"/>
  <c r="Z28" i="1"/>
  <c r="BN28" i="1"/>
  <c r="Z42" i="1"/>
  <c r="BN42" i="1"/>
  <c r="D507" i="1"/>
  <c r="Z55" i="1"/>
  <c r="BN55" i="1"/>
  <c r="Z61" i="1"/>
  <c r="BN61" i="1"/>
  <c r="BP61" i="1"/>
  <c r="Z67" i="1"/>
  <c r="Z68" i="1"/>
  <c r="BN68" i="1"/>
  <c r="Z76" i="1"/>
  <c r="BN76" i="1"/>
  <c r="Z87" i="1"/>
  <c r="BN87" i="1"/>
  <c r="Z94" i="1"/>
  <c r="BN94" i="1"/>
  <c r="Z101" i="1"/>
  <c r="BN101" i="1"/>
  <c r="Z109" i="1"/>
  <c r="BN109" i="1"/>
  <c r="Z117" i="1"/>
  <c r="BN117" i="1"/>
  <c r="Z128" i="1"/>
  <c r="BN128" i="1"/>
  <c r="Y134" i="1"/>
  <c r="Z138" i="1"/>
  <c r="BN138" i="1"/>
  <c r="Z143" i="1"/>
  <c r="Z145" i="1" s="1"/>
  <c r="BN143" i="1"/>
  <c r="BP143" i="1"/>
  <c r="Z144" i="1"/>
  <c r="BN144" i="1"/>
  <c r="Z148" i="1"/>
  <c r="BN148" i="1"/>
  <c r="Z156" i="1"/>
  <c r="Z157" i="1" s="1"/>
  <c r="BN156" i="1"/>
  <c r="BP156" i="1"/>
  <c r="Z160" i="1"/>
  <c r="BN160" i="1"/>
  <c r="BP160" i="1"/>
  <c r="Z164" i="1"/>
  <c r="BN164" i="1"/>
  <c r="Z168" i="1"/>
  <c r="BN168" i="1"/>
  <c r="Y176" i="1"/>
  <c r="Z174" i="1"/>
  <c r="BN174" i="1"/>
  <c r="Y175" i="1"/>
  <c r="Z178" i="1"/>
  <c r="Z179" i="1" s="1"/>
  <c r="BN178" i="1"/>
  <c r="BP178" i="1"/>
  <c r="Y179" i="1"/>
  <c r="Z183" i="1"/>
  <c r="BN183" i="1"/>
  <c r="Z193" i="1"/>
  <c r="BN193" i="1"/>
  <c r="BP193" i="1"/>
  <c r="Z197" i="1"/>
  <c r="BN197" i="1"/>
  <c r="Z205" i="1"/>
  <c r="BN205" i="1"/>
  <c r="Z209" i="1"/>
  <c r="BN209" i="1"/>
  <c r="Z217" i="1"/>
  <c r="BN217" i="1"/>
  <c r="Z222" i="1"/>
  <c r="BN222" i="1"/>
  <c r="Z227" i="1"/>
  <c r="BN227" i="1"/>
  <c r="Z230" i="1"/>
  <c r="BN230" i="1"/>
  <c r="Z251" i="1"/>
  <c r="BN251" i="1"/>
  <c r="Z267" i="1"/>
  <c r="BN267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BN362" i="1"/>
  <c r="Z362" i="1"/>
  <c r="Z363" i="1" s="1"/>
  <c r="BP368" i="1"/>
  <c r="BN368" i="1"/>
  <c r="Z368" i="1"/>
  <c r="BP392" i="1"/>
  <c r="BN392" i="1"/>
  <c r="Z392" i="1"/>
  <c r="BP411" i="1"/>
  <c r="BN411" i="1"/>
  <c r="Z411" i="1"/>
  <c r="BP434" i="1"/>
  <c r="BN434" i="1"/>
  <c r="Z434" i="1"/>
  <c r="BP450" i="1"/>
  <c r="BN450" i="1"/>
  <c r="Z450" i="1"/>
  <c r="BP460" i="1"/>
  <c r="BN460" i="1"/>
  <c r="Z460" i="1"/>
  <c r="BP466" i="1"/>
  <c r="BN466" i="1"/>
  <c r="Z466" i="1"/>
  <c r="Z470" i="1" s="1"/>
  <c r="Y402" i="1"/>
  <c r="Y462" i="1"/>
  <c r="Y461" i="1"/>
  <c r="F10" i="1"/>
  <c r="F9" i="1"/>
  <c r="Y33" i="1"/>
  <c r="Y37" i="1"/>
  <c r="Y45" i="1"/>
  <c r="Y49" i="1"/>
  <c r="Y58" i="1"/>
  <c r="Y64" i="1"/>
  <c r="BP69" i="1"/>
  <c r="BN69" i="1"/>
  <c r="Z69" i="1"/>
  <c r="Z70" i="1" s="1"/>
  <c r="Y71" i="1"/>
  <c r="Y78" i="1"/>
  <c r="BP73" i="1"/>
  <c r="BN73" i="1"/>
  <c r="Z73" i="1"/>
  <c r="BP77" i="1"/>
  <c r="BN77" i="1"/>
  <c r="Z77" i="1"/>
  <c r="Y79" i="1"/>
  <c r="Y84" i="1"/>
  <c r="BP81" i="1"/>
  <c r="BN81" i="1"/>
  <c r="Z81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Y124" i="1"/>
  <c r="G507" i="1"/>
  <c r="Y130" i="1"/>
  <c r="BP127" i="1"/>
  <c r="BN127" i="1"/>
  <c r="Z127" i="1"/>
  <c r="Z129" i="1" s="1"/>
  <c r="BP149" i="1"/>
  <c r="BN149" i="1"/>
  <c r="Z149" i="1"/>
  <c r="Z151" i="1" s="1"/>
  <c r="BP163" i="1"/>
  <c r="BN163" i="1"/>
  <c r="Z163" i="1"/>
  <c r="BP167" i="1"/>
  <c r="BN167" i="1"/>
  <c r="Z167" i="1"/>
  <c r="BP184" i="1"/>
  <c r="BN184" i="1"/>
  <c r="Z184" i="1"/>
  <c r="Z185" i="1" s="1"/>
  <c r="Y186" i="1"/>
  <c r="Y191" i="1"/>
  <c r="BP188" i="1"/>
  <c r="BN188" i="1"/>
  <c r="Z188" i="1"/>
  <c r="Z190" i="1" s="1"/>
  <c r="BP196" i="1"/>
  <c r="BN196" i="1"/>
  <c r="Z196" i="1"/>
  <c r="BP200" i="1"/>
  <c r="BN200" i="1"/>
  <c r="Z200" i="1"/>
  <c r="Y202" i="1"/>
  <c r="Y213" i="1"/>
  <c r="Y214" i="1"/>
  <c r="BP204" i="1"/>
  <c r="BN204" i="1"/>
  <c r="Z204" i="1"/>
  <c r="BP208" i="1"/>
  <c r="BN208" i="1"/>
  <c r="Z208" i="1"/>
  <c r="BP291" i="1"/>
  <c r="BN291" i="1"/>
  <c r="Z291" i="1"/>
  <c r="BP321" i="1"/>
  <c r="BN321" i="1"/>
  <c r="Z321" i="1"/>
  <c r="BP329" i="1"/>
  <c r="BN329" i="1"/>
  <c r="Z329" i="1"/>
  <c r="Y331" i="1"/>
  <c r="S507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Z354" i="1" s="1"/>
  <c r="Y354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Y70" i="1"/>
  <c r="BP67" i="1"/>
  <c r="BP75" i="1"/>
  <c r="BN75" i="1"/>
  <c r="Z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2" i="1"/>
  <c r="Y151" i="1"/>
  <c r="BP161" i="1"/>
  <c r="BN161" i="1"/>
  <c r="Z161" i="1"/>
  <c r="BP165" i="1"/>
  <c r="BN165" i="1"/>
  <c r="Z165" i="1"/>
  <c r="Z169" i="1" s="1"/>
  <c r="Y169" i="1"/>
  <c r="Z175" i="1"/>
  <c r="BP173" i="1"/>
  <c r="BN173" i="1"/>
  <c r="Z173" i="1"/>
  <c r="Y190" i="1"/>
  <c r="BP194" i="1"/>
  <c r="BN194" i="1"/>
  <c r="Z194" i="1"/>
  <c r="BP198" i="1"/>
  <c r="BN198" i="1"/>
  <c r="Z198" i="1"/>
  <c r="BP206" i="1"/>
  <c r="BN206" i="1"/>
  <c r="Z206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Y263" i="1"/>
  <c r="BP268" i="1"/>
  <c r="BN268" i="1"/>
  <c r="Z268" i="1"/>
  <c r="Z270" i="1" s="1"/>
  <c r="O507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Y317" i="1"/>
  <c r="BP391" i="1"/>
  <c r="BN391" i="1"/>
  <c r="Z391" i="1"/>
  <c r="BP395" i="1"/>
  <c r="BN395" i="1"/>
  <c r="Z395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E507" i="1"/>
  <c r="Y91" i="1"/>
  <c r="H507" i="1"/>
  <c r="Y146" i="1"/>
  <c r="I507" i="1"/>
  <c r="Y158" i="1"/>
  <c r="J507" i="1"/>
  <c r="Y185" i="1"/>
  <c r="BP212" i="1"/>
  <c r="BN212" i="1"/>
  <c r="Z212" i="1"/>
  <c r="Y219" i="1"/>
  <c r="BP216" i="1"/>
  <c r="BN216" i="1"/>
  <c r="Z216" i="1"/>
  <c r="BP226" i="1"/>
  <c r="BN226" i="1"/>
  <c r="Z226" i="1"/>
  <c r="BP229" i="1"/>
  <c r="BN229" i="1"/>
  <c r="Z229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Z293" i="1" s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T507" i="1"/>
  <c r="Y349" i="1"/>
  <c r="BP342" i="1"/>
  <c r="BN342" i="1"/>
  <c r="Z342" i="1"/>
  <c r="BP346" i="1"/>
  <c r="BN346" i="1"/>
  <c r="Z346" i="1"/>
  <c r="BP358" i="1"/>
  <c r="BN358" i="1"/>
  <c r="Z358" i="1"/>
  <c r="Z359" i="1" s="1"/>
  <c r="Y360" i="1"/>
  <c r="BP369" i="1"/>
  <c r="BN369" i="1"/>
  <c r="Z369" i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BP412" i="1"/>
  <c r="BN412" i="1"/>
  <c r="Z412" i="1"/>
  <c r="K507" i="1"/>
  <c r="Y232" i="1"/>
  <c r="Y276" i="1"/>
  <c r="Y285" i="1"/>
  <c r="R507" i="1"/>
  <c r="Y294" i="1"/>
  <c r="Y363" i="1"/>
  <c r="BP362" i="1"/>
  <c r="Y364" i="1"/>
  <c r="U507" i="1"/>
  <c r="Y370" i="1"/>
  <c r="BP367" i="1"/>
  <c r="BN367" i="1"/>
  <c r="Z367" i="1"/>
  <c r="Z370" i="1" s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Y407" i="1"/>
  <c r="BP406" i="1"/>
  <c r="BN406" i="1"/>
  <c r="Z406" i="1"/>
  <c r="Z407" i="1" s="1"/>
  <c r="Y408" i="1"/>
  <c r="Y415" i="1"/>
  <c r="BP410" i="1"/>
  <c r="BN410" i="1"/>
  <c r="Z410" i="1"/>
  <c r="Z414" i="1" s="1"/>
  <c r="Y414" i="1"/>
  <c r="BP430" i="1"/>
  <c r="BN430" i="1"/>
  <c r="Z430" i="1"/>
  <c r="BP467" i="1"/>
  <c r="BN467" i="1"/>
  <c r="Z467" i="1"/>
  <c r="Y471" i="1"/>
  <c r="BP474" i="1"/>
  <c r="BN474" i="1"/>
  <c r="Z474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BP451" i="1"/>
  <c r="BN451" i="1"/>
  <c r="Z45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Z481" i="1" s="1"/>
  <c r="Y482" i="1"/>
  <c r="Y485" i="1"/>
  <c r="BP484" i="1"/>
  <c r="BN484" i="1"/>
  <c r="Z484" i="1"/>
  <c r="Z485" i="1" s="1"/>
  <c r="Y486" i="1"/>
  <c r="Y491" i="1"/>
  <c r="BP488" i="1"/>
  <c r="BN488" i="1"/>
  <c r="Z488" i="1"/>
  <c r="Z490" i="1" s="1"/>
  <c r="Z446" i="1" l="1"/>
  <c r="Z440" i="1"/>
  <c r="Z303" i="1"/>
  <c r="Z218" i="1"/>
  <c r="Z317" i="1"/>
  <c r="Z111" i="1"/>
  <c r="Z64" i="1"/>
  <c r="Z32" i="1"/>
  <c r="Z123" i="1"/>
  <c r="Z83" i="1"/>
  <c r="Z397" i="1"/>
  <c r="Z311" i="1"/>
  <c r="Z231" i="1"/>
  <c r="Y501" i="1"/>
  <c r="Y499" i="1"/>
  <c r="Y498" i="1"/>
  <c r="Z105" i="1"/>
  <c r="Y500" i="1"/>
  <c r="Z255" i="1"/>
  <c r="Y497" i="1"/>
  <c r="Z349" i="1"/>
  <c r="Z324" i="1"/>
  <c r="Z455" i="1"/>
  <c r="Z263" i="1"/>
  <c r="Z246" i="1"/>
  <c r="Z201" i="1"/>
  <c r="Z58" i="1"/>
  <c r="X500" i="1"/>
  <c r="Z337" i="1"/>
  <c r="Z213" i="1"/>
  <c r="Z118" i="1"/>
  <c r="Z97" i="1"/>
  <c r="Z502" i="1" s="1"/>
  <c r="Z78" i="1"/>
</calcChain>
</file>

<file path=xl/sharedStrings.xml><?xml version="1.0" encoding="utf-8"?>
<sst xmlns="http://schemas.openxmlformats.org/spreadsheetml/2006/main" count="2163" uniqueCount="782">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</sst>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781</v>
      </c>
      <c r="I5" s="797"/>
      <c r="J5" s="797"/>
      <c r="K5" s="797"/>
      <c r="L5" s="797"/>
      <c r="M5" s="623"/>
      <c r="N5" s="58"/>
      <c r="P5" s="24" t="s">
        <v>10</v>
      </c>
      <c r="Q5" s="842">
        <v>45928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Воскресенье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0.375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50</v>
      </c>
      <c r="Y41" s="542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280</v>
      </c>
      <c r="Y42" s="542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0</v>
      </c>
      <c r="Y43" s="54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74.629629629629633</v>
      </c>
      <c r="Y44" s="543">
        <f>IFERROR(Y41/H41,"0")+IFERROR(Y42/H42,"0")+IFERROR(Y43/H43,"0")</f>
        <v>75</v>
      </c>
      <c r="Z44" s="543">
        <f>IFERROR(IF(Z41="",0,Z41),"0")+IFERROR(IF(Z42="",0,Z42),"0")+IFERROR(IF(Z43="",0,Z43),"0")</f>
        <v>0.72629999999999995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330</v>
      </c>
      <c r="Y45" s="543">
        <f>IFERROR(SUM(Y41:Y43),"0")</f>
        <v>334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150</v>
      </c>
      <c r="Y53" s="542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0</v>
      </c>
      <c r="Y55" s="54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450</v>
      </c>
      <c r="Y57" s="542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113.88888888888889</v>
      </c>
      <c r="Y58" s="543">
        <f>IFERROR(Y52/H52,"0")+IFERROR(Y53/H53,"0")+IFERROR(Y54/H54,"0")+IFERROR(Y55/H55,"0")+IFERROR(Y56/H56,"0")+IFERROR(Y57/H57,"0")</f>
        <v>114</v>
      </c>
      <c r="Z58" s="543">
        <f>IFERROR(IF(Z52="",0,Z52),"0")+IFERROR(IF(Z53="",0,Z53),"0")+IFERROR(IF(Z54="",0,Z54),"0")+IFERROR(IF(Z55="",0,Z55),"0")+IFERROR(IF(Z56="",0,Z56),"0")+IFERROR(IF(Z57="",0,Z57),"0")</f>
        <v>1.1677200000000001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600</v>
      </c>
      <c r="Y59" s="543">
        <f>IFERROR(SUM(Y52:Y57),"0")</f>
        <v>601.20000000000005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150</v>
      </c>
      <c r="Y61" s="542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135</v>
      </c>
      <c r="Y63" s="542">
        <f>IFERROR(IF(X63="",0,CEILING((X63/$H63),1)*$H63),"")</f>
        <v>135</v>
      </c>
      <c r="Z63" s="36">
        <f>IFERROR(IF(Y63=0,"",ROUNDUP(Y63/H63,0)*0.00651),"")</f>
        <v>0.32550000000000001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144</v>
      </c>
      <c r="BN63" s="64">
        <f>IFERROR(Y63*I63/H63,"0")</f>
        <v>144</v>
      </c>
      <c r="BO63" s="64">
        <f>IFERROR(1/J63*(X63/H63),"0")</f>
        <v>0.27472527472527475</v>
      </c>
      <c r="BP63" s="64">
        <f>IFERROR(1/J63*(Y63/H63),"0")</f>
        <v>0.27472527472527475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63.888888888888886</v>
      </c>
      <c r="Y64" s="543">
        <f>IFERROR(Y61/H61,"0")+IFERROR(Y62/H62,"0")+IFERROR(Y63/H63,"0")</f>
        <v>64</v>
      </c>
      <c r="Z64" s="543">
        <f>IFERROR(IF(Z61="",0,Z61),"0")+IFERROR(IF(Z62="",0,Z62),"0")+IFERROR(IF(Z63="",0,Z63),"0")</f>
        <v>0.59122000000000008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285</v>
      </c>
      <c r="Y65" s="543">
        <f>IFERROR(SUM(Y61:Y63),"0")</f>
        <v>286.20000000000005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110</v>
      </c>
      <c r="Y81" s="542">
        <f>IFERROR(IF(X81="",0,CEILING((X81/$H81),1)*$H81),"")</f>
        <v>117</v>
      </c>
      <c r="Z81" s="36">
        <f>IFERROR(IF(Y81=0,"",ROUNDUP(Y81/H81,0)*0.01898),"")</f>
        <v>0.28470000000000001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116.13461538461537</v>
      </c>
      <c r="BN81" s="64">
        <f>IFERROR(Y81*I81/H81,"0")</f>
        <v>123.52499999999999</v>
      </c>
      <c r="BO81" s="64">
        <f>IFERROR(1/J81*(X81/H81),"0")</f>
        <v>0.2203525641025641</v>
      </c>
      <c r="BP81" s="64">
        <f>IFERROR(1/J81*(Y81/H81),"0")</f>
        <v>0.234375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14.102564102564102</v>
      </c>
      <c r="Y83" s="543">
        <f>IFERROR(Y81/H81,"0")+IFERROR(Y82/H82,"0")</f>
        <v>15</v>
      </c>
      <c r="Z83" s="543">
        <f>IFERROR(IF(Z81="",0,Z81),"0")+IFERROR(IF(Z82="",0,Z82),"0")</f>
        <v>0.28470000000000001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110</v>
      </c>
      <c r="Y84" s="543">
        <f>IFERROR(SUM(Y81:Y82),"0")</f>
        <v>117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300</v>
      </c>
      <c r="Y87" s="542">
        <f>IFERROR(IF(X87="",0,CEILING((X87/$H87),1)*$H87),"")</f>
        <v>302.40000000000003</v>
      </c>
      <c r="Z87" s="36">
        <f>IFERROR(IF(Y87=0,"",ROUNDUP(Y87/H87,0)*0.01898),"")</f>
        <v>0.53144000000000002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312.08333333333331</v>
      </c>
      <c r="BN87" s="64">
        <f>IFERROR(Y87*I87/H87,"0")</f>
        <v>314.58000000000004</v>
      </c>
      <c r="BO87" s="64">
        <f>IFERROR(1/J87*(X87/H87),"0")</f>
        <v>0.43402777777777773</v>
      </c>
      <c r="BP87" s="64">
        <f>IFERROR(1/J87*(Y87/H87),"0")</f>
        <v>0.4375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405</v>
      </c>
      <c r="Y89" s="542">
        <f>IFERROR(IF(X89="",0,CEILING((X89/$H89),1)*$H89),"")</f>
        <v>405</v>
      </c>
      <c r="Z89" s="36">
        <f>IFERROR(IF(Y89=0,"",ROUNDUP(Y89/H89,0)*0.00902),"")</f>
        <v>0.81180000000000008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423.9</v>
      </c>
      <c r="BN89" s="64">
        <f>IFERROR(Y89*I89/H89,"0")</f>
        <v>423.9</v>
      </c>
      <c r="BO89" s="64">
        <f>IFERROR(1/J89*(X89/H89),"0")</f>
        <v>0.68181818181818188</v>
      </c>
      <c r="BP89" s="64">
        <f>IFERROR(1/J89*(Y89/H89),"0")</f>
        <v>0.68181818181818188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117.77777777777777</v>
      </c>
      <c r="Y90" s="543">
        <f>IFERROR(Y87/H87,"0")+IFERROR(Y88/H88,"0")+IFERROR(Y89/H89,"0")</f>
        <v>118</v>
      </c>
      <c r="Z90" s="543">
        <f>IFERROR(IF(Z87="",0,Z87),"0")+IFERROR(IF(Z88="",0,Z88),"0")+IFERROR(IF(Z89="",0,Z89),"0")</f>
        <v>1.3432400000000002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705</v>
      </c>
      <c r="Y91" s="543">
        <f>IFERROR(SUM(Y87:Y89),"0")</f>
        <v>707.40000000000009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100</v>
      </c>
      <c r="Y93" s="542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450</v>
      </c>
      <c r="Y95" s="542">
        <f>IFERROR(IF(X95="",0,CEILING((X95/$H95),1)*$H95),"")</f>
        <v>450.90000000000003</v>
      </c>
      <c r="Z95" s="36">
        <f>IFERROR(IF(Y95=0,"",ROUNDUP(Y95/H95,0)*0.00651),"")</f>
        <v>1.08717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492</v>
      </c>
      <c r="BN95" s="64">
        <f>IFERROR(Y95*I95/H95,"0")</f>
        <v>492.98399999999998</v>
      </c>
      <c r="BO95" s="64">
        <f>IFERROR(1/J95*(X95/H95),"0")</f>
        <v>0.91575091575091572</v>
      </c>
      <c r="BP95" s="64">
        <f>IFERROR(1/J95*(Y95/H95),"0")</f>
        <v>0.91758241758241765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179.01234567901233</v>
      </c>
      <c r="Y97" s="543">
        <f>IFERROR(Y93/H93,"0")+IFERROR(Y94/H94,"0")+IFERROR(Y95/H95,"0")+IFERROR(Y96/H96,"0")</f>
        <v>180</v>
      </c>
      <c r="Z97" s="543">
        <f>IFERROR(IF(Z93="",0,Z93),"0")+IFERROR(IF(Z94="",0,Z94),"0")+IFERROR(IF(Z95="",0,Z95),"0")+IFERROR(IF(Z96="",0,Z96),"0")</f>
        <v>1.3339099999999999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550</v>
      </c>
      <c r="Y98" s="543">
        <f>IFERROR(SUM(Y93:Y96),"0")</f>
        <v>556.20000000000005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200</v>
      </c>
      <c r="Y101" s="542">
        <f>IFERROR(IF(X101="",0,CEILING((X101/$H101),1)*$H101),"")</f>
        <v>205.20000000000002</v>
      </c>
      <c r="Z101" s="36">
        <f>IFERROR(IF(Y101=0,"",ROUNDUP(Y101/H101,0)*0.01898),"")</f>
        <v>0.36062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208.05555555555554</v>
      </c>
      <c r="BN101" s="64">
        <f>IFERROR(Y101*I101/H101,"0")</f>
        <v>213.46499999999997</v>
      </c>
      <c r="BO101" s="64">
        <f>IFERROR(1/J101*(X101/H101),"0")</f>
        <v>0.28935185185185186</v>
      </c>
      <c r="BP101" s="64">
        <f>IFERROR(1/J101*(Y101/H101),"0")</f>
        <v>0.296875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225</v>
      </c>
      <c r="Y103" s="542">
        <f>IFERROR(IF(X103="",0,CEILING((X103/$H103),1)*$H103),"")</f>
        <v>225</v>
      </c>
      <c r="Z103" s="36">
        <f>IFERROR(IF(Y103=0,"",ROUNDUP(Y103/H103,0)*0.00902),"")</f>
        <v>0.45100000000000001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235.5</v>
      </c>
      <c r="BN103" s="64">
        <f>IFERROR(Y103*I103/H103,"0")</f>
        <v>235.5</v>
      </c>
      <c r="BO103" s="64">
        <f>IFERROR(1/J103*(X103/H103),"0")</f>
        <v>0.37878787878787878</v>
      </c>
      <c r="BP103" s="64">
        <f>IFERROR(1/J103*(Y103/H103),"0")</f>
        <v>0.37878787878787878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68.518518518518519</v>
      </c>
      <c r="Y105" s="543">
        <f>IFERROR(Y101/H101,"0")+IFERROR(Y102/H102,"0")+IFERROR(Y103/H103,"0")+IFERROR(Y104/H104,"0")</f>
        <v>69</v>
      </c>
      <c r="Z105" s="543">
        <f>IFERROR(IF(Z101="",0,Z101),"0")+IFERROR(IF(Z102="",0,Z102),"0")+IFERROR(IF(Z103="",0,Z103),"0")+IFERROR(IF(Z104="",0,Z104),"0")</f>
        <v>0.81162000000000001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425</v>
      </c>
      <c r="Y106" s="543">
        <f>IFERROR(SUM(Y101:Y104),"0")</f>
        <v>430.20000000000005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0</v>
      </c>
      <c r="Y110" s="54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0</v>
      </c>
      <c r="Y111" s="543">
        <f>IFERROR(Y108/H108,"0")+IFERROR(Y109/H109,"0")+IFERROR(Y110/H110,"0")</f>
        <v>0</v>
      </c>
      <c r="Z111" s="543">
        <f>IFERROR(IF(Z108="",0,Z108),"0")+IFERROR(IF(Z109="",0,Z109),"0")+IFERROR(IF(Z110="",0,Z110),"0")</f>
        <v>0</v>
      </c>
      <c r="AA111" s="544"/>
      <c r="AB111" s="544"/>
      <c r="AC111" s="544"/>
    </row>
    <row r="112" spans="1:68" hidden="1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0</v>
      </c>
      <c r="Y112" s="543">
        <f>IFERROR(SUM(Y108:Y110),"0")</f>
        <v>0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300</v>
      </c>
      <c r="Y114" s="542">
        <f>IFERROR(IF(X114="",0,CEILING((X114/$H114),1)*$H114),"")</f>
        <v>307.8</v>
      </c>
      <c r="Z114" s="36">
        <f>IFERROR(IF(Y114=0,"",ROUNDUP(Y114/H114,0)*0.01898),"")</f>
        <v>0.72123999999999999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318.99999999999994</v>
      </c>
      <c r="BN114" s="64">
        <f>IFERROR(Y114*I114/H114,"0")</f>
        <v>327.29400000000004</v>
      </c>
      <c r="BO114" s="64">
        <f>IFERROR(1/J114*(X114/H114),"0")</f>
        <v>0.57870370370370372</v>
      </c>
      <c r="BP114" s="64">
        <f>IFERROR(1/J114*(Y114/H114),"0")</f>
        <v>0.59375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450</v>
      </c>
      <c r="Y116" s="542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36</v>
      </c>
      <c r="Y117" s="542">
        <f>IFERROR(IF(X117="",0,CEILING((X117/$H117),1)*$H117),"")</f>
        <v>36</v>
      </c>
      <c r="Z117" s="36">
        <f>IFERROR(IF(Y117=0,"",ROUNDUP(Y117/H117,0)*0.00651),"")</f>
        <v>0.13020000000000001</v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39.6</v>
      </c>
      <c r="BN117" s="64">
        <f>IFERROR(Y117*I117/H117,"0")</f>
        <v>39.6</v>
      </c>
      <c r="BO117" s="64">
        <f>IFERROR(1/J117*(X117/H117),"0")</f>
        <v>0.1098901098901099</v>
      </c>
      <c r="BP117" s="64">
        <f>IFERROR(1/J117*(Y117/H117),"0")</f>
        <v>0.1098901098901099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223.7037037037037</v>
      </c>
      <c r="Y118" s="543">
        <f>IFERROR(Y114/H114,"0")+IFERROR(Y115/H115,"0")+IFERROR(Y116/H116,"0")+IFERROR(Y117/H117,"0")</f>
        <v>225</v>
      </c>
      <c r="Z118" s="543">
        <f>IFERROR(IF(Z114="",0,Z114),"0")+IFERROR(IF(Z115="",0,Z115),"0")+IFERROR(IF(Z116="",0,Z116),"0")+IFERROR(IF(Z117="",0,Z117),"0")</f>
        <v>1.9386099999999999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786</v>
      </c>
      <c r="Y119" s="543">
        <f>IFERROR(SUM(Y114:Y117),"0")</f>
        <v>794.7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39.6</v>
      </c>
      <c r="Y122" s="542">
        <f>IFERROR(IF(X122="",0,CEILING((X122/$H122),1)*$H122),"")</f>
        <v>39.6</v>
      </c>
      <c r="Z122" s="36">
        <f>IFERROR(IF(Y122=0,"",ROUNDUP(Y122/H122,0)*0.00651),"")</f>
        <v>0.13020000000000001</v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44.760000000000005</v>
      </c>
      <c r="BN122" s="64">
        <f>IFERROR(Y122*I122/H122,"0")</f>
        <v>44.760000000000005</v>
      </c>
      <c r="BO122" s="64">
        <f>IFERROR(1/J122*(X122/H122),"0")</f>
        <v>0.1098901098901099</v>
      </c>
      <c r="BP122" s="64">
        <f>IFERROR(1/J122*(Y122/H122),"0")</f>
        <v>0.1098901098901099</v>
      </c>
    </row>
    <row r="123" spans="1:68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20</v>
      </c>
      <c r="Y123" s="543">
        <f>IFERROR(Y121/H121,"0")+IFERROR(Y122/H122,"0")</f>
        <v>20</v>
      </c>
      <c r="Z123" s="543">
        <f>IFERROR(IF(Z121="",0,Z121),"0")+IFERROR(IF(Z122="",0,Z122),"0")</f>
        <v>0.13020000000000001</v>
      </c>
      <c r="AA123" s="544"/>
      <c r="AB123" s="544"/>
      <c r="AC123" s="544"/>
    </row>
    <row r="124" spans="1:68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39.6</v>
      </c>
      <c r="Y124" s="543">
        <f>IFERROR(SUM(Y121:Y122),"0")</f>
        <v>39.6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72</v>
      </c>
      <c r="Y128" s="542">
        <f>IFERROR(IF(X128="",0,CEILING((X128/$H128),1)*$H128),"")</f>
        <v>73.600000000000009</v>
      </c>
      <c r="Z128" s="36">
        <f>IFERROR(IF(Y128=0,"",ROUNDUP(Y128/H128,0)*0.00651),"")</f>
        <v>0.14973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76.05</v>
      </c>
      <c r="BN128" s="64">
        <f>IFERROR(Y128*I128/H128,"0")</f>
        <v>77.740000000000009</v>
      </c>
      <c r="BO128" s="64">
        <f>IFERROR(1/J128*(X128/H128),"0")</f>
        <v>0.12362637362637363</v>
      </c>
      <c r="BP128" s="64">
        <f>IFERROR(1/J128*(Y128/H128),"0")</f>
        <v>0.1263736263736264</v>
      </c>
    </row>
    <row r="129" spans="1:68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22.5</v>
      </c>
      <c r="Y129" s="543">
        <f>IFERROR(Y127/H127,"0")+IFERROR(Y128/H128,"0")</f>
        <v>23</v>
      </c>
      <c r="Z129" s="543">
        <f>IFERROR(IF(Z127="",0,Z127),"0")+IFERROR(IF(Z128="",0,Z128),"0")</f>
        <v>0.14973</v>
      </c>
      <c r="AA129" s="544"/>
      <c r="AB129" s="544"/>
      <c r="AC129" s="544"/>
    </row>
    <row r="130" spans="1:68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72</v>
      </c>
      <c r="Y130" s="543">
        <f>IFERROR(SUM(Y127:Y128),"0")</f>
        <v>73.600000000000009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52.5</v>
      </c>
      <c r="Y132" s="542">
        <f>IFERROR(IF(X132="",0,CEILING((X132/$H132),1)*$H132),"")</f>
        <v>53.199999999999996</v>
      </c>
      <c r="Z132" s="36">
        <f>IFERROR(IF(Y132=0,"",ROUNDUP(Y132/H132,0)*0.00651),"")</f>
        <v>0.12369000000000001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57.524999999999999</v>
      </c>
      <c r="BN132" s="64">
        <f>IFERROR(Y132*I132/H132,"0")</f>
        <v>58.291999999999994</v>
      </c>
      <c r="BO132" s="64">
        <f>IFERROR(1/J132*(X132/H132),"0")</f>
        <v>0.10302197802197803</v>
      </c>
      <c r="BP132" s="64">
        <f>IFERROR(1/J132*(Y132/H132),"0")</f>
        <v>0.1043956043956044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18.75</v>
      </c>
      <c r="Y134" s="543">
        <f>IFERROR(Y132/H132,"0")+IFERROR(Y133/H133,"0")</f>
        <v>19</v>
      </c>
      <c r="Z134" s="543">
        <f>IFERROR(IF(Z132="",0,Z132),"0")+IFERROR(IF(Z133="",0,Z133),"0")</f>
        <v>0.12369000000000001</v>
      </c>
      <c r="AA134" s="544"/>
      <c r="AB134" s="544"/>
      <c r="AC134" s="544"/>
    </row>
    <row r="135" spans="1:68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52.5</v>
      </c>
      <c r="Y135" s="543">
        <f>IFERROR(SUM(Y132:Y133),"0")</f>
        <v>53.199999999999996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66</v>
      </c>
      <c r="Y138" s="542">
        <f>IFERROR(IF(X138="",0,CEILING((X138/$H138),1)*$H138),"")</f>
        <v>66</v>
      </c>
      <c r="Z138" s="36">
        <f>IFERROR(IF(Y138=0,"",ROUNDUP(Y138/H138,0)*0.00651),"")</f>
        <v>0.16275000000000001</v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72.699999999999989</v>
      </c>
      <c r="BN138" s="64">
        <f>IFERROR(Y138*I138/H138,"0")</f>
        <v>72.699999999999989</v>
      </c>
      <c r="BO138" s="64">
        <f>IFERROR(1/J138*(X138/H138),"0")</f>
        <v>0.13736263736263737</v>
      </c>
      <c r="BP138" s="64">
        <f>IFERROR(1/J138*(Y138/H138),"0")</f>
        <v>0.13736263736263737</v>
      </c>
    </row>
    <row r="139" spans="1:68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25</v>
      </c>
      <c r="Y139" s="543">
        <f>IFERROR(Y137/H137,"0")+IFERROR(Y138/H138,"0")</f>
        <v>25</v>
      </c>
      <c r="Z139" s="543">
        <f>IFERROR(IF(Z137="",0,Z137),"0")+IFERROR(IF(Z138="",0,Z138),"0")</f>
        <v>0.16275000000000001</v>
      </c>
      <c r="AA139" s="544"/>
      <c r="AB139" s="544"/>
      <c r="AC139" s="544"/>
    </row>
    <row r="140" spans="1:68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66</v>
      </c>
      <c r="Y140" s="543">
        <f>IFERROR(SUM(Y137:Y138),"0")</f>
        <v>66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80</v>
      </c>
      <c r="Y160" s="542">
        <f t="shared" ref="Y160:Y168" si="11">IFERROR(IF(X160="",0,CEILING((X160/$H160),1)*$H160),"")</f>
        <v>84</v>
      </c>
      <c r="Z160" s="36">
        <f>IFERROR(IF(Y160=0,"",ROUNDUP(Y160/H160,0)*0.00902),"")</f>
        <v>0.1804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85.142857142857125</v>
      </c>
      <c r="BN160" s="64">
        <f t="shared" ref="BN160:BN168" si="13">IFERROR(Y160*I160/H160,"0")</f>
        <v>89.399999999999991</v>
      </c>
      <c r="BO160" s="64">
        <f t="shared" ref="BO160:BO168" si="14">IFERROR(1/J160*(X160/H160),"0")</f>
        <v>0.14430014430014429</v>
      </c>
      <c r="BP160" s="64">
        <f t="shared" ref="BP160:BP168" si="15">IFERROR(1/J160*(Y160/H160),"0")</f>
        <v>0.15151515151515152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30</v>
      </c>
      <c r="Y161" s="542">
        <f t="shared" si="11"/>
        <v>33.6</v>
      </c>
      <c r="Z161" s="36">
        <f>IFERROR(IF(Y161=0,"",ROUNDUP(Y161/H161,0)*0.00902),"")</f>
        <v>7.2160000000000002E-2</v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31.928571428571427</v>
      </c>
      <c r="BN161" s="64">
        <f t="shared" si="13"/>
        <v>35.76</v>
      </c>
      <c r="BO161" s="64">
        <f t="shared" si="14"/>
        <v>5.4112554112554112E-2</v>
      </c>
      <c r="BP161" s="64">
        <f t="shared" si="15"/>
        <v>6.0606060606060608E-2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100</v>
      </c>
      <c r="Y162" s="542">
        <f t="shared" si="11"/>
        <v>100.80000000000001</v>
      </c>
      <c r="Z162" s="36">
        <f>IFERROR(IF(Y162=0,"",ROUNDUP(Y162/H162,0)*0.00902),"")</f>
        <v>0.21648000000000001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105</v>
      </c>
      <c r="BN162" s="64">
        <f t="shared" si="13"/>
        <v>105.84000000000002</v>
      </c>
      <c r="BO162" s="64">
        <f t="shared" si="14"/>
        <v>0.18037518037518038</v>
      </c>
      <c r="BP162" s="64">
        <f t="shared" si="15"/>
        <v>0.18181818181818182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87.5</v>
      </c>
      <c r="Y163" s="542">
        <f t="shared" si="11"/>
        <v>88.2</v>
      </c>
      <c r="Z163" s="36">
        <f>IFERROR(IF(Y163=0,"",ROUNDUP(Y163/H163,0)*0.00502),"")</f>
        <v>0.21084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92.916666666666657</v>
      </c>
      <c r="BN163" s="64">
        <f t="shared" si="13"/>
        <v>93.66</v>
      </c>
      <c r="BO163" s="64">
        <f t="shared" si="14"/>
        <v>0.17806267806267806</v>
      </c>
      <c r="BP163" s="64">
        <f t="shared" si="15"/>
        <v>0.17948717948717952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122.5</v>
      </c>
      <c r="Y164" s="542">
        <f t="shared" si="11"/>
        <v>123.9</v>
      </c>
      <c r="Z164" s="36">
        <f>IFERROR(IF(Y164=0,"",ROUNDUP(Y164/H164,0)*0.00502),"")</f>
        <v>0.29618</v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130.08333333333334</v>
      </c>
      <c r="BN164" s="64">
        <f t="shared" si="13"/>
        <v>131.57</v>
      </c>
      <c r="BO164" s="64">
        <f t="shared" si="14"/>
        <v>0.2492877492877493</v>
      </c>
      <c r="BP164" s="64">
        <f t="shared" si="15"/>
        <v>0.25213675213675218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0</v>
      </c>
      <c r="Y165" s="54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210</v>
      </c>
      <c r="Y166" s="542">
        <f t="shared" si="11"/>
        <v>210</v>
      </c>
      <c r="Z166" s="36">
        <f>IFERROR(IF(Y166=0,"",ROUNDUP(Y166/H166,0)*0.00502),"")</f>
        <v>0.502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220.00000000000003</v>
      </c>
      <c r="BN166" s="64">
        <f t="shared" si="13"/>
        <v>220.00000000000003</v>
      </c>
      <c r="BO166" s="64">
        <f t="shared" si="14"/>
        <v>0.42735042735042739</v>
      </c>
      <c r="BP166" s="64">
        <f t="shared" si="15"/>
        <v>0.42735042735042739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250</v>
      </c>
      <c r="Y169" s="543">
        <f>IFERROR(Y160/H160,"0")+IFERROR(Y161/H161,"0")+IFERROR(Y162/H162,"0")+IFERROR(Y163/H163,"0")+IFERROR(Y164/H164,"0")+IFERROR(Y165/H165,"0")+IFERROR(Y166/H166,"0")+IFERROR(Y167/H167,"0")+IFERROR(Y168/H168,"0")</f>
        <v>253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1.4780600000000002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630</v>
      </c>
      <c r="Y170" s="543">
        <f>IFERROR(SUM(Y160:Y168),"0")</f>
        <v>640.5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3.5</v>
      </c>
      <c r="Y172" s="542">
        <f>IFERROR(IF(X172="",0,CEILING((X172/$H172),1)*$H172),"")</f>
        <v>3.7800000000000002</v>
      </c>
      <c r="Z172" s="36">
        <f>IFERROR(IF(Y172=0,"",ROUNDUP(Y172/H172,0)*0.0059),"")</f>
        <v>1.77E-2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4.0277777777777777</v>
      </c>
      <c r="BN172" s="64">
        <f>IFERROR(Y172*I172/H172,"0")</f>
        <v>4.3499999999999996</v>
      </c>
      <c r="BO172" s="64">
        <f>IFERROR(1/J172*(X172/H172),"0")</f>
        <v>1.2860082304526748E-2</v>
      </c>
      <c r="BP172" s="64">
        <f>IFERROR(1/J172*(Y172/H172),"0")</f>
        <v>1.3888888888888888E-2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0</v>
      </c>
      <c r="Y173" s="54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21</v>
      </c>
      <c r="Y174" s="542">
        <f>IFERROR(IF(X174="",0,CEILING((X174/$H174),1)*$H174),"")</f>
        <v>21.42</v>
      </c>
      <c r="Z174" s="36">
        <f>IFERROR(IF(Y174=0,"",ROUNDUP(Y174/H174,0)*0.0059),"")</f>
        <v>0.1003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24.166666666666664</v>
      </c>
      <c r="BN174" s="64">
        <f>IFERROR(Y174*I174/H174,"0")</f>
        <v>24.650000000000002</v>
      </c>
      <c r="BO174" s="64">
        <f>IFERROR(1/J174*(X174/H174),"0")</f>
        <v>7.716049382716049E-2</v>
      </c>
      <c r="BP174" s="64">
        <f>IFERROR(1/J174*(Y174/H174),"0")</f>
        <v>7.8703703703703692E-2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19.444444444444446</v>
      </c>
      <c r="Y175" s="543">
        <f>IFERROR(Y172/H172,"0")+IFERROR(Y173/H173,"0")+IFERROR(Y174/H174,"0")</f>
        <v>20</v>
      </c>
      <c r="Z175" s="543">
        <f>IFERROR(IF(Z172="",0,Z172),"0")+IFERROR(IF(Z173="",0,Z173),"0")+IFERROR(IF(Z174="",0,Z174),"0")</f>
        <v>0.11799999999999999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24.5</v>
      </c>
      <c r="Y176" s="543">
        <f>IFERROR(SUM(Y172:Y174),"0")</f>
        <v>25.200000000000003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0</v>
      </c>
      <c r="Y178" s="542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</v>
      </c>
      <c r="Y179" s="543">
        <f>IFERROR(Y178/H178,"0")</f>
        <v>0</v>
      </c>
      <c r="Z179" s="543">
        <f>IFERROR(IF(Z178="",0,Z178),"0")</f>
        <v>0</v>
      </c>
      <c r="AA179" s="544"/>
      <c r="AB179" s="544"/>
      <c r="AC179" s="544"/>
    </row>
    <row r="180" spans="1:68" hidden="1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0</v>
      </c>
      <c r="Y180" s="543">
        <f>IFERROR(SUM(Y178:Y178),"0")</f>
        <v>0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140</v>
      </c>
      <c r="Y193" s="542">
        <f t="shared" ref="Y193:Y200" si="16">IFERROR(IF(X193="",0,CEILING((X193/$H193),1)*$H193),"")</f>
        <v>140.4</v>
      </c>
      <c r="Z193" s="36">
        <f>IFERROR(IF(Y193=0,"",ROUNDUP(Y193/H193,0)*0.00902),"")</f>
        <v>0.23452000000000001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145.44444444444446</v>
      </c>
      <c r="BN193" s="64">
        <f t="shared" ref="BN193:BN200" si="18">IFERROR(Y193*I193/H193,"0")</f>
        <v>145.86000000000001</v>
      </c>
      <c r="BO193" s="64">
        <f t="shared" ref="BO193:BO200" si="19">IFERROR(1/J193*(X193/H193),"0")</f>
        <v>0.19640852974186307</v>
      </c>
      <c r="BP193" s="64">
        <f t="shared" ref="BP193:BP200" si="20">IFERROR(1/J193*(Y193/H193),"0")</f>
        <v>0.19696969696969696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70</v>
      </c>
      <c r="Y194" s="542">
        <f t="shared" si="16"/>
        <v>70.2</v>
      </c>
      <c r="Z194" s="36">
        <f>IFERROR(IF(Y194=0,"",ROUNDUP(Y194/H194,0)*0.00902),"")</f>
        <v>0.11726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72.722222222222229</v>
      </c>
      <c r="BN194" s="64">
        <f t="shared" si="18"/>
        <v>72.930000000000007</v>
      </c>
      <c r="BO194" s="64">
        <f t="shared" si="19"/>
        <v>9.8204264870931535E-2</v>
      </c>
      <c r="BP194" s="64">
        <f t="shared" si="20"/>
        <v>9.8484848484848481E-2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400</v>
      </c>
      <c r="Y195" s="542">
        <f t="shared" si="16"/>
        <v>405</v>
      </c>
      <c r="Z195" s="36">
        <f>IFERROR(IF(Y195=0,"",ROUNDUP(Y195/H195,0)*0.00902),"")</f>
        <v>0.67649999999999999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415.55555555555554</v>
      </c>
      <c r="BN195" s="64">
        <f t="shared" si="18"/>
        <v>420.75</v>
      </c>
      <c r="BO195" s="64">
        <f t="shared" si="19"/>
        <v>0.5611672278338945</v>
      </c>
      <c r="BP195" s="64">
        <f t="shared" si="20"/>
        <v>0.56818181818181823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50</v>
      </c>
      <c r="Y196" s="542">
        <f t="shared" si="16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51.944444444444443</v>
      </c>
      <c r="BN196" s="64">
        <f t="shared" si="18"/>
        <v>56.099999999999994</v>
      </c>
      <c r="BO196" s="64">
        <f t="shared" si="19"/>
        <v>7.0145903479236812E-2</v>
      </c>
      <c r="BP196" s="64">
        <f t="shared" si="20"/>
        <v>7.575757575757576E-2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90</v>
      </c>
      <c r="Y197" s="542">
        <f t="shared" si="16"/>
        <v>90</v>
      </c>
      <c r="Z197" s="36">
        <f>IFERROR(IF(Y197=0,"",ROUNDUP(Y197/H197,0)*0.00502),"")</f>
        <v>0.251</v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96.499999999999986</v>
      </c>
      <c r="BN197" s="64">
        <f t="shared" si="18"/>
        <v>96.499999999999986</v>
      </c>
      <c r="BO197" s="64">
        <f t="shared" si="19"/>
        <v>0.21367521367521369</v>
      </c>
      <c r="BP197" s="64">
        <f t="shared" si="20"/>
        <v>0.21367521367521369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60</v>
      </c>
      <c r="Y198" s="542">
        <f t="shared" si="16"/>
        <v>61.2</v>
      </c>
      <c r="Z198" s="36">
        <f>IFERROR(IF(Y198=0,"",ROUNDUP(Y198/H198,0)*0.00502),"")</f>
        <v>0.17068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63.333333333333329</v>
      </c>
      <c r="BN198" s="64">
        <f t="shared" si="18"/>
        <v>64.599999999999994</v>
      </c>
      <c r="BO198" s="64">
        <f t="shared" si="19"/>
        <v>0.14245014245014248</v>
      </c>
      <c r="BP198" s="64">
        <f t="shared" si="20"/>
        <v>0.14529914529914531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90</v>
      </c>
      <c r="Y199" s="542">
        <f t="shared" si="16"/>
        <v>90</v>
      </c>
      <c r="Z199" s="36">
        <f>IFERROR(IF(Y199=0,"",ROUNDUP(Y199/H199,0)*0.00502),"")</f>
        <v>0.251</v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95</v>
      </c>
      <c r="BN199" s="64">
        <f t="shared" si="18"/>
        <v>95</v>
      </c>
      <c r="BO199" s="64">
        <f t="shared" si="19"/>
        <v>0.21367521367521369</v>
      </c>
      <c r="BP199" s="64">
        <f t="shared" si="20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75</v>
      </c>
      <c r="Y200" s="542">
        <f t="shared" si="1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79.166666666666671</v>
      </c>
      <c r="BN200" s="64">
        <f t="shared" si="18"/>
        <v>79.800000000000011</v>
      </c>
      <c r="BO200" s="64">
        <f t="shared" si="19"/>
        <v>0.17806267806267806</v>
      </c>
      <c r="BP200" s="64">
        <f t="shared" si="20"/>
        <v>0.17948717948717954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297.22222222222223</v>
      </c>
      <c r="Y201" s="543">
        <f>IFERROR(Y193/H193,"0")+IFERROR(Y194/H194,"0")+IFERROR(Y195/H195,"0")+IFERROR(Y196/H196,"0")+IFERROR(Y197/H197,"0")+IFERROR(Y198/H198,"0")+IFERROR(Y199/H199,"0")+IFERROR(Y200/H200,"0")</f>
        <v>300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2.0020000000000002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975</v>
      </c>
      <c r="Y202" s="543">
        <f>IFERROR(SUM(Y193:Y200),"0")</f>
        <v>986.40000000000009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320</v>
      </c>
      <c r="Y207" s="542">
        <f t="shared" si="21"/>
        <v>321.59999999999997</v>
      </c>
      <c r="Z207" s="36">
        <f t="shared" ref="Z207:Z212" si="26">IFERROR(IF(Y207=0,"",ROUNDUP(Y207/H207,0)*0.00651),"")</f>
        <v>0.87234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356</v>
      </c>
      <c r="BN207" s="64">
        <f t="shared" si="23"/>
        <v>357.78</v>
      </c>
      <c r="BO207" s="64">
        <f t="shared" si="24"/>
        <v>0.73260073260073266</v>
      </c>
      <c r="BP207" s="64">
        <f t="shared" si="25"/>
        <v>0.73626373626373631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480</v>
      </c>
      <c r="Y209" s="542">
        <f t="shared" si="21"/>
        <v>480</v>
      </c>
      <c r="Z209" s="36">
        <f t="shared" si="26"/>
        <v>1.302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530.40000000000009</v>
      </c>
      <c r="BN209" s="64">
        <f t="shared" si="23"/>
        <v>530.40000000000009</v>
      </c>
      <c r="BO209" s="64">
        <f t="shared" si="24"/>
        <v>1.098901098901099</v>
      </c>
      <c r="BP209" s="64">
        <f t="shared" si="25"/>
        <v>1.098901098901099</v>
      </c>
    </row>
    <row r="210" spans="1:68" ht="27" hidden="1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0</v>
      </c>
      <c r="Y210" s="542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140</v>
      </c>
      <c r="Y211" s="542">
        <f t="shared" si="21"/>
        <v>141.6</v>
      </c>
      <c r="Z211" s="36">
        <f t="shared" si="26"/>
        <v>0.38408999999999999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154.70000000000002</v>
      </c>
      <c r="BN211" s="64">
        <f t="shared" si="23"/>
        <v>156.46800000000002</v>
      </c>
      <c r="BO211" s="64">
        <f t="shared" si="24"/>
        <v>0.32051282051282054</v>
      </c>
      <c r="BP211" s="64">
        <f t="shared" si="25"/>
        <v>0.32417582417582419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200</v>
      </c>
      <c r="Y212" s="542">
        <f t="shared" si="21"/>
        <v>201.6</v>
      </c>
      <c r="Z212" s="36">
        <f t="shared" si="26"/>
        <v>0.54683999999999999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221.50000000000003</v>
      </c>
      <c r="BN212" s="64">
        <f t="shared" si="23"/>
        <v>223.27200000000002</v>
      </c>
      <c r="BO212" s="64">
        <f t="shared" si="24"/>
        <v>0.45787545787545797</v>
      </c>
      <c r="BP212" s="64">
        <f t="shared" si="25"/>
        <v>0.46153846153846156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475</v>
      </c>
      <c r="Y213" s="543">
        <f>IFERROR(Y204/H204,"0")+IFERROR(Y205/H205,"0")+IFERROR(Y206/H206,"0")+IFERROR(Y207/H207,"0")+IFERROR(Y208/H208,"0")+IFERROR(Y209/H209,"0")+IFERROR(Y210/H210,"0")+IFERROR(Y211/H211,"0")+IFERROR(Y212/H212,"0")</f>
        <v>477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3.10527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1140</v>
      </c>
      <c r="Y214" s="543">
        <f>IFERROR(SUM(Y204:Y212),"0")</f>
        <v>1144.8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20</v>
      </c>
      <c r="Y216" s="542">
        <f>IFERROR(IF(X216="",0,CEILING((X216/$H216),1)*$H216),"")</f>
        <v>21.599999999999998</v>
      </c>
      <c r="Z216" s="36">
        <f>IFERROR(IF(Y216=0,"",ROUNDUP(Y216/H216,0)*0.00651),"")</f>
        <v>5.8590000000000003E-2</v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22.100000000000005</v>
      </c>
      <c r="BN216" s="64">
        <f>IFERROR(Y216*I216/H216,"0")</f>
        <v>23.868000000000002</v>
      </c>
      <c r="BO216" s="64">
        <f>IFERROR(1/J216*(X216/H216),"0")</f>
        <v>4.5787545787545791E-2</v>
      </c>
      <c r="BP216" s="64">
        <f>IFERROR(1/J216*(Y216/H216),"0")</f>
        <v>4.9450549450549455E-2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48</v>
      </c>
      <c r="Y217" s="542">
        <f>IFERROR(IF(X217="",0,CEILING((X217/$H217),1)*$H217),"")</f>
        <v>48</v>
      </c>
      <c r="Z217" s="36">
        <f>IFERROR(IF(Y217=0,"",ROUNDUP(Y217/H217,0)*0.00651),"")</f>
        <v>0.13020000000000001</v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53.040000000000006</v>
      </c>
      <c r="BN217" s="64">
        <f>IFERROR(Y217*I217/H217,"0")</f>
        <v>53.040000000000006</v>
      </c>
      <c r="BO217" s="64">
        <f>IFERROR(1/J217*(X217/H217),"0")</f>
        <v>0.1098901098901099</v>
      </c>
      <c r="BP217" s="64">
        <f>IFERROR(1/J217*(Y217/H217),"0")</f>
        <v>0.1098901098901099</v>
      </c>
    </row>
    <row r="218" spans="1:68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28.333333333333336</v>
      </c>
      <c r="Y218" s="543">
        <f>IFERROR(Y216/H216,"0")+IFERROR(Y217/H217,"0")</f>
        <v>29</v>
      </c>
      <c r="Z218" s="543">
        <f>IFERROR(IF(Z216="",0,Z216),"0")+IFERROR(IF(Z217="",0,Z217),"0")</f>
        <v>0.18879000000000001</v>
      </c>
      <c r="AA218" s="544"/>
      <c r="AB218" s="544"/>
      <c r="AC218" s="544"/>
    </row>
    <row r="219" spans="1:68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68</v>
      </c>
      <c r="Y219" s="543">
        <f>IFERROR(SUM(Y216:Y217),"0")</f>
        <v>69.599999999999994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50</v>
      </c>
      <c r="Y222" s="542">
        <f t="shared" ref="Y222:Y230" si="27">IFERROR(IF(X222="",0,CEILING((X222/$H222),1)*$H222),"")</f>
        <v>58</v>
      </c>
      <c r="Z222" s="36">
        <f>IFERROR(IF(Y222=0,"",ROUNDUP(Y222/H222,0)*0.01898),"")</f>
        <v>9.4899999999999998E-2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51.875</v>
      </c>
      <c r="BN222" s="64">
        <f t="shared" ref="BN222:BN230" si="29">IFERROR(Y222*I222/H222,"0")</f>
        <v>60.174999999999997</v>
      </c>
      <c r="BO222" s="64">
        <f t="shared" ref="BO222:BO230" si="30">IFERROR(1/J222*(X222/H222),"0")</f>
        <v>6.7349137931034489E-2</v>
      </c>
      <c r="BP222" s="64">
        <f t="shared" ref="BP222:BP230" si="31">IFERROR(1/J222*(Y222/H222),"0")</f>
        <v>7.8125E-2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50</v>
      </c>
      <c r="Y224" s="542">
        <f t="shared" si="27"/>
        <v>58</v>
      </c>
      <c r="Z224" s="36">
        <f>IFERROR(IF(Y224=0,"",ROUNDUP(Y224/H224,0)*0.01898),"")</f>
        <v>9.4899999999999998E-2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51.875</v>
      </c>
      <c r="BN224" s="64">
        <f t="shared" si="29"/>
        <v>60.174999999999997</v>
      </c>
      <c r="BO224" s="64">
        <f t="shared" si="30"/>
        <v>6.7349137931034489E-2</v>
      </c>
      <c r="BP224" s="64">
        <f t="shared" si="31"/>
        <v>7.8125E-2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40</v>
      </c>
      <c r="Y226" s="542">
        <f t="shared" si="27"/>
        <v>40</v>
      </c>
      <c r="Z226" s="36">
        <f t="shared" si="32"/>
        <v>9.0200000000000002E-2</v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42.1</v>
      </c>
      <c r="BN226" s="64">
        <f t="shared" si="29"/>
        <v>42.1</v>
      </c>
      <c r="BO226" s="64">
        <f t="shared" si="30"/>
        <v>7.575757575757576E-2</v>
      </c>
      <c r="BP226" s="64">
        <f t="shared" si="31"/>
        <v>7.575757575757576E-2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40</v>
      </c>
      <c r="Y230" s="542">
        <f t="shared" si="27"/>
        <v>40</v>
      </c>
      <c r="Z230" s="36">
        <f t="shared" si="32"/>
        <v>9.0200000000000002E-2</v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42.1</v>
      </c>
      <c r="BN230" s="64">
        <f t="shared" si="29"/>
        <v>42.1</v>
      </c>
      <c r="BO230" s="64">
        <f t="shared" si="30"/>
        <v>7.575757575757576E-2</v>
      </c>
      <c r="BP230" s="64">
        <f t="shared" si="31"/>
        <v>7.575757575757576E-2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28.620689655172413</v>
      </c>
      <c r="Y231" s="543">
        <f>IFERROR(Y222/H222,"0")+IFERROR(Y223/H223,"0")+IFERROR(Y224/H224,"0")+IFERROR(Y225/H225,"0")+IFERROR(Y226/H226,"0")+IFERROR(Y227/H227,"0")+IFERROR(Y228/H228,"0")+IFERROR(Y229/H229,"0")+IFERROR(Y230/H230,"0")</f>
        <v>30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0.37020000000000003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180</v>
      </c>
      <c r="Y232" s="543">
        <f>IFERROR(SUM(Y222:Y230),"0")</f>
        <v>196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6</v>
      </c>
      <c r="Y238" s="542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3.333333333333333</v>
      </c>
      <c r="Y239" s="543">
        <f>IFERROR(Y238/H238,"0")</f>
        <v>4</v>
      </c>
      <c r="Z239" s="543">
        <f>IFERROR(IF(Z238="",0,Z238),"0")</f>
        <v>2.3599999999999999E-2</v>
      </c>
      <c r="AA239" s="544"/>
      <c r="AB239" s="544"/>
      <c r="AC239" s="544"/>
    </row>
    <row r="240" spans="1:68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6</v>
      </c>
      <c r="Y240" s="543">
        <f>IFERROR(SUM(Y238:Y238),"0")</f>
        <v>7.2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14</v>
      </c>
      <c r="Y243" s="542">
        <f>IFERROR(IF(X243="",0,CEILING((X243/$H243),1)*$H243),"")</f>
        <v>14.4</v>
      </c>
      <c r="Z243" s="36">
        <f>IFERROR(IF(Y243=0,"",ROUNDUP(Y243/H243,0)*0.0059),"")</f>
        <v>4.7199999999999999E-2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15.361111111111112</v>
      </c>
      <c r="BN243" s="64">
        <f>IFERROR(Y243*I243/H243,"0")</f>
        <v>15.8</v>
      </c>
      <c r="BO243" s="64">
        <f>IFERROR(1/J243*(X243/H243),"0")</f>
        <v>3.6008230452674893E-2</v>
      </c>
      <c r="BP243" s="64">
        <f>IFERROR(1/J243*(Y243/H243),"0")</f>
        <v>3.7037037037037035E-2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0</v>
      </c>
      <c r="Y244" s="54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0</v>
      </c>
      <c r="Y245" s="54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7.7777777777777777</v>
      </c>
      <c r="Y246" s="543">
        <f>IFERROR(Y242/H242,"0")+IFERROR(Y243/H243,"0")+IFERROR(Y244/H244,"0")+IFERROR(Y245/H245,"0")</f>
        <v>8</v>
      </c>
      <c r="Z246" s="543">
        <f>IFERROR(IF(Z242="",0,Z242),"0")+IFERROR(IF(Z243="",0,Z243),"0")+IFERROR(IF(Z244="",0,Z244),"0")+IFERROR(IF(Z245="",0,Z245),"0")</f>
        <v>4.7199999999999999E-2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14</v>
      </c>
      <c r="Y247" s="543">
        <f>IFERROR(SUM(Y242:Y245),"0")</f>
        <v>14.4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140</v>
      </c>
      <c r="Y268" s="542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180</v>
      </c>
      <c r="Y269" s="542">
        <f>IFERROR(IF(X269="",0,CEILING((X269/$H269),1)*$H269),"")</f>
        <v>180</v>
      </c>
      <c r="Z269" s="36">
        <f>IFERROR(IF(Y269=0,"",ROUNDUP(Y269/H269,0)*0.00651),"")</f>
        <v>0.48825000000000002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193.50000000000003</v>
      </c>
      <c r="BN269" s="64">
        <f>IFERROR(Y269*I269/H269,"0")</f>
        <v>193.50000000000003</v>
      </c>
      <c r="BO269" s="64">
        <f>IFERROR(1/J269*(X269/H269),"0")</f>
        <v>0.41208791208791212</v>
      </c>
      <c r="BP269" s="64">
        <f>IFERROR(1/J269*(Y269/H269),"0")</f>
        <v>0.41208791208791212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133.33333333333334</v>
      </c>
      <c r="Y270" s="543">
        <f>IFERROR(Y267/H267,"0")+IFERROR(Y268/H268,"0")+IFERROR(Y269/H269,"0")</f>
        <v>134</v>
      </c>
      <c r="Z270" s="543">
        <f>IFERROR(IF(Z267="",0,Z267),"0")+IFERROR(IF(Z268="",0,Z268),"0")+IFERROR(IF(Z269="",0,Z269),"0")</f>
        <v>0.87234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320</v>
      </c>
      <c r="Y271" s="543">
        <f>IFERROR(SUM(Y267:Y269),"0")</f>
        <v>321.60000000000002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122.5</v>
      </c>
      <c r="Y300" s="542">
        <f t="shared" si="33"/>
        <v>123.9</v>
      </c>
      <c r="Z300" s="36">
        <f>IFERROR(IF(Y300=0,"",ROUNDUP(Y300/H300,0)*0.00502),"")</f>
        <v>0.29618</v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128.33333333333331</v>
      </c>
      <c r="BN300" s="64">
        <f t="shared" si="35"/>
        <v>129.80000000000001</v>
      </c>
      <c r="BO300" s="64">
        <f t="shared" si="36"/>
        <v>0.2492877492877493</v>
      </c>
      <c r="BP300" s="64">
        <f t="shared" si="37"/>
        <v>0.25213675213675218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60</v>
      </c>
      <c r="Y302" s="542">
        <f t="shared" si="33"/>
        <v>61.2</v>
      </c>
      <c r="Z302" s="36">
        <f>IFERROR(IF(Y302=0,"",ROUNDUP(Y302/H302,0)*0.00651),"")</f>
        <v>0.22134000000000001</v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67.600000000000009</v>
      </c>
      <c r="BN302" s="64">
        <f t="shared" si="35"/>
        <v>68.951999999999998</v>
      </c>
      <c r="BO302" s="64">
        <f t="shared" si="36"/>
        <v>0.18315018315018317</v>
      </c>
      <c r="BP302" s="64">
        <f t="shared" si="37"/>
        <v>0.18681318681318682</v>
      </c>
    </row>
    <row r="303" spans="1:68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91.666666666666657</v>
      </c>
      <c r="Y303" s="543">
        <f>IFERROR(Y296/H296,"0")+IFERROR(Y297/H297,"0")+IFERROR(Y298/H298,"0")+IFERROR(Y299/H299,"0")+IFERROR(Y300/H300,"0")+IFERROR(Y301/H301,"0")+IFERROR(Y302/H302,"0")</f>
        <v>93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0.51751999999999998</v>
      </c>
      <c r="AA303" s="544"/>
      <c r="AB303" s="544"/>
      <c r="AC303" s="544"/>
    </row>
    <row r="304" spans="1:68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182.5</v>
      </c>
      <c r="Y304" s="543">
        <f>IFERROR(SUM(Y296:Y302),"0")</f>
        <v>185.10000000000002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50</v>
      </c>
      <c r="Y314" s="542">
        <f>IFERROR(IF(X314="",0,CEILING((X314/$H314),1)*$H314),"")</f>
        <v>50.400000000000006</v>
      </c>
      <c r="Z314" s="36">
        <f>IFERROR(IF(Y314=0,"",ROUNDUP(Y314/H314,0)*0.01898),"")</f>
        <v>0.11388000000000001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53.089285714285715</v>
      </c>
      <c r="BN314" s="64">
        <f>IFERROR(Y314*I314/H314,"0")</f>
        <v>53.514000000000003</v>
      </c>
      <c r="BO314" s="64">
        <f>IFERROR(1/J314*(X314/H314),"0")</f>
        <v>9.3005952380952384E-2</v>
      </c>
      <c r="BP314" s="64">
        <f>IFERROR(1/J314*(Y314/H314),"0")</f>
        <v>9.375E-2</v>
      </c>
    </row>
    <row r="315" spans="1:68" ht="27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250</v>
      </c>
      <c r="Y315" s="542">
        <f>IFERROR(IF(X315="",0,CEILING((X315/$H315),1)*$H315),"")</f>
        <v>257.39999999999998</v>
      </c>
      <c r="Z315" s="36">
        <f>IFERROR(IF(Y315=0,"",ROUNDUP(Y315/H315,0)*0.01898),"")</f>
        <v>0.62634000000000001</v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266.63461538461542</v>
      </c>
      <c r="BN315" s="64">
        <f>IFERROR(Y315*I315/H315,"0")</f>
        <v>274.52700000000004</v>
      </c>
      <c r="BO315" s="64">
        <f>IFERROR(1/J315*(X315/H315),"0")</f>
        <v>0.50080128205128205</v>
      </c>
      <c r="BP315" s="64">
        <f>IFERROR(1/J315*(Y315/H315),"0")</f>
        <v>0.515625</v>
      </c>
    </row>
    <row r="316" spans="1:68" ht="16.5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100</v>
      </c>
      <c r="Y316" s="542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49.908424908424912</v>
      </c>
      <c r="Y317" s="543">
        <f>IFERROR(Y314/H314,"0")+IFERROR(Y315/H315,"0")+IFERROR(Y316/H316,"0")</f>
        <v>51</v>
      </c>
      <c r="Z317" s="543">
        <f>IFERROR(IF(Z314="",0,Z314),"0")+IFERROR(IF(Z315="",0,Z315),"0")+IFERROR(IF(Z316="",0,Z316),"0")</f>
        <v>0.96798000000000006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400</v>
      </c>
      <c r="Y318" s="543">
        <f>IFERROR(SUM(Y314:Y316),"0")</f>
        <v>408.59999999999997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hidden="1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0</v>
      </c>
      <c r="Y327" s="542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0</v>
      </c>
      <c r="Y328" s="54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0</v>
      </c>
      <c r="Y329" s="54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0</v>
      </c>
      <c r="Y330" s="543">
        <f>IFERROR(Y327/H327,"0")+IFERROR(Y328/H328,"0")+IFERROR(Y329/H329,"0")</f>
        <v>0</v>
      </c>
      <c r="Z330" s="543">
        <f>IFERROR(IF(Z327="",0,Z327),"0")+IFERROR(IF(Z328="",0,Z328),"0")+IFERROR(IF(Z329="",0,Z329),"0")</f>
        <v>0</v>
      </c>
      <c r="AA330" s="544"/>
      <c r="AB330" s="544"/>
      <c r="AC330" s="544"/>
    </row>
    <row r="331" spans="1:68" hidden="1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0</v>
      </c>
      <c r="Y331" s="543">
        <f>IFERROR(SUM(Y327:Y329),"0")</f>
        <v>0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525</v>
      </c>
      <c r="Y335" s="542">
        <f>IFERROR(IF(X335="",0,CEILING((X335/$H335),1)*$H335),"")</f>
        <v>525</v>
      </c>
      <c r="Z335" s="36">
        <f>IFERROR(IF(Y335=0,"",ROUNDUP(Y335/H335,0)*0.00651),"")</f>
        <v>1.6274999999999999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588</v>
      </c>
      <c r="BN335" s="64">
        <f>IFERROR(Y335*I335/H335,"0")</f>
        <v>588</v>
      </c>
      <c r="BO335" s="64">
        <f>IFERROR(1/J335*(X335/H335),"0")</f>
        <v>1.3736263736263736</v>
      </c>
      <c r="BP335" s="64">
        <f>IFERROR(1/J335*(Y335/H335),"0")</f>
        <v>1.3736263736263736</v>
      </c>
    </row>
    <row r="336" spans="1:68" ht="27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315</v>
      </c>
      <c r="Y336" s="542">
        <f>IFERROR(IF(X336="",0,CEILING((X336/$H336),1)*$H336),"")</f>
        <v>315</v>
      </c>
      <c r="Z336" s="36">
        <f>IFERROR(IF(Y336=0,"",ROUNDUP(Y336/H336,0)*0.00651),"")</f>
        <v>0.97650000000000003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350.99999999999994</v>
      </c>
      <c r="BN336" s="64">
        <f>IFERROR(Y336*I336/H336,"0")</f>
        <v>350.99999999999994</v>
      </c>
      <c r="BO336" s="64">
        <f>IFERROR(1/J336*(X336/H336),"0")</f>
        <v>0.82417582417582425</v>
      </c>
      <c r="BP336" s="64">
        <f>IFERROR(1/J336*(Y336/H336),"0")</f>
        <v>0.82417582417582425</v>
      </c>
    </row>
    <row r="337" spans="1:68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400</v>
      </c>
      <c r="Y337" s="543">
        <f>IFERROR(Y334/H334,"0")+IFERROR(Y335/H335,"0")+IFERROR(Y336/H336,"0")</f>
        <v>400</v>
      </c>
      <c r="Z337" s="543">
        <f>IFERROR(IF(Z334="",0,Z334),"0")+IFERROR(IF(Z335="",0,Z335),"0")+IFERROR(IF(Z336="",0,Z336),"0")</f>
        <v>2.6040000000000001</v>
      </c>
      <c r="AA337" s="544"/>
      <c r="AB337" s="544"/>
      <c r="AC337" s="544"/>
    </row>
    <row r="338" spans="1:68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840</v>
      </c>
      <c r="Y338" s="543">
        <f>IFERROR(SUM(Y334:Y336),"0")</f>
        <v>840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1500</v>
      </c>
      <c r="Y342" s="542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1000</v>
      </c>
      <c r="Y343" s="542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400</v>
      </c>
      <c r="Y344" s="542">
        <f t="shared" si="38"/>
        <v>405</v>
      </c>
      <c r="Z344" s="36">
        <f>IFERROR(IF(Y344=0,"",ROUNDUP(Y344/H344,0)*0.02175),"")</f>
        <v>0.58724999999999994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412.8</v>
      </c>
      <c r="BN344" s="64">
        <f t="shared" si="40"/>
        <v>417.96000000000004</v>
      </c>
      <c r="BO344" s="64">
        <f t="shared" si="41"/>
        <v>0.55555555555555558</v>
      </c>
      <c r="BP344" s="64">
        <f t="shared" si="42"/>
        <v>0.5625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1200</v>
      </c>
      <c r="Y345" s="542">
        <f t="shared" si="38"/>
        <v>1200</v>
      </c>
      <c r="Z345" s="36">
        <f>IFERROR(IF(Y345=0,"",ROUNDUP(Y345/H345,0)*0.02175),"")</f>
        <v>1.7399999999999998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1238.4000000000001</v>
      </c>
      <c r="BN345" s="64">
        <f t="shared" si="40"/>
        <v>1238.4000000000001</v>
      </c>
      <c r="BO345" s="64">
        <f t="shared" si="41"/>
        <v>1.6666666666666665</v>
      </c>
      <c r="BP345" s="64">
        <f t="shared" si="42"/>
        <v>1.6666666666666665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25</v>
      </c>
      <c r="Y348" s="542">
        <f t="shared" si="38"/>
        <v>25</v>
      </c>
      <c r="Z348" s="36">
        <f>IFERROR(IF(Y348=0,"",ROUNDUP(Y348/H348,0)*0.00902),"")</f>
        <v>4.5100000000000001E-2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26.05</v>
      </c>
      <c r="BN348" s="64">
        <f t="shared" si="40"/>
        <v>26.05</v>
      </c>
      <c r="BO348" s="64">
        <f t="shared" si="41"/>
        <v>3.787878787878788E-2</v>
      </c>
      <c r="BP348" s="64">
        <f t="shared" si="42"/>
        <v>3.787878787878788E-2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278.33333333333337</v>
      </c>
      <c r="Y349" s="543">
        <f>IFERROR(Y342/H342,"0")+IFERROR(Y343/H343,"0")+IFERROR(Y344/H344,"0")+IFERROR(Y345/H345,"0")+IFERROR(Y346/H346,"0")+IFERROR(Y347/H347,"0")+IFERROR(Y348/H348,"0")</f>
        <v>279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6.0045999999999999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4125</v>
      </c>
      <c r="Y350" s="543">
        <f>IFERROR(SUM(Y342:Y348),"0")</f>
        <v>4135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1000</v>
      </c>
      <c r="Y352" s="542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12</v>
      </c>
      <c r="Y353" s="542">
        <f>IFERROR(IF(X353="",0,CEILING((X353/$H353),1)*$H353),"")</f>
        <v>12</v>
      </c>
      <c r="Z353" s="36">
        <f>IFERROR(IF(Y353=0,"",ROUNDUP(Y353/H353,0)*0.00902),"")</f>
        <v>2.7060000000000001E-2</v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12.629999999999999</v>
      </c>
      <c r="BN353" s="64">
        <f>IFERROR(Y353*I353/H353,"0")</f>
        <v>12.629999999999999</v>
      </c>
      <c r="BO353" s="64">
        <f>IFERROR(1/J353*(X353/H353),"0")</f>
        <v>2.2727272727272728E-2</v>
      </c>
      <c r="BP353" s="64">
        <f>IFERROR(1/J353*(Y353/H353),"0")</f>
        <v>2.2727272727272728E-2</v>
      </c>
    </row>
    <row r="354" spans="1:68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69.666666666666671</v>
      </c>
      <c r="Y354" s="543">
        <f>IFERROR(Y352/H352,"0")+IFERROR(Y353/H353,"0")</f>
        <v>70</v>
      </c>
      <c r="Z354" s="543">
        <f>IFERROR(IF(Z352="",0,Z352),"0")+IFERROR(IF(Z353="",0,Z353),"0")</f>
        <v>1.48431</v>
      </c>
      <c r="AA354" s="544"/>
      <c r="AB354" s="544"/>
      <c r="AC354" s="544"/>
    </row>
    <row r="355" spans="1:68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1012</v>
      </c>
      <c r="Y355" s="543">
        <f>IFERROR(SUM(Y352:Y353),"0")</f>
        <v>1017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30</v>
      </c>
      <c r="Y358" s="542">
        <f>IFERROR(IF(X358="",0,CEILING((X358/$H358),1)*$H358),"")</f>
        <v>36</v>
      </c>
      <c r="Z358" s="36">
        <f>IFERROR(IF(Y358=0,"",ROUNDUP(Y358/H358,0)*0.01898),"")</f>
        <v>7.5920000000000001E-2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31.73</v>
      </c>
      <c r="BN358" s="64">
        <f>IFERROR(Y358*I358/H358,"0")</f>
        <v>38.076000000000001</v>
      </c>
      <c r="BO358" s="64">
        <f>IFERROR(1/J358*(X358/H358),"0")</f>
        <v>5.2083333333333336E-2</v>
      </c>
      <c r="BP358" s="64">
        <f>IFERROR(1/J358*(Y358/H358),"0")</f>
        <v>6.25E-2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3.3333333333333335</v>
      </c>
      <c r="Y359" s="543">
        <f>IFERROR(Y357/H357,"0")+IFERROR(Y358/H358,"0")</f>
        <v>4</v>
      </c>
      <c r="Z359" s="543">
        <f>IFERROR(IF(Z357="",0,Z357),"0")+IFERROR(IF(Z358="",0,Z358),"0")</f>
        <v>7.5920000000000001E-2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30</v>
      </c>
      <c r="Y360" s="543">
        <f>IFERROR(SUM(Y357:Y358),"0")</f>
        <v>36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30</v>
      </c>
      <c r="Y362" s="542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31.73</v>
      </c>
      <c r="BN362" s="64">
        <f>IFERROR(Y362*I362/H362,"0")</f>
        <v>38.076000000000001</v>
      </c>
      <c r="BO362" s="64">
        <f>IFERROR(1/J362*(X362/H362),"0")</f>
        <v>5.2083333333333336E-2</v>
      </c>
      <c r="BP362" s="64">
        <f>IFERROR(1/J362*(Y362/H362),"0")</f>
        <v>6.25E-2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3.3333333333333335</v>
      </c>
      <c r="Y363" s="543">
        <f>IFERROR(Y362/H362,"0")</f>
        <v>4</v>
      </c>
      <c r="Z363" s="543">
        <f>IFERROR(IF(Z362="",0,Z362),"0")</f>
        <v>7.5920000000000001E-2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30</v>
      </c>
      <c r="Y364" s="543">
        <f>IFERROR(SUM(Y362:Y362),"0")</f>
        <v>36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hidden="1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0</v>
      </c>
      <c r="Y367" s="542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50</v>
      </c>
      <c r="Y368" s="542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51.8125</v>
      </c>
      <c r="BN368" s="64">
        <f>IFERROR(Y368*I368/H368,"0")</f>
        <v>62.175000000000004</v>
      </c>
      <c r="BO368" s="64">
        <f>IFERROR(1/J368*(X368/H368),"0")</f>
        <v>6.5104166666666671E-2</v>
      </c>
      <c r="BP368" s="64">
        <f>IFERROR(1/J368*(Y368/H368),"0")</f>
        <v>7.8125E-2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4.166666666666667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50</v>
      </c>
      <c r="Y371" s="543">
        <f>IFERROR(SUM(Y367:Y369),"0")</f>
        <v>60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30</v>
      </c>
      <c r="Y377" s="542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3.3333333333333335</v>
      </c>
      <c r="Y379" s="543">
        <f>IFERROR(Y377/H377,"0")+IFERROR(Y378/H378,"0")</f>
        <v>4</v>
      </c>
      <c r="Z379" s="543">
        <f>IFERROR(IF(Z377="",0,Z377),"0")+IFERROR(IF(Z378="",0,Z378),"0")</f>
        <v>7.5920000000000001E-2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30</v>
      </c>
      <c r="Y380" s="543">
        <f>IFERROR(SUM(Y377:Y378),"0")</f>
        <v>36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hidden="1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0</v>
      </c>
      <c r="Y388" s="542">
        <f t="shared" ref="Y388:Y396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0</v>
      </c>
      <c r="BN388" s="64">
        <f t="shared" ref="BN388:BN396" si="45">IFERROR(Y388*I388/H388,"0")</f>
        <v>0</v>
      </c>
      <c r="BO388" s="64">
        <f t="shared" ref="BO388:BO396" si="46">IFERROR(1/J388*(X388/H388),"0")</f>
        <v>0</v>
      </c>
      <c r="BP388" s="64">
        <f t="shared" ref="BP388:BP396" si="47">IFERROR(1/J388*(Y388/H388),"0")</f>
        <v>0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10.5</v>
      </c>
      <c r="Y393" s="542">
        <f t="shared" si="43"/>
        <v>10.5</v>
      </c>
      <c r="Z393" s="36">
        <f>IFERROR(IF(Y393=0,"",ROUNDUP(Y393/H393,0)*0.00502),"")</f>
        <v>2.5100000000000001E-2</v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11.149999999999999</v>
      </c>
      <c r="BN393" s="64">
        <f t="shared" si="45"/>
        <v>11.149999999999999</v>
      </c>
      <c r="BO393" s="64">
        <f t="shared" si="46"/>
        <v>2.1367521367521368E-2</v>
      </c>
      <c r="BP393" s="64">
        <f t="shared" si="47"/>
        <v>2.1367521367521368E-2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35</v>
      </c>
      <c r="Y395" s="542">
        <f t="shared" si="43"/>
        <v>35.700000000000003</v>
      </c>
      <c r="Z395" s="36">
        <f>IFERROR(IF(Y395=0,"",ROUNDUP(Y395/H395,0)*0.00502),"")</f>
        <v>8.5339999999999999E-2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37.166666666666664</v>
      </c>
      <c r="BN395" s="64">
        <f t="shared" si="45"/>
        <v>37.910000000000004</v>
      </c>
      <c r="BO395" s="64">
        <f t="shared" si="46"/>
        <v>7.1225071225071226E-2</v>
      </c>
      <c r="BP395" s="64">
        <f t="shared" si="47"/>
        <v>7.2649572649572655E-2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21.666666666666664</v>
      </c>
      <c r="Y397" s="543">
        <f>IFERROR(Y388/H388,"0")+IFERROR(Y389/H389,"0")+IFERROR(Y390/H390,"0")+IFERROR(Y391/H391,"0")+IFERROR(Y392/H392,"0")+IFERROR(Y393/H393,"0")+IFERROR(Y394/H394,"0")+IFERROR(Y395/H395,"0")+IFERROR(Y396/H396,"0")</f>
        <v>22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0.11044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45.5</v>
      </c>
      <c r="Y398" s="543">
        <f>IFERROR(SUM(Y388:Y396),"0")</f>
        <v>46.2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17.5</v>
      </c>
      <c r="Y413" s="542">
        <f>IFERROR(IF(X413="",0,CEILING((X413/$H413),1)*$H413),"")</f>
        <v>18.900000000000002</v>
      </c>
      <c r="Z413" s="36">
        <f>IFERROR(IF(Y413=0,"",ROUNDUP(Y413/H413,0)*0.00502),"")</f>
        <v>4.5179999999999998E-2</v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18.583333333333332</v>
      </c>
      <c r="BN413" s="64">
        <f>IFERROR(Y413*I413/H413,"0")</f>
        <v>20.07</v>
      </c>
      <c r="BO413" s="64">
        <f>IFERROR(1/J413*(X413/H413),"0")</f>
        <v>3.5612535612535613E-2</v>
      </c>
      <c r="BP413" s="64">
        <f>IFERROR(1/J413*(Y413/H413),"0")</f>
        <v>3.8461538461538464E-2</v>
      </c>
    </row>
    <row r="414" spans="1:68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8.3333333333333321</v>
      </c>
      <c r="Y414" s="543">
        <f>IFERROR(Y410/H410,"0")+IFERROR(Y411/H411,"0")+IFERROR(Y412/H412,"0")+IFERROR(Y413/H413,"0")</f>
        <v>9</v>
      </c>
      <c r="Z414" s="543">
        <f>IFERROR(IF(Z410="",0,Z410),"0")+IFERROR(IF(Z411="",0,Z411),"0")+IFERROR(IF(Z412="",0,Z412),"0")+IFERROR(IF(Z413="",0,Z413),"0")</f>
        <v>4.5179999999999998E-2</v>
      </c>
      <c r="AA414" s="544"/>
      <c r="AB414" s="544"/>
      <c r="AC414" s="544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17.5</v>
      </c>
      <c r="Y415" s="543">
        <f>IFERROR(SUM(Y410:Y413),"0")</f>
        <v>18.900000000000002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40</v>
      </c>
      <c r="Y418" s="542">
        <f>IFERROR(IF(X418="",0,CEILING((X418/$H418),1)*$H418),"")</f>
        <v>40.799999999999997</v>
      </c>
      <c r="Z418" s="36">
        <f>IFERROR(IF(Y418=0,"",ROUNDUP(Y418/H418,0)*0.00651),"")</f>
        <v>0.22134000000000001</v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70</v>
      </c>
      <c r="BN418" s="64">
        <f>IFERROR(Y418*I418/H418,"0")</f>
        <v>71.399999999999991</v>
      </c>
      <c r="BO418" s="64">
        <f>IFERROR(1/J418*(X418/H418),"0")</f>
        <v>0.18315018315018317</v>
      </c>
      <c r="BP418" s="64">
        <f>IFERROR(1/J418*(Y418/H418),"0")</f>
        <v>0.18681318681318682</v>
      </c>
    </row>
    <row r="419" spans="1:68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33.333333333333336</v>
      </c>
      <c r="Y419" s="543">
        <f>IFERROR(Y418/H418,"0")</f>
        <v>34</v>
      </c>
      <c r="Z419" s="543">
        <f>IFERROR(IF(Z418="",0,Z418),"0")</f>
        <v>0.22134000000000001</v>
      </c>
      <c r="AA419" s="544"/>
      <c r="AB419" s="544"/>
      <c r="AC419" s="544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40</v>
      </c>
      <c r="Y420" s="543">
        <f>IFERROR(SUM(Y418:Y418),"0")</f>
        <v>40.799999999999997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80</v>
      </c>
      <c r="Y429" s="542">
        <f t="shared" ref="Y429:Y439" si="48">IFERROR(IF(X429="",0,CEILING((X429/$H429),1)*$H429),"")</f>
        <v>84.48</v>
      </c>
      <c r="Z429" s="36">
        <f t="shared" ref="Z429:Z434" si="49">IFERROR(IF(Y429=0,"",ROUNDUP(Y429/H429,0)*0.01196),"")</f>
        <v>0.19136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85.454545454545453</v>
      </c>
      <c r="BN429" s="64">
        <f t="shared" ref="BN429:BN439" si="51">IFERROR(Y429*I429/H429,"0")</f>
        <v>90.24</v>
      </c>
      <c r="BO429" s="64">
        <f t="shared" ref="BO429:BO439" si="52">IFERROR(1/J429*(X429/H429),"0")</f>
        <v>0.14568764568764569</v>
      </c>
      <c r="BP429" s="64">
        <f t="shared" ref="BP429:BP439" si="53">IFERROR(1/J429*(Y429/H429),"0")</f>
        <v>0.15384615384615385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4301011376</v>
      </c>
      <c r="D431" s="551">
        <v>4680115885226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81</v>
      </c>
      <c r="N431" s="33"/>
      <c r="O431" s="32">
        <v>60</v>
      </c>
      <c r="P431" s="69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50</v>
      </c>
      <c r="Y431" s="542">
        <f t="shared" si="48"/>
        <v>52.800000000000004</v>
      </c>
      <c r="Z431" s="36">
        <f t="shared" si="49"/>
        <v>0.1196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0"/>
        <v>53.409090909090907</v>
      </c>
      <c r="BN431" s="64">
        <f t="shared" si="51"/>
        <v>56.400000000000006</v>
      </c>
      <c r="BO431" s="64">
        <f t="shared" si="52"/>
        <v>9.1054778554778545E-2</v>
      </c>
      <c r="BP431" s="64">
        <f t="shared" si="53"/>
        <v>9.6153846153846159E-2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4301012145</v>
      </c>
      <c r="D432" s="551">
        <v>4607091383522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3" t="s">
        <v>660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150</v>
      </c>
      <c r="Y434" s="542">
        <f t="shared" si="48"/>
        <v>153.12</v>
      </c>
      <c r="Z434" s="36">
        <f t="shared" si="49"/>
        <v>0.34683999999999998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160.22727272727272</v>
      </c>
      <c r="BN434" s="64">
        <f t="shared" si="51"/>
        <v>163.56</v>
      </c>
      <c r="BO434" s="64">
        <f t="shared" si="52"/>
        <v>0.27316433566433568</v>
      </c>
      <c r="BP434" s="64">
        <f t="shared" si="53"/>
        <v>0.27884615384615385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90</v>
      </c>
      <c r="Y436" s="542">
        <f t="shared" si="48"/>
        <v>91.2</v>
      </c>
      <c r="Z436" s="36">
        <f>IFERROR(IF(Y436=0,"",ROUNDUP(Y436/H436,0)*0.00902),"")</f>
        <v>0.17138</v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129.9375</v>
      </c>
      <c r="BN436" s="64">
        <f t="shared" si="51"/>
        <v>131.66999999999999</v>
      </c>
      <c r="BO436" s="64">
        <f t="shared" si="52"/>
        <v>0.14204545454545456</v>
      </c>
      <c r="BP436" s="64">
        <f t="shared" si="53"/>
        <v>0.14393939393939395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180</v>
      </c>
      <c r="Y439" s="542">
        <f t="shared" si="48"/>
        <v>182.4</v>
      </c>
      <c r="Z439" s="36">
        <f>IFERROR(IF(Y439=0,"",ROUNDUP(Y439/H439,0)*0.00937),"")</f>
        <v>0.35605999999999999</v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261</v>
      </c>
      <c r="BN439" s="64">
        <f t="shared" si="51"/>
        <v>264.48</v>
      </c>
      <c r="BO439" s="64">
        <f t="shared" si="52"/>
        <v>0.3125</v>
      </c>
      <c r="BP439" s="64">
        <f t="shared" si="53"/>
        <v>0.31666666666666665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109.28030303030303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112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1.1852399999999998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550</v>
      </c>
      <c r="Y441" s="543">
        <f>IFERROR(SUM(Y429:Y439),"0")</f>
        <v>564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120</v>
      </c>
      <c r="Y443" s="542">
        <f>IFERROR(IF(X443="",0,CEILING((X443/$H443),1)*$H443),"")</f>
        <v>121.44000000000001</v>
      </c>
      <c r="Z443" s="36">
        <f>IFERROR(IF(Y443=0,"",ROUNDUP(Y443/H443,0)*0.01196),"")</f>
        <v>0.27507999999999999</v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128.18181818181816</v>
      </c>
      <c r="BN443" s="64">
        <f>IFERROR(Y443*I443/H443,"0")</f>
        <v>129.72</v>
      </c>
      <c r="BO443" s="64">
        <f>IFERROR(1/J443*(X443/H443),"0")</f>
        <v>0.21853146853146854</v>
      </c>
      <c r="BP443" s="64">
        <f>IFERROR(1/J443*(Y443/H443),"0")</f>
        <v>0.22115384615384617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22.727272727272727</v>
      </c>
      <c r="Y446" s="543">
        <f>IFERROR(Y443/H443,"0")+IFERROR(Y444/H444,"0")+IFERROR(Y445/H445,"0")</f>
        <v>23</v>
      </c>
      <c r="Z446" s="543">
        <f>IFERROR(IF(Z443="",0,Z443),"0")+IFERROR(IF(Z444="",0,Z444),"0")+IFERROR(IF(Z445="",0,Z445),"0")</f>
        <v>0.27507999999999999</v>
      </c>
      <c r="AA446" s="544"/>
      <c r="AB446" s="544"/>
      <c r="AC446" s="544"/>
    </row>
    <row r="447" spans="1:68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120</v>
      </c>
      <c r="Y447" s="543">
        <f>IFERROR(SUM(Y443:Y445),"0")</f>
        <v>121.44000000000001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70</v>
      </c>
      <c r="Y449" s="542">
        <f t="shared" ref="Y449:Y454" si="54">IFERROR(IF(X449="",0,CEILING((X449/$H449),1)*$H449),"")</f>
        <v>73.92</v>
      </c>
      <c r="Z449" s="36">
        <f>IFERROR(IF(Y449=0,"",ROUNDUP(Y449/H449,0)*0.01196),"")</f>
        <v>0.16744000000000001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74.772727272727266</v>
      </c>
      <c r="BN449" s="64">
        <f t="shared" ref="BN449:BN454" si="56">IFERROR(Y449*I449/H449,"0")</f>
        <v>78.959999999999994</v>
      </c>
      <c r="BO449" s="64">
        <f t="shared" ref="BO449:BO454" si="57">IFERROR(1/J449*(X449/H449),"0")</f>
        <v>0.12747668997668998</v>
      </c>
      <c r="BP449" s="64">
        <f t="shared" ref="BP449:BP454" si="58">IFERROR(1/J449*(Y449/H449),"0")</f>
        <v>0.13461538461538464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100</v>
      </c>
      <c r="Y450" s="542">
        <f t="shared" si="54"/>
        <v>100.32000000000001</v>
      </c>
      <c r="Z450" s="36">
        <f>IFERROR(IF(Y450=0,"",ROUNDUP(Y450/H450,0)*0.01196),"")</f>
        <v>0.22724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106.81818181818181</v>
      </c>
      <c r="BN450" s="64">
        <f t="shared" si="56"/>
        <v>107.16</v>
      </c>
      <c r="BO450" s="64">
        <f t="shared" si="57"/>
        <v>0.18210955710955709</v>
      </c>
      <c r="BP450" s="64">
        <f t="shared" si="58"/>
        <v>0.18269230769230771</v>
      </c>
    </row>
    <row r="451" spans="1:68" ht="27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50</v>
      </c>
      <c r="Y451" s="542">
        <f t="shared" si="54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53.409090909090907</v>
      </c>
      <c r="BN451" s="64">
        <f t="shared" si="56"/>
        <v>56.400000000000006</v>
      </c>
      <c r="BO451" s="64">
        <f t="shared" si="57"/>
        <v>9.1054778554778545E-2</v>
      </c>
      <c r="BP451" s="64">
        <f t="shared" si="58"/>
        <v>9.6153846153846159E-2</v>
      </c>
    </row>
    <row r="452" spans="1:68" ht="27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48</v>
      </c>
      <c r="Y452" s="542">
        <f t="shared" si="54"/>
        <v>48</v>
      </c>
      <c r="Z452" s="36">
        <f>IFERROR(IF(Y452=0,"",ROUNDUP(Y452/H452,0)*0.00902),"")</f>
        <v>9.0200000000000002E-2</v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69.3</v>
      </c>
      <c r="BN452" s="64">
        <f t="shared" si="56"/>
        <v>69.3</v>
      </c>
      <c r="BO452" s="64">
        <f t="shared" si="57"/>
        <v>7.575757575757576E-2</v>
      </c>
      <c r="BP452" s="64">
        <f t="shared" si="58"/>
        <v>7.575757575757576E-2</v>
      </c>
    </row>
    <row r="453" spans="1:68" ht="27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24</v>
      </c>
      <c r="Y453" s="542">
        <f t="shared" si="54"/>
        <v>24</v>
      </c>
      <c r="Z453" s="36">
        <f>IFERROR(IF(Y453=0,"",ROUNDUP(Y453/H453,0)*0.00902),"")</f>
        <v>4.5100000000000001E-2</v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33.450000000000003</v>
      </c>
      <c r="BN453" s="64">
        <f t="shared" si="56"/>
        <v>33.450000000000003</v>
      </c>
      <c r="BO453" s="64">
        <f t="shared" si="57"/>
        <v>3.787878787878788E-2</v>
      </c>
      <c r="BP453" s="64">
        <f t="shared" si="58"/>
        <v>3.787878787878788E-2</v>
      </c>
    </row>
    <row r="454" spans="1:68" ht="27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72</v>
      </c>
      <c r="Y454" s="542">
        <f t="shared" si="54"/>
        <v>72</v>
      </c>
      <c r="Z454" s="36">
        <f>IFERROR(IF(Y454=0,"",ROUNDUP(Y454/H454,0)*0.00902),"")</f>
        <v>0.1353</v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100.35000000000001</v>
      </c>
      <c r="BN454" s="64">
        <f t="shared" si="56"/>
        <v>100.35000000000001</v>
      </c>
      <c r="BO454" s="64">
        <f t="shared" si="57"/>
        <v>0.11363636363636365</v>
      </c>
      <c r="BP454" s="64">
        <f t="shared" si="58"/>
        <v>0.11363636363636365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71.666666666666657</v>
      </c>
      <c r="Y455" s="543">
        <f>IFERROR(Y449/H449,"0")+IFERROR(Y450/H450,"0")+IFERROR(Y451/H451,"0")+IFERROR(Y452/H452,"0")+IFERROR(Y453/H453,"0")+IFERROR(Y454/H454,"0")</f>
        <v>73</v>
      </c>
      <c r="Z455" s="543">
        <f>IFERROR(IF(Z449="",0,Z449),"0")+IFERROR(IF(Z450="",0,Z450),"0")+IFERROR(IF(Z451="",0,Z451),"0")+IFERROR(IF(Z452="",0,Z452),"0")+IFERROR(IF(Z453="",0,Z453),"0")+IFERROR(IF(Z454="",0,Z454),"0")</f>
        <v>0.78488000000000013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364</v>
      </c>
      <c r="Y456" s="543">
        <f>IFERROR(SUM(Y449:Y454),"0")</f>
        <v>371.04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800</v>
      </c>
      <c r="Y484" s="542">
        <f>IFERROR(IF(X484="",0,CEILING((X484/$H484),1)*$H484),"")</f>
        <v>801</v>
      </c>
      <c r="Z484" s="36">
        <f>IFERROR(IF(Y484=0,"",ROUNDUP(Y484/H484,0)*0.01898),"")</f>
        <v>1.6892199999999999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846.13333333333333</v>
      </c>
      <c r="BN484" s="64">
        <f>IFERROR(Y484*I484/H484,"0")</f>
        <v>847.19100000000003</v>
      </c>
      <c r="BO484" s="64">
        <f>IFERROR(1/J484*(X484/H484),"0")</f>
        <v>1.3888888888888888</v>
      </c>
      <c r="BP484" s="64">
        <f>IFERROR(1/J484*(Y484/H484),"0")</f>
        <v>1.390625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88.888888888888886</v>
      </c>
      <c r="Y485" s="543">
        <f>IFERROR(Y484/H484,"0")</f>
        <v>89</v>
      </c>
      <c r="Z485" s="543">
        <f>IFERROR(IF(Z484="",0,Z484),"0")</f>
        <v>1.6892199999999999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800</v>
      </c>
      <c r="Y486" s="543">
        <f>IFERROR(SUM(Y484:Y484),"0")</f>
        <v>801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20</v>
      </c>
      <c r="Y488" s="542">
        <f>IFERROR(IF(X488="",0,CEILING((X488/$H488),1)*$H488),"")</f>
        <v>27</v>
      </c>
      <c r="Z488" s="36">
        <f>IFERROR(IF(Y488=0,"",ROUNDUP(Y488/H488,0)*0.01898),"")</f>
        <v>5.6940000000000004E-2</v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20.966666666666669</v>
      </c>
      <c r="BN488" s="64">
        <f>IFERROR(Y488*I488/H488,"0")</f>
        <v>28.305</v>
      </c>
      <c r="BO488" s="64">
        <f>IFERROR(1/J488*(X488/H488),"0")</f>
        <v>3.4722222222222224E-2</v>
      </c>
      <c r="BP488" s="64">
        <f>IFERROR(1/J488*(Y488/H488),"0")</f>
        <v>4.6875E-2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2.2222222222222223</v>
      </c>
      <c r="Y490" s="543">
        <f>IFERROR(Y488/H488,"0")+IFERROR(Y489/H489,"0")</f>
        <v>3</v>
      </c>
      <c r="Z490" s="543">
        <f>IFERROR(IF(Z488="",0,Z488),"0")+IFERROR(IF(Z489="",0,Z489),"0")</f>
        <v>5.6940000000000004E-2</v>
      </c>
      <c r="AA490" s="544"/>
      <c r="AB490" s="544"/>
      <c r="AC490" s="544"/>
    </row>
    <row r="491" spans="1:68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20</v>
      </c>
      <c r="Y491" s="543">
        <f>IFERROR(SUM(Y488:Y489),"0")</f>
        <v>27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16035.1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16209.080000000002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17148.308651163647</v>
      </c>
      <c r="Y498" s="543">
        <f>IFERROR(SUM(BN22:BN494),"0")</f>
        <v>17333.941999999992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29</v>
      </c>
      <c r="Y499" s="38">
        <f>ROUNDUP(SUM(BP22:BP494),0)</f>
        <v>29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17873.308651163647</v>
      </c>
      <c r="Y500" s="543">
        <f>GrossWeightTotalR+PalletQtyTotalR*25</f>
        <v>18058.941999999992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3446.697896399045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3477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33.23854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334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1004.4000000000001</v>
      </c>
      <c r="E507" s="46">
        <f>IFERROR(Y87*1,"0")+IFERROR(Y88*1,"0")+IFERROR(Y89*1,"0")+IFERROR(Y93*1,"0")+IFERROR(Y94*1,"0")+IFERROR(Y95*1,"0")+IFERROR(Y96*1,"0")</f>
        <v>1263.6000000000001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1264.5</v>
      </c>
      <c r="G507" s="46">
        <f>IFERROR(Y127*1,"0")+IFERROR(Y128*1,"0")+IFERROR(Y132*1,"0")+IFERROR(Y133*1,"0")+IFERROR(Y137*1,"0")+IFERROR(Y138*1,"0")</f>
        <v>192.8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665.69999999999993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2200.7999999999997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217.6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321.60000000000002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593.70000000000005</v>
      </c>
      <c r="S507" s="46">
        <f>IFERROR(Y334*1,"0")+IFERROR(Y335*1,"0")+IFERROR(Y336*1,"0")</f>
        <v>840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5224</v>
      </c>
      <c r="U507" s="46">
        <f>IFERROR(Y367*1,"0")+IFERROR(Y368*1,"0")+IFERROR(Y369*1,"0")+IFERROR(Y373*1,"0")+IFERROR(Y377*1,"0")+IFERROR(Y378*1,"0")+IFERROR(Y382*1,"0")</f>
        <v>96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46.2</v>
      </c>
      <c r="W507" s="46">
        <f>IFERROR(Y406*1,"0")+IFERROR(Y410*1,"0")+IFERROR(Y411*1,"0")+IFERROR(Y412*1,"0")+IFERROR(Y413*1,"0")</f>
        <v>18.900000000000002</v>
      </c>
      <c r="X507" s="46">
        <f>IFERROR(Y418*1,"0")</f>
        <v>40.799999999999997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1056.48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828</v>
      </c>
      <c r="AB507" s="46">
        <f>IFERROR(Y494*1,"0")</f>
        <v>0</v>
      </c>
      <c r="AC507" s="52"/>
      <c r="AF507" s="539"/>
    </row>
  </sheetData>
  <sheetProtection algorithmName="SHA-512" hashValue="0rcyWXHxCNwHSwIdQvszUOs2GyrALWpTKXpNnf44KjvkjjA7+N8a+uH3inY+wWNwOeH+6t2+BCECNRnfjC/n8g==" saltValue="LpeLzxpLYy/fa9FoSJM1ug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2,00"/>
        <filter val="1 140,00"/>
        <filter val="1 200,00"/>
        <filter val="1 500,00"/>
        <filter val="10,50"/>
        <filter val="100,00"/>
        <filter val="109,28"/>
        <filter val="110,00"/>
        <filter val="113,89"/>
        <filter val="117,78"/>
        <filter val="12,00"/>
        <filter val="120,00"/>
        <filter val="122,50"/>
        <filter val="133,33"/>
        <filter val="135,00"/>
        <filter val="14,00"/>
        <filter val="14,10"/>
        <filter val="140,00"/>
        <filter val="150,00"/>
        <filter val="16 035,10"/>
        <filter val="17 148,31"/>
        <filter val="17 873,31"/>
        <filter val="17,50"/>
        <filter val="179,01"/>
        <filter val="18,75"/>
        <filter val="180,00"/>
        <filter val="182,50"/>
        <filter val="19,44"/>
        <filter val="2,22"/>
        <filter val="20,00"/>
        <filter val="200,00"/>
        <filter val="21,00"/>
        <filter val="21,67"/>
        <filter val="210,00"/>
        <filter val="22,50"/>
        <filter val="22,73"/>
        <filter val="223,70"/>
        <filter val="225,00"/>
        <filter val="24,00"/>
        <filter val="24,50"/>
        <filter val="25,00"/>
        <filter val="250,00"/>
        <filter val="278,33"/>
        <filter val="28,33"/>
        <filter val="28,62"/>
        <filter val="280,00"/>
        <filter val="285,00"/>
        <filter val="29"/>
        <filter val="297,22"/>
        <filter val="3 446,70"/>
        <filter val="3,33"/>
        <filter val="3,50"/>
        <filter val="30,00"/>
        <filter val="300,00"/>
        <filter val="315,00"/>
        <filter val="320,00"/>
        <filter val="33,33"/>
        <filter val="330,00"/>
        <filter val="35,00"/>
        <filter val="36,00"/>
        <filter val="364,00"/>
        <filter val="39,60"/>
        <filter val="4 125,00"/>
        <filter val="4,17"/>
        <filter val="40,00"/>
        <filter val="400,00"/>
        <filter val="405,00"/>
        <filter val="425,00"/>
        <filter val="45,50"/>
        <filter val="450,00"/>
        <filter val="475,00"/>
        <filter val="48,00"/>
        <filter val="480,00"/>
        <filter val="49,91"/>
        <filter val="50,00"/>
        <filter val="52,50"/>
        <filter val="525,00"/>
        <filter val="550,00"/>
        <filter val="6,00"/>
        <filter val="60,00"/>
        <filter val="600,00"/>
        <filter val="63,89"/>
        <filter val="630,00"/>
        <filter val="66,00"/>
        <filter val="68,00"/>
        <filter val="68,52"/>
        <filter val="69,67"/>
        <filter val="7,78"/>
        <filter val="70,00"/>
        <filter val="705,00"/>
        <filter val="71,67"/>
        <filter val="72,00"/>
        <filter val="74,63"/>
        <filter val="75,00"/>
        <filter val="786,00"/>
        <filter val="8,33"/>
        <filter val="80,00"/>
        <filter val="800,00"/>
        <filter val="840,00"/>
        <filter val="87,50"/>
        <filter val="88,89"/>
        <filter val="90,00"/>
        <filter val="91,67"/>
        <filter val="975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svG93D5JauiEtGLP4yk8MkLjZ+VAkIlZfMa7hMwDUsdyJ3GZEouNUsTQ39JGMHGvZze4nBUD/+tO1O5UCEJdfg==" saltValue="sd4JlXYB9/tJ73UvgPpB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971</vt:i4>
      </vt:variant>
    </vt:vector>
  </HeadingPairs>
  <TitlesOfParts>
    <vt:vector size="9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2025-09-25T11:32:46Z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