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"/>
    </mc:Choice>
  </mc:AlternateContent>
  <xr:revisionPtr revIDLastSave="0" documentId="13_ncr:1_{F3D90457-C4B4-4214-BBAC-2AE5AF773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6" i="1" l="1"/>
  <c r="U95" i="1"/>
  <c r="U94" i="1"/>
  <c r="U93" i="1"/>
  <c r="AK93" i="1" s="1"/>
  <c r="U92" i="1"/>
  <c r="U91" i="1"/>
  <c r="AK91" i="1" s="1"/>
  <c r="U90" i="1"/>
  <c r="U89" i="1"/>
  <c r="AK89" i="1" s="1"/>
  <c r="U84" i="1"/>
  <c r="U76" i="1"/>
  <c r="U66" i="1"/>
  <c r="U61" i="1"/>
  <c r="U47" i="1"/>
  <c r="U34" i="1"/>
  <c r="U63" i="1"/>
  <c r="U23" i="1"/>
  <c r="U6" i="1"/>
  <c r="U27" i="1"/>
  <c r="U14" i="1"/>
  <c r="U21" i="1"/>
  <c r="U22" i="1"/>
  <c r="U31" i="1"/>
  <c r="AK31" i="1" s="1"/>
  <c r="U32" i="1"/>
  <c r="U46" i="1"/>
  <c r="U49" i="1"/>
  <c r="AK49" i="1" s="1"/>
  <c r="U51" i="1"/>
  <c r="AK51" i="1" s="1"/>
  <c r="U52" i="1"/>
  <c r="U53" i="1"/>
  <c r="AK53" i="1" s="1"/>
  <c r="U54" i="1"/>
  <c r="U64" i="1"/>
  <c r="U68" i="1"/>
  <c r="U74" i="1"/>
  <c r="U78" i="1"/>
  <c r="U86" i="1"/>
  <c r="U87" i="1"/>
  <c r="AK87" i="1" s="1"/>
  <c r="U88" i="1"/>
  <c r="AK88" i="1" s="1"/>
  <c r="AK90" i="1"/>
  <c r="AK92" i="1"/>
  <c r="AK94" i="1"/>
  <c r="AK95" i="1"/>
  <c r="AK96" i="1"/>
  <c r="AK21" i="1"/>
  <c r="AK85" i="1"/>
  <c r="AK86" i="1" l="1"/>
  <c r="AK84" i="1"/>
  <c r="AK78" i="1"/>
  <c r="AK76" i="1"/>
  <c r="AK74" i="1"/>
  <c r="AK68" i="1"/>
  <c r="AK64" i="1"/>
  <c r="AK54" i="1"/>
  <c r="AK52" i="1"/>
  <c r="AK46" i="1"/>
  <c r="AK32" i="1"/>
  <c r="AK22" i="1"/>
  <c r="AK14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2" i="1"/>
  <c r="I51" i="1"/>
  <c r="I50" i="1"/>
  <c r="I49" i="1"/>
  <c r="I48" i="1"/>
  <c r="I46" i="1"/>
  <c r="I45" i="1"/>
  <c r="I44" i="1"/>
  <c r="I42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S89" i="1"/>
  <c r="S90" i="1"/>
  <c r="X90" i="1" s="1"/>
  <c r="S91" i="1"/>
  <c r="S92" i="1"/>
  <c r="X92" i="1" s="1"/>
  <c r="S93" i="1"/>
  <c r="X93" i="1" s="1"/>
  <c r="S94" i="1"/>
  <c r="X94" i="1" s="1"/>
  <c r="S95" i="1"/>
  <c r="X95" i="1" s="1"/>
  <c r="S96" i="1"/>
  <c r="X96" i="1" s="1"/>
  <c r="Y91" i="1" l="1"/>
  <c r="X91" i="1"/>
  <c r="Y89" i="1"/>
  <c r="X89" i="1"/>
  <c r="Y93" i="1"/>
  <c r="Y95" i="1"/>
  <c r="Y96" i="1"/>
  <c r="Y92" i="1"/>
  <c r="Y94" i="1"/>
  <c r="Y90" i="1"/>
  <c r="S88" i="1"/>
  <c r="X88" i="1" s="1"/>
  <c r="L88" i="1"/>
  <c r="S87" i="1"/>
  <c r="L87" i="1"/>
  <c r="S86" i="1"/>
  <c r="L86" i="1"/>
  <c r="S85" i="1"/>
  <c r="X85" i="1" s="1"/>
  <c r="L85" i="1"/>
  <c r="S84" i="1"/>
  <c r="X84" i="1" s="1"/>
  <c r="L84" i="1"/>
  <c r="S83" i="1"/>
  <c r="Y83" i="1" s="1"/>
  <c r="L83" i="1"/>
  <c r="S82" i="1"/>
  <c r="L82" i="1"/>
  <c r="S81" i="1"/>
  <c r="Y81" i="1" s="1"/>
  <c r="L81" i="1"/>
  <c r="S80" i="1"/>
  <c r="L80" i="1"/>
  <c r="S79" i="1"/>
  <c r="Y79" i="1" s="1"/>
  <c r="L79" i="1"/>
  <c r="S78" i="1"/>
  <c r="L78" i="1"/>
  <c r="S77" i="1"/>
  <c r="T77" i="1" s="1"/>
  <c r="L77" i="1"/>
  <c r="S76" i="1"/>
  <c r="X76" i="1" s="1"/>
  <c r="L76" i="1"/>
  <c r="S75" i="1"/>
  <c r="Y75" i="1" s="1"/>
  <c r="L75" i="1"/>
  <c r="S74" i="1"/>
  <c r="X74" i="1" s="1"/>
  <c r="L74" i="1"/>
  <c r="S73" i="1"/>
  <c r="L73" i="1"/>
  <c r="S72" i="1"/>
  <c r="T72" i="1" s="1"/>
  <c r="L72" i="1"/>
  <c r="S71" i="1"/>
  <c r="Y71" i="1" s="1"/>
  <c r="L71" i="1"/>
  <c r="S70" i="1"/>
  <c r="T70" i="1" s="1"/>
  <c r="L70" i="1"/>
  <c r="S69" i="1"/>
  <c r="Y69" i="1" s="1"/>
  <c r="L69" i="1"/>
  <c r="S68" i="1"/>
  <c r="X68" i="1" s="1"/>
  <c r="L68" i="1"/>
  <c r="S67" i="1"/>
  <c r="Y67" i="1" s="1"/>
  <c r="L67" i="1"/>
  <c r="S66" i="1"/>
  <c r="T66" i="1" s="1"/>
  <c r="L66" i="1"/>
  <c r="S65" i="1"/>
  <c r="Y65" i="1" s="1"/>
  <c r="L65" i="1"/>
  <c r="S64" i="1"/>
  <c r="X64" i="1" s="1"/>
  <c r="L64" i="1"/>
  <c r="S63" i="1"/>
  <c r="Y63" i="1" s="1"/>
  <c r="L63" i="1"/>
  <c r="F62" i="1"/>
  <c r="E62" i="1"/>
  <c r="L62" i="1" s="1"/>
  <c r="S61" i="1"/>
  <c r="Y61" i="1" s="1"/>
  <c r="L61" i="1"/>
  <c r="S60" i="1"/>
  <c r="L60" i="1"/>
  <c r="S59" i="1"/>
  <c r="Y59" i="1" s="1"/>
  <c r="L59" i="1"/>
  <c r="S58" i="1"/>
  <c r="Y58" i="1" s="1"/>
  <c r="L58" i="1"/>
  <c r="S57" i="1"/>
  <c r="Y57" i="1" s="1"/>
  <c r="L57" i="1"/>
  <c r="S56" i="1"/>
  <c r="L56" i="1"/>
  <c r="S55" i="1"/>
  <c r="Y55" i="1" s="1"/>
  <c r="L55" i="1"/>
  <c r="S54" i="1"/>
  <c r="L54" i="1"/>
  <c r="S53" i="1"/>
  <c r="X53" i="1" s="1"/>
  <c r="L53" i="1"/>
  <c r="S52" i="1"/>
  <c r="L52" i="1"/>
  <c r="S51" i="1"/>
  <c r="X51" i="1" s="1"/>
  <c r="L51" i="1"/>
  <c r="S50" i="1"/>
  <c r="Y50" i="1" s="1"/>
  <c r="L50" i="1"/>
  <c r="S49" i="1"/>
  <c r="X49" i="1" s="1"/>
  <c r="L49" i="1"/>
  <c r="S48" i="1"/>
  <c r="Y48" i="1" s="1"/>
  <c r="L48" i="1"/>
  <c r="S47" i="1"/>
  <c r="Y47" i="1" s="1"/>
  <c r="L47" i="1"/>
  <c r="S46" i="1"/>
  <c r="X46" i="1" s="1"/>
  <c r="L46" i="1"/>
  <c r="S45" i="1"/>
  <c r="L45" i="1"/>
  <c r="S44" i="1"/>
  <c r="Y44" i="1" s="1"/>
  <c r="L44" i="1"/>
  <c r="S43" i="1"/>
  <c r="Y43" i="1" s="1"/>
  <c r="L43" i="1"/>
  <c r="S42" i="1"/>
  <c r="T42" i="1" s="1"/>
  <c r="L42" i="1"/>
  <c r="S41" i="1"/>
  <c r="L41" i="1"/>
  <c r="S40" i="1"/>
  <c r="Y40" i="1" s="1"/>
  <c r="L40" i="1"/>
  <c r="S39" i="1"/>
  <c r="T39" i="1" s="1"/>
  <c r="U39" i="1" s="1"/>
  <c r="L39" i="1"/>
  <c r="S38" i="1"/>
  <c r="L38" i="1"/>
  <c r="S37" i="1"/>
  <c r="L37" i="1"/>
  <c r="S36" i="1"/>
  <c r="T36" i="1" s="1"/>
  <c r="U36" i="1" s="1"/>
  <c r="L36" i="1"/>
  <c r="S35" i="1"/>
  <c r="L35" i="1"/>
  <c r="S34" i="1"/>
  <c r="T34" i="1" s="1"/>
  <c r="L34" i="1"/>
  <c r="S33" i="1"/>
  <c r="Y33" i="1" s="1"/>
  <c r="L33" i="1"/>
  <c r="S32" i="1"/>
  <c r="L32" i="1"/>
  <c r="S31" i="1"/>
  <c r="L31" i="1"/>
  <c r="S30" i="1"/>
  <c r="L30" i="1"/>
  <c r="S29" i="1"/>
  <c r="Y29" i="1" s="1"/>
  <c r="L29" i="1"/>
  <c r="S28" i="1"/>
  <c r="T28" i="1" s="1"/>
  <c r="U28" i="1" s="1"/>
  <c r="L28" i="1"/>
  <c r="S27" i="1"/>
  <c r="Y27" i="1" s="1"/>
  <c r="L27" i="1"/>
  <c r="S26" i="1"/>
  <c r="L26" i="1"/>
  <c r="S25" i="1"/>
  <c r="Y25" i="1" s="1"/>
  <c r="L25" i="1"/>
  <c r="S24" i="1"/>
  <c r="L24" i="1"/>
  <c r="S23" i="1"/>
  <c r="L23" i="1"/>
  <c r="S22" i="1"/>
  <c r="X22" i="1" s="1"/>
  <c r="L22" i="1"/>
  <c r="S21" i="1"/>
  <c r="X21" i="1" s="1"/>
  <c r="L21" i="1"/>
  <c r="S20" i="1"/>
  <c r="T20" i="1" s="1"/>
  <c r="L20" i="1"/>
  <c r="S19" i="1"/>
  <c r="T19" i="1" s="1"/>
  <c r="U19" i="1" s="1"/>
  <c r="L19" i="1"/>
  <c r="S18" i="1"/>
  <c r="T18" i="1" s="1"/>
  <c r="L18" i="1"/>
  <c r="S17" i="1"/>
  <c r="L17" i="1"/>
  <c r="S16" i="1"/>
  <c r="T16" i="1" s="1"/>
  <c r="L16" i="1"/>
  <c r="S15" i="1"/>
  <c r="L15" i="1"/>
  <c r="S14" i="1"/>
  <c r="X14" i="1" s="1"/>
  <c r="L14" i="1"/>
  <c r="S13" i="1"/>
  <c r="L13" i="1"/>
  <c r="S12" i="1"/>
  <c r="L12" i="1"/>
  <c r="S11" i="1"/>
  <c r="Y11" i="1" s="1"/>
  <c r="L11" i="1"/>
  <c r="S10" i="1"/>
  <c r="L10" i="1"/>
  <c r="S9" i="1"/>
  <c r="Y9" i="1" s="1"/>
  <c r="L9" i="1"/>
  <c r="S8" i="1"/>
  <c r="T8" i="1" s="1"/>
  <c r="U8" i="1" s="1"/>
  <c r="L8" i="1"/>
  <c r="S7" i="1"/>
  <c r="Y7" i="1" s="1"/>
  <c r="L7" i="1"/>
  <c r="S6" i="1"/>
  <c r="T6" i="1" s="1"/>
  <c r="L6" i="1"/>
  <c r="AI5" i="1"/>
  <c r="AH5" i="1"/>
  <c r="AG5" i="1"/>
  <c r="AF5" i="1"/>
  <c r="AE5" i="1"/>
  <c r="AD5" i="1"/>
  <c r="AC5" i="1"/>
  <c r="AB5" i="1"/>
  <c r="AA5" i="1"/>
  <c r="Z5" i="1"/>
  <c r="V5" i="1"/>
  <c r="R5" i="1"/>
  <c r="Q5" i="1"/>
  <c r="P5" i="1"/>
  <c r="O5" i="1"/>
  <c r="N5" i="1"/>
  <c r="M5" i="1"/>
  <c r="K5" i="1"/>
  <c r="T15" i="1" l="1"/>
  <c r="T24" i="1"/>
  <c r="X24" i="1" s="1"/>
  <c r="Y73" i="1"/>
  <c r="T73" i="1"/>
  <c r="AK6" i="1"/>
  <c r="X6" i="1"/>
  <c r="AK8" i="1"/>
  <c r="X8" i="1"/>
  <c r="X19" i="1"/>
  <c r="AK19" i="1"/>
  <c r="AK28" i="1"/>
  <c r="X28" i="1"/>
  <c r="Y31" i="1"/>
  <c r="X31" i="1"/>
  <c r="Y32" i="1"/>
  <c r="X32" i="1"/>
  <c r="AK34" i="1"/>
  <c r="X34" i="1"/>
  <c r="AK36" i="1"/>
  <c r="X36" i="1"/>
  <c r="X39" i="1"/>
  <c r="AK39" i="1"/>
  <c r="Y52" i="1"/>
  <c r="X52" i="1"/>
  <c r="Y54" i="1"/>
  <c r="X54" i="1"/>
  <c r="F5" i="1"/>
  <c r="AK66" i="1"/>
  <c r="X66" i="1"/>
  <c r="Y78" i="1"/>
  <c r="X78" i="1"/>
  <c r="Y86" i="1"/>
  <c r="X86" i="1"/>
  <c r="Y87" i="1"/>
  <c r="X87" i="1"/>
  <c r="T61" i="1"/>
  <c r="Y39" i="1"/>
  <c r="T83" i="1"/>
  <c r="U83" i="1" s="1"/>
  <c r="L5" i="1"/>
  <c r="Y36" i="1"/>
  <c r="T55" i="1"/>
  <c r="U55" i="1" s="1"/>
  <c r="T7" i="1"/>
  <c r="U7" i="1" s="1"/>
  <c r="T43" i="1"/>
  <c r="U43" i="1" s="1"/>
  <c r="T69" i="1"/>
  <c r="U69" i="1" s="1"/>
  <c r="T11" i="1"/>
  <c r="U11" i="1" s="1"/>
  <c r="T50" i="1"/>
  <c r="U50" i="1" s="1"/>
  <c r="T59" i="1"/>
  <c r="U59" i="1" s="1"/>
  <c r="T65" i="1"/>
  <c r="U65" i="1" s="1"/>
  <c r="T71" i="1"/>
  <c r="T12" i="1"/>
  <c r="U12" i="1" s="1"/>
  <c r="Y16" i="1"/>
  <c r="Y18" i="1"/>
  <c r="Y20" i="1"/>
  <c r="Y23" i="1"/>
  <c r="T23" i="1"/>
  <c r="Y35" i="1"/>
  <c r="T35" i="1"/>
  <c r="U35" i="1" s="1"/>
  <c r="Y37" i="1"/>
  <c r="Y42" i="1"/>
  <c r="Y45" i="1"/>
  <c r="T60" i="1"/>
  <c r="U60" i="1" s="1"/>
  <c r="Y60" i="1"/>
  <c r="Y88" i="1"/>
  <c r="T48" i="1"/>
  <c r="U48" i="1" s="1"/>
  <c r="T57" i="1"/>
  <c r="U57" i="1" s="1"/>
  <c r="T79" i="1"/>
  <c r="U79" i="1" s="1"/>
  <c r="T10" i="1"/>
  <c r="U10" i="1" s="1"/>
  <c r="Y14" i="1"/>
  <c r="Y34" i="1"/>
  <c r="Y38" i="1"/>
  <c r="T38" i="1"/>
  <c r="U38" i="1" s="1"/>
  <c r="Y41" i="1"/>
  <c r="Y46" i="1"/>
  <c r="T56" i="1"/>
  <c r="U56" i="1" s="1"/>
  <c r="Y56" i="1"/>
  <c r="T9" i="1"/>
  <c r="U9" i="1" s="1"/>
  <c r="T13" i="1"/>
  <c r="U13" i="1" s="1"/>
  <c r="T17" i="1"/>
  <c r="U17" i="1" s="1"/>
  <c r="T26" i="1"/>
  <c r="U26" i="1" s="1"/>
  <c r="T30" i="1"/>
  <c r="U30" i="1" s="1"/>
  <c r="T37" i="1"/>
  <c r="U37" i="1" s="1"/>
  <c r="T41" i="1"/>
  <c r="U41" i="1" s="1"/>
  <c r="T45" i="1"/>
  <c r="U45" i="1" s="1"/>
  <c r="T63" i="1"/>
  <c r="T67" i="1"/>
  <c r="U67" i="1" s="1"/>
  <c r="T75" i="1"/>
  <c r="U75" i="1" s="1"/>
  <c r="T81" i="1"/>
  <c r="U81" i="1" s="1"/>
  <c r="T25" i="1"/>
  <c r="U25" i="1" s="1"/>
  <c r="T27" i="1"/>
  <c r="T29" i="1"/>
  <c r="U29" i="1" s="1"/>
  <c r="T33" i="1"/>
  <c r="U33" i="1" s="1"/>
  <c r="T40" i="1"/>
  <c r="U40" i="1" s="1"/>
  <c r="T44" i="1"/>
  <c r="U44" i="1" s="1"/>
  <c r="T47" i="1"/>
  <c r="T58" i="1"/>
  <c r="U58" i="1" s="1"/>
  <c r="T80" i="1"/>
  <c r="U80" i="1" s="1"/>
  <c r="T82" i="1"/>
  <c r="U82" i="1" s="1"/>
  <c r="Y13" i="1"/>
  <c r="Y22" i="1"/>
  <c r="Y24" i="1"/>
  <c r="Y26" i="1"/>
  <c r="Y28" i="1"/>
  <c r="Y30" i="1"/>
  <c r="S62" i="1"/>
  <c r="S5" i="1" s="1"/>
  <c r="E5" i="1"/>
  <c r="Y77" i="1"/>
  <c r="Y84" i="1"/>
  <c r="Y6" i="1"/>
  <c r="Y8" i="1"/>
  <c r="Y10" i="1"/>
  <c r="Y12" i="1"/>
  <c r="Y15" i="1"/>
  <c r="Y17" i="1"/>
  <c r="Y19" i="1"/>
  <c r="Y21" i="1"/>
  <c r="Y49" i="1"/>
  <c r="Y51" i="1"/>
  <c r="Y53" i="1"/>
  <c r="Y64" i="1"/>
  <c r="Y66" i="1"/>
  <c r="Y68" i="1"/>
  <c r="Y70" i="1"/>
  <c r="Y72" i="1"/>
  <c r="Y74" i="1"/>
  <c r="Y76" i="1"/>
  <c r="Y80" i="1"/>
  <c r="Y82" i="1"/>
  <c r="Y85" i="1"/>
  <c r="AK15" i="1" l="1"/>
  <c r="X15" i="1"/>
  <c r="AK24" i="1"/>
  <c r="AK82" i="1"/>
  <c r="X82" i="1"/>
  <c r="AK77" i="1"/>
  <c r="X77" i="1"/>
  <c r="AK58" i="1"/>
  <c r="X58" i="1"/>
  <c r="AK44" i="1"/>
  <c r="X44" i="1"/>
  <c r="AK33" i="1"/>
  <c r="X33" i="1"/>
  <c r="X27" i="1"/>
  <c r="AK27" i="1"/>
  <c r="AK81" i="1"/>
  <c r="X81" i="1"/>
  <c r="X67" i="1"/>
  <c r="AK67" i="1"/>
  <c r="AK45" i="1"/>
  <c r="X45" i="1"/>
  <c r="AK37" i="1"/>
  <c r="X37" i="1"/>
  <c r="AK26" i="1"/>
  <c r="X26" i="1"/>
  <c r="AK13" i="1"/>
  <c r="X13" i="1"/>
  <c r="AK70" i="1"/>
  <c r="X70" i="1"/>
  <c r="AK56" i="1"/>
  <c r="X56" i="1"/>
  <c r="X79" i="1"/>
  <c r="AK79" i="1"/>
  <c r="AK57" i="1"/>
  <c r="X57" i="1"/>
  <c r="AK60" i="1"/>
  <c r="X60" i="1"/>
  <c r="AK42" i="1"/>
  <c r="X42" i="1"/>
  <c r="X71" i="1"/>
  <c r="AK71" i="1"/>
  <c r="X59" i="1"/>
  <c r="AK59" i="1"/>
  <c r="X11" i="1"/>
  <c r="AK11" i="1"/>
  <c r="X43" i="1"/>
  <c r="AK43" i="1"/>
  <c r="X55" i="1"/>
  <c r="AK55" i="1"/>
  <c r="U5" i="1"/>
  <c r="AK80" i="1"/>
  <c r="X80" i="1"/>
  <c r="AK72" i="1"/>
  <c r="X72" i="1"/>
  <c r="X47" i="1"/>
  <c r="AK47" i="1"/>
  <c r="AK40" i="1"/>
  <c r="X40" i="1"/>
  <c r="AK29" i="1"/>
  <c r="X29" i="1"/>
  <c r="AK25" i="1"/>
  <c r="X25" i="1"/>
  <c r="X75" i="1"/>
  <c r="AK75" i="1"/>
  <c r="X63" i="1"/>
  <c r="AK63" i="1"/>
  <c r="AK41" i="1"/>
  <c r="X41" i="1"/>
  <c r="AK30" i="1"/>
  <c r="X30" i="1"/>
  <c r="AK17" i="1"/>
  <c r="X17" i="1"/>
  <c r="AK9" i="1"/>
  <c r="X9" i="1"/>
  <c r="AK38" i="1"/>
  <c r="X38" i="1"/>
  <c r="AK10" i="1"/>
  <c r="X10" i="1"/>
  <c r="AK73" i="1"/>
  <c r="X73" i="1"/>
  <c r="AK48" i="1"/>
  <c r="X48" i="1"/>
  <c r="X35" i="1"/>
  <c r="AK35" i="1"/>
  <c r="X23" i="1"/>
  <c r="AK23" i="1"/>
  <c r="AK20" i="1"/>
  <c r="X20" i="1"/>
  <c r="AK18" i="1"/>
  <c r="X18" i="1"/>
  <c r="AK16" i="1"/>
  <c r="X16" i="1"/>
  <c r="AK12" i="1"/>
  <c r="X12" i="1"/>
  <c r="AK65" i="1"/>
  <c r="X65" i="1"/>
  <c r="AK50" i="1"/>
  <c r="X50" i="1"/>
  <c r="AK69" i="1"/>
  <c r="X69" i="1"/>
  <c r="X7" i="1"/>
  <c r="AK7" i="1"/>
  <c r="X83" i="1"/>
  <c r="AK83" i="1"/>
  <c r="AK61" i="1"/>
  <c r="X61" i="1"/>
  <c r="T62" i="1"/>
  <c r="U62" i="1" s="1"/>
  <c r="Y62" i="1"/>
  <c r="T5" i="1"/>
  <c r="AK62" i="1" l="1"/>
  <c r="X62" i="1"/>
  <c r="AK5" i="1"/>
</calcChain>
</file>

<file path=xl/sharedStrings.xml><?xml version="1.0" encoding="utf-8"?>
<sst xmlns="http://schemas.openxmlformats.org/spreadsheetml/2006/main" count="326" uniqueCount="166">
  <si>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</si>
  <si>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</si>
  <si>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</si>
  <si>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</si>
  <si>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</si>
  <si>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</si>
  <si>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</si>
  <si>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</si>
  <si>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</si>
  <si>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</si>
  <si>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</si>
  <si>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</si>
  <si>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</si>
  <si>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</si>
  <si>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</si>
  <si>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</si>
  <si>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</si>
  <si>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</si>
  <si>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</si>
  <si>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</si>
  <si>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</si>
  <si>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</si>
  <si>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</si>
  <si>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</si>
  <si>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</si>
  <si>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</si>
  <si>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22,09,(1)</t>
  </si>
  <si>
    <t>22,09,(2)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</si>
  <si>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</si>
  <si>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</si>
  <si>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</si>
  <si>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</si>
  <si>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</si>
  <si>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</si>
  <si>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</si>
  <si>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</si>
  <si>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</si>
  <si>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</si>
  <si>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</si>
  <si>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</si>
  <si>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</si>
  <si>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</si>
  <si>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</si>
  <si>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</si>
  <si>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</si>
  <si>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</si>
  <si>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</si>
  <si>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</si>
  <si>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</si>
  <si>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</si>
  <si>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</si>
  <si>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</si>
  <si>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</si>
  <si>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</si>
  <si>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</si>
  <si>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</si>
  <si>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</si>
  <si>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</si>
  <si>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</si>
  <si>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</si>
  <si>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</si>
  <si>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</si>
  <si>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</si>
  <si>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</si>
  <si>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</si>
  <si>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</si>
  <si>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</si>
  <si>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</si>
  <si>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</si>
  <si>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</si>
  <si>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</si>
  <si>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</si>
  <si>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</si>
  <si>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</si>
  <si>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</si>
  <si>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</si>
  <si>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</si>
  <si>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</si>
  <si>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</si>
  <si>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</si>
  <si>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</si>
  <si>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</si>
  <si>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</si>
  <si>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</si>
  <si>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</si>
  <si>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</si>
  <si>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</si>
  <si>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</si>
  <si>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</si>
  <si>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</si>
  <si>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</si>
  <si>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</si>
  <si>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</si>
  <si>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</si>
  <si>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</si>
  <si>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</si>
  <si>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</si>
  <si>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</si>
  <si>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</si>
  <si>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</si>
  <si>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</si>
  <si>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</si>
  <si>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</si>
  <si>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</si>
  <si>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</si>
  <si>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</si>
  <si>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</si>
  <si>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</si>
  <si>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</si>
  <si>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</si>
  <si>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</si>
  <si>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</si>
  <si>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</si>
  <si>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</si>
  <si>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</si>
  <si>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</si>
  <si>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</si>
  <si>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</si>
  <si>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</si>
  <si>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</si>
  <si>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</si>
  <si>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</si>
  <si>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</si>
  <si>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</si>
  <si>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</si>
  <si>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</si>
  <si>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</si>
  <si>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</si>
  <si>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</si>
  <si>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</si>
  <si>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</si>
  <si>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</si>
  <si>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</si>
  <si>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</si>
  <si>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</si>
  <si>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</si>
  <si>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</si>
  <si>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</si>
  <si>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</si>
  <si>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</si>
  <si>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</si>
  <si>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</si>
  <si>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конец ТМА сети</t>
  </si>
  <si>
    <t>конец ТМА</t>
  </si>
  <si>
    <t>ТМА октябрь</t>
  </si>
  <si>
    <t>слабая реализация</t>
  </si>
  <si>
    <t>приоритет от завода</t>
  </si>
  <si>
    <t>С/к колбасы Салями Охотничья Бордо Весовые б/о терм/п 180 Стародворье</t>
  </si>
  <si>
    <t>новинка, приоритет от завода</t>
  </si>
  <si>
    <t>С/к колбасы Княжеская Бордо Весовые б/о терм/п Стародворье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</si>
  <si>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</si>
  <si>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</si>
  <si>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</si>
  <si>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</si>
  <si>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</si>
  <si>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Паштеты «Любительский ГОСТ» Фикс.вес 0,1 ТМ «Стародворье»</t>
  </si>
  <si>
    <t>приоритет от завода, большой срок реализации</t>
  </si>
  <si>
    <t>ТМА сентябрь_октябрь</t>
  </si>
  <si>
    <t>ТМА октябрь / 12,09,25 филиал обнулил</t>
  </si>
  <si>
    <t>ТМА сентябрь_октябрь / 19,09,25 филиал обнулил</t>
  </si>
  <si>
    <t>ТМА сентябрь / 24,09,25 филиал обнулил</t>
  </si>
  <si>
    <t>24,09,25 филиал обнулил</t>
  </si>
  <si>
    <t>с 24,09,25 заказываем</t>
  </si>
  <si>
    <t>с 24,09,25 заказываем / нет в бланке</t>
  </si>
  <si>
    <t>заказ</t>
  </si>
  <si>
    <t>27,09,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</si>
</sst>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1" fillId="0" borderId="4" xfId="1" applyNumberFormat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3" xfId="1" applyNumberFormat="1" applyFill="1" applyBorder="1"/>
    <xf numFmtId="164" fontId="6" fillId="10" borderId="1" xfId="1" applyNumberFormat="1" applyFon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9,25%20&#1073;&#1088;&#1088;&#1089;&#1095;%20&#1087;&#1086;&#1082;%20&#1082;&#1080;%20&#1086;&#1090;%20&#1057;&#1072;&#1088;&#1072;&#1085;&#1072;%20(&#1089;&#1086;&#1075;&#1083;&#1072;&#1089;&#1086;&#1074;&#1072;&#1083;&#1072;%20&#1050;&#1086;&#1074;&#1072;&#1083;&#1077;&#1085;&#1082;&#108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9947.5749999999989</v>
          </cell>
          <cell r="F5">
            <v>7583.9859999999971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114.514</v>
          </cell>
          <cell r="D6">
            <v>4.6210000000000004</v>
          </cell>
          <cell r="E6">
            <v>91.778999999999996</v>
          </cell>
          <cell r="F6">
            <v>25.873000000000001</v>
          </cell>
          <cell r="G6">
            <v>1</v>
          </cell>
          <cell r="H6">
            <v>50</v>
          </cell>
          <cell r="I6" t="str">
            <v>матрица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85.084000000000003</v>
          </cell>
          <cell r="D7">
            <v>65.224999999999994</v>
          </cell>
          <cell r="E7">
            <v>74.722999999999999</v>
          </cell>
          <cell r="F7">
            <v>59.335999999999999</v>
          </cell>
          <cell r="G7">
            <v>1</v>
          </cell>
          <cell r="H7">
            <v>45</v>
          </cell>
          <cell r="I7" t="str">
            <v>матрица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31.527999999999999</v>
          </cell>
          <cell r="D8">
            <v>73.262</v>
          </cell>
          <cell r="E8">
            <v>43.112000000000002</v>
          </cell>
          <cell r="F8">
            <v>34.393999999999998</v>
          </cell>
          <cell r="G8">
            <v>1</v>
          </cell>
          <cell r="H8">
            <v>45</v>
          </cell>
          <cell r="I8" t="str">
            <v>матрица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78</v>
          </cell>
          <cell r="D9">
            <v>521</v>
          </cell>
          <cell r="E9">
            <v>113</v>
          </cell>
          <cell r="F9">
            <v>354</v>
          </cell>
          <cell r="G9">
            <v>0.45</v>
          </cell>
          <cell r="H9">
            <v>45</v>
          </cell>
          <cell r="I9" t="str">
            <v>матрица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294</v>
          </cell>
          <cell r="D10">
            <v>464</v>
          </cell>
          <cell r="E10">
            <v>177</v>
          </cell>
          <cell r="F10">
            <v>336</v>
          </cell>
          <cell r="G10">
            <v>0.45</v>
          </cell>
          <cell r="H10">
            <v>45</v>
          </cell>
          <cell r="I10" t="str">
            <v>матрица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47</v>
          </cell>
          <cell r="D11">
            <v>15</v>
          </cell>
          <cell r="E11">
            <v>35</v>
          </cell>
          <cell r="F11">
            <v>27</v>
          </cell>
          <cell r="G11">
            <v>0.17</v>
          </cell>
          <cell r="H11">
            <v>180</v>
          </cell>
          <cell r="I11" t="str">
            <v>матрица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21</v>
          </cell>
          <cell r="D12">
            <v>48</v>
          </cell>
          <cell r="E12">
            <v>33</v>
          </cell>
          <cell r="F12">
            <v>35</v>
          </cell>
          <cell r="G12">
            <v>0.3</v>
          </cell>
          <cell r="H12">
            <v>40</v>
          </cell>
          <cell r="I12" t="str">
            <v>матрица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69</v>
          </cell>
          <cell r="D13">
            <v>31</v>
          </cell>
          <cell r="E13">
            <v>10</v>
          </cell>
          <cell r="F13">
            <v>89</v>
          </cell>
          <cell r="G13">
            <v>0.17</v>
          </cell>
          <cell r="H13">
            <v>180</v>
          </cell>
          <cell r="I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7</v>
          </cell>
          <cell r="E14">
            <v>4</v>
          </cell>
          <cell r="F14">
            <v>3</v>
          </cell>
          <cell r="G14">
            <v>0</v>
          </cell>
          <cell r="H14">
            <v>50</v>
          </cell>
          <cell r="I14" t="str">
            <v>не в матрице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69.710999999999999</v>
          </cell>
          <cell r="D15">
            <v>265.93799999999999</v>
          </cell>
          <cell r="E15">
            <v>123.663</v>
          </cell>
          <cell r="F15">
            <v>204.49600000000001</v>
          </cell>
          <cell r="G15">
            <v>1</v>
          </cell>
          <cell r="H15">
            <v>55</v>
          </cell>
          <cell r="I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1031.9949999999999</v>
          </cell>
          <cell r="D16">
            <v>632.88599999999997</v>
          </cell>
          <cell r="E16">
            <v>897.71500000000003</v>
          </cell>
          <cell r="F16">
            <v>662.62400000000002</v>
          </cell>
          <cell r="G16">
            <v>1</v>
          </cell>
          <cell r="H16">
            <v>50</v>
          </cell>
          <cell r="I16" t="str">
            <v>матрица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3.6440000000000001</v>
          </cell>
          <cell r="D17">
            <v>31.84</v>
          </cell>
          <cell r="E17">
            <v>7.9640000000000004</v>
          </cell>
          <cell r="F17">
            <v>27.52</v>
          </cell>
          <cell r="G17">
            <v>1</v>
          </cell>
          <cell r="H17">
            <v>60</v>
          </cell>
          <cell r="I17" t="str">
            <v>матрица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1006.111</v>
          </cell>
          <cell r="D18">
            <v>101.8</v>
          </cell>
          <cell r="E18">
            <v>535.60299999999995</v>
          </cell>
          <cell r="F18">
            <v>470.05799999999999</v>
          </cell>
          <cell r="G18">
            <v>1</v>
          </cell>
          <cell r="H18">
            <v>60</v>
          </cell>
          <cell r="I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7.0469999999999997</v>
          </cell>
          <cell r="D19">
            <v>26.617000000000001</v>
          </cell>
          <cell r="E19">
            <v>17.690000000000001</v>
          </cell>
          <cell r="F19">
            <v>15.974</v>
          </cell>
          <cell r="G19">
            <v>1</v>
          </cell>
          <cell r="H19">
            <v>60</v>
          </cell>
          <cell r="I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50.341000000000001</v>
          </cell>
          <cell r="D20">
            <v>204.14099999999999</v>
          </cell>
          <cell r="E20">
            <v>125.08199999999999</v>
          </cell>
          <cell r="F20">
            <v>123.205</v>
          </cell>
          <cell r="G20">
            <v>1</v>
          </cell>
          <cell r="H20">
            <v>60</v>
          </cell>
          <cell r="I20" t="str">
            <v>матрица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21.234000000000002</v>
          </cell>
          <cell r="D21">
            <v>78.834999999999994</v>
          </cell>
          <cell r="E21">
            <v>26.398</v>
          </cell>
          <cell r="F21">
            <v>68.457999999999998</v>
          </cell>
          <cell r="G21">
            <v>1</v>
          </cell>
          <cell r="H21">
            <v>60</v>
          </cell>
          <cell r="I21" t="str">
            <v>матрица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C22">
            <v>-8.0000000000000002E-3</v>
          </cell>
          <cell r="D22">
            <v>73.790999999999997</v>
          </cell>
          <cell r="E22">
            <v>24.452999999999999</v>
          </cell>
          <cell r="F22">
            <v>46.72</v>
          </cell>
          <cell r="G22">
            <v>1</v>
          </cell>
          <cell r="H22">
            <v>60</v>
          </cell>
          <cell r="I22" t="str">
            <v>матрица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35.981999999999999</v>
          </cell>
          <cell r="D23">
            <v>39.494</v>
          </cell>
          <cell r="E23">
            <v>54.542000000000002</v>
          </cell>
          <cell r="F23">
            <v>16.949000000000002</v>
          </cell>
          <cell r="G23">
            <v>1</v>
          </cell>
          <cell r="H23">
            <v>60</v>
          </cell>
          <cell r="I23" t="str">
            <v>матрица</v>
          </cell>
        </row>
        <row r="24">
          <cell r="A24" t="str">
            <v xml:space="preserve"> 247  Сардельки Нежные, ВЕС.  ПОКОМ</v>
          </cell>
          <cell r="B24" t="str">
            <v>кг</v>
          </cell>
          <cell r="G24">
            <v>0</v>
          </cell>
          <cell r="H24">
            <v>30</v>
          </cell>
          <cell r="I24" t="str">
            <v>матрица</v>
          </cell>
        </row>
        <row r="25">
          <cell r="A25" t="str">
            <v xml:space="preserve"> 248  Сардельки Сочные ТМ Особый рецепт,   ПОКОМ</v>
          </cell>
          <cell r="B25" t="str">
            <v>кг</v>
          </cell>
          <cell r="C25">
            <v>88.504999999999995</v>
          </cell>
          <cell r="D25">
            <v>102.139</v>
          </cell>
          <cell r="E25">
            <v>130.95699999999999</v>
          </cell>
          <cell r="F25">
            <v>49.276000000000003</v>
          </cell>
          <cell r="G25">
            <v>1</v>
          </cell>
          <cell r="H25">
            <v>30</v>
          </cell>
          <cell r="I25" t="str">
            <v>матрица</v>
          </cell>
        </row>
        <row r="26">
          <cell r="A26" t="str">
            <v xml:space="preserve"> 250  Сардельки стародворские с говядиной в обол. NDX, ВЕС. ПОКОМ</v>
          </cell>
          <cell r="B26" t="str">
            <v>кг</v>
          </cell>
          <cell r="C26">
            <v>117.248</v>
          </cell>
          <cell r="D26">
            <v>1.321</v>
          </cell>
          <cell r="E26">
            <v>118.72</v>
          </cell>
          <cell r="F26">
            <v>-0.151</v>
          </cell>
          <cell r="G26">
            <v>1</v>
          </cell>
          <cell r="H26">
            <v>30</v>
          </cell>
          <cell r="I26" t="str">
            <v>матрица</v>
          </cell>
        </row>
        <row r="27">
          <cell r="A27" t="str">
            <v xml:space="preserve"> 251  Сосиски Баварские, ВЕС.  ПОКОМ</v>
          </cell>
          <cell r="B27" t="str">
            <v>кг</v>
          </cell>
          <cell r="G27">
            <v>0</v>
          </cell>
          <cell r="H27">
            <v>45</v>
          </cell>
          <cell r="I27" t="str">
            <v>матрица</v>
          </cell>
        </row>
        <row r="28">
          <cell r="A28" t="str">
            <v xml:space="preserve"> 257  Сосиски Молочные оригинальные ТМ Особый рецепт, ВЕС.   ПОКОМ</v>
          </cell>
          <cell r="B28" t="str">
            <v>кг</v>
          </cell>
          <cell r="C28">
            <v>61.246000000000002</v>
          </cell>
          <cell r="E28">
            <v>15.141999999999999</v>
          </cell>
          <cell r="F28">
            <v>45.768000000000001</v>
          </cell>
          <cell r="G28">
            <v>1</v>
          </cell>
          <cell r="H28">
            <v>40</v>
          </cell>
          <cell r="I28" t="str">
            <v>матрица</v>
          </cell>
        </row>
        <row r="29">
          <cell r="A29" t="str">
            <v xml:space="preserve"> 263  Шпикачки Стародворские, ВЕС.  ПОКОМ</v>
          </cell>
          <cell r="B29" t="str">
            <v>кг</v>
          </cell>
          <cell r="C29">
            <v>61.822000000000003</v>
          </cell>
          <cell r="D29">
            <v>62.085999999999999</v>
          </cell>
          <cell r="E29">
            <v>45.688000000000002</v>
          </cell>
          <cell r="F29">
            <v>77</v>
          </cell>
          <cell r="G29">
            <v>1</v>
          </cell>
          <cell r="H29">
            <v>30</v>
          </cell>
          <cell r="I29" t="str">
            <v>матрица</v>
          </cell>
        </row>
        <row r="30">
          <cell r="A30" t="str">
            <v xml:space="preserve"> 265  Колбаса Балыкбургская, ВЕС, ТМ Баварушка  ПОКОМ</v>
          </cell>
          <cell r="B30" t="str">
            <v>кг</v>
          </cell>
          <cell r="C30">
            <v>104.492</v>
          </cell>
          <cell r="E30">
            <v>102.626</v>
          </cell>
          <cell r="F30">
            <v>-1.278</v>
          </cell>
          <cell r="G30">
            <v>1</v>
          </cell>
          <cell r="H30">
            <v>50</v>
          </cell>
          <cell r="I30" t="str">
            <v>матрица</v>
          </cell>
        </row>
        <row r="31">
          <cell r="A31" t="str">
            <v xml:space="preserve"> 267  Колбаса Салями Филейбургская зернистая, оболочка фиброуз, ВЕС, ТМ Баварушка  ПОКОМ</v>
          </cell>
          <cell r="B31" t="str">
            <v>кг</v>
          </cell>
          <cell r="C31">
            <v>35.104999999999997</v>
          </cell>
          <cell r="D31">
            <v>59.392000000000003</v>
          </cell>
          <cell r="E31">
            <v>62.779000000000003</v>
          </cell>
          <cell r="F31">
            <v>29.382999999999999</v>
          </cell>
          <cell r="G31">
            <v>1</v>
          </cell>
          <cell r="H31">
            <v>50</v>
          </cell>
          <cell r="I31" t="str">
            <v>матрица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422</v>
          </cell>
          <cell r="D32">
            <v>128</v>
          </cell>
          <cell r="E32">
            <v>530</v>
          </cell>
          <cell r="F32">
            <v>3</v>
          </cell>
          <cell r="G32">
            <v>0.4</v>
          </cell>
          <cell r="H32">
            <v>45</v>
          </cell>
          <cell r="I32" t="str">
            <v>ВНИМАНИЕ / матрица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 t="str">
            <v>шт</v>
          </cell>
          <cell r="C33">
            <v>188</v>
          </cell>
          <cell r="D33">
            <v>24</v>
          </cell>
          <cell r="E33">
            <v>41</v>
          </cell>
          <cell r="F33">
            <v>134</v>
          </cell>
          <cell r="G33">
            <v>0.45</v>
          </cell>
          <cell r="H33">
            <v>50</v>
          </cell>
          <cell r="I33" t="str">
            <v>матрица</v>
          </cell>
        </row>
        <row r="34">
          <cell r="A34" t="str">
            <v xml:space="preserve"> 278  Сосиски Сочинки с сочным окороком, МГС 0.4кг,   ПОКОМ</v>
          </cell>
          <cell r="B34" t="str">
            <v>шт</v>
          </cell>
          <cell r="C34">
            <v>413</v>
          </cell>
          <cell r="D34">
            <v>221</v>
          </cell>
          <cell r="E34">
            <v>397</v>
          </cell>
          <cell r="F34">
            <v>218</v>
          </cell>
          <cell r="G34">
            <v>0.4</v>
          </cell>
          <cell r="H34">
            <v>45</v>
          </cell>
          <cell r="I34" t="str">
            <v>матрица</v>
          </cell>
        </row>
        <row r="35">
          <cell r="A35" t="str">
            <v xml:space="preserve"> 283  Сосиски Сочинки, ВЕС, ТМ Стародворье ПОКОМ</v>
          </cell>
          <cell r="B35" t="str">
            <v>кг</v>
          </cell>
          <cell r="C35">
            <v>11.898</v>
          </cell>
          <cell r="D35">
            <v>26.516999999999999</v>
          </cell>
          <cell r="E35">
            <v>15.042999999999999</v>
          </cell>
          <cell r="F35">
            <v>17.486000000000001</v>
          </cell>
          <cell r="G35">
            <v>1</v>
          </cell>
          <cell r="H35">
            <v>45</v>
          </cell>
          <cell r="I35" t="str">
            <v>матрица</v>
          </cell>
        </row>
        <row r="36">
          <cell r="A36" t="str">
            <v xml:space="preserve"> 284  Сосиски Молокуши миникушай ТМ Вязанка, 0.45кг, ПОКОМ</v>
          </cell>
          <cell r="B36" t="str">
            <v>шт</v>
          </cell>
          <cell r="G36">
            <v>0</v>
          </cell>
          <cell r="H36">
            <v>45</v>
          </cell>
          <cell r="I36" t="str">
            <v>не в матрице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 t="str">
            <v>шт</v>
          </cell>
          <cell r="C37">
            <v>49</v>
          </cell>
          <cell r="D37">
            <v>56</v>
          </cell>
          <cell r="E37">
            <v>66</v>
          </cell>
          <cell r="F37">
            <v>27</v>
          </cell>
          <cell r="G37">
            <v>0.35</v>
          </cell>
          <cell r="H37">
            <v>40</v>
          </cell>
          <cell r="I37" t="str">
            <v>матрица</v>
          </cell>
        </row>
        <row r="38">
          <cell r="A38" t="str">
            <v xml:space="preserve"> 297  Колбаса Мясорубская с рубленой грудинкой ВЕС ТМ Стародворье  ПОКОМ</v>
          </cell>
          <cell r="B38" t="str">
            <v>кг</v>
          </cell>
          <cell r="C38">
            <v>60.771000000000001</v>
          </cell>
          <cell r="D38">
            <v>151.648</v>
          </cell>
          <cell r="E38">
            <v>108.65</v>
          </cell>
          <cell r="F38">
            <v>102.324</v>
          </cell>
          <cell r="G38">
            <v>1</v>
          </cell>
          <cell r="H38">
            <v>40</v>
          </cell>
          <cell r="I38" t="str">
            <v>матрица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 t="str">
            <v>шт</v>
          </cell>
          <cell r="C39">
            <v>76</v>
          </cell>
          <cell r="D39">
            <v>122</v>
          </cell>
          <cell r="E39">
            <v>61</v>
          </cell>
          <cell r="F39">
            <v>125</v>
          </cell>
          <cell r="G39">
            <v>0.4</v>
          </cell>
          <cell r="H39">
            <v>40</v>
          </cell>
          <cell r="I39" t="str">
            <v>матрица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 t="str">
            <v>шт</v>
          </cell>
          <cell r="C40">
            <v>115</v>
          </cell>
          <cell r="D40">
            <v>356</v>
          </cell>
          <cell r="E40">
            <v>168</v>
          </cell>
          <cell r="F40">
            <v>298</v>
          </cell>
          <cell r="G40">
            <v>0.4</v>
          </cell>
          <cell r="H40">
            <v>45</v>
          </cell>
          <cell r="I40" t="str">
            <v>матрица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 t="str">
            <v>кг</v>
          </cell>
          <cell r="C41">
            <v>144.75899999999999</v>
          </cell>
          <cell r="D41">
            <v>62.076000000000001</v>
          </cell>
          <cell r="E41">
            <v>128.25299999999999</v>
          </cell>
          <cell r="F41">
            <v>72.581999999999994</v>
          </cell>
          <cell r="G41">
            <v>1</v>
          </cell>
          <cell r="H41">
            <v>40</v>
          </cell>
          <cell r="I41" t="str">
            <v>матрица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 t="str">
            <v>шт</v>
          </cell>
          <cell r="C42">
            <v>63</v>
          </cell>
          <cell r="D42">
            <v>62</v>
          </cell>
          <cell r="E42">
            <v>72</v>
          </cell>
          <cell r="F42">
            <v>47</v>
          </cell>
          <cell r="G42">
            <v>0.35</v>
          </cell>
          <cell r="H42">
            <v>40</v>
          </cell>
          <cell r="I42" t="str">
            <v>матрица</v>
          </cell>
        </row>
        <row r="43">
          <cell r="A43" t="str">
            <v xml:space="preserve"> 309  Сосиски Сочинки с сыром 0,4 кг ТМ Стародворье  ПОКОМ</v>
          </cell>
          <cell r="B43" t="str">
            <v>шт</v>
          </cell>
          <cell r="C43">
            <v>432</v>
          </cell>
          <cell r="D43">
            <v>105</v>
          </cell>
          <cell r="E43">
            <v>358</v>
          </cell>
          <cell r="F43">
            <v>172</v>
          </cell>
          <cell r="G43">
            <v>0.4</v>
          </cell>
          <cell r="H43">
            <v>40</v>
          </cell>
          <cell r="I43" t="str">
            <v>ВНИМАНИЕ / матрица</v>
          </cell>
        </row>
        <row r="44">
          <cell r="A44" t="str">
            <v xml:space="preserve"> 312  Ветчина Филейская ВЕС ТМ  Вязанка ТС Столичная  ПОКОМ</v>
          </cell>
          <cell r="B44" t="str">
            <v>кг</v>
          </cell>
          <cell r="C44">
            <v>6.7709999999999999</v>
          </cell>
          <cell r="D44">
            <v>159.81</v>
          </cell>
          <cell r="E44">
            <v>46.997</v>
          </cell>
          <cell r="F44">
            <v>88.018000000000001</v>
          </cell>
          <cell r="G44">
            <v>1</v>
          </cell>
          <cell r="H44">
            <v>50</v>
          </cell>
          <cell r="I44" t="str">
            <v>матрица</v>
          </cell>
        </row>
        <row r="45">
          <cell r="A45" t="str">
            <v xml:space="preserve"> 315  Колбаса вареная Молокуша ТМ Вязанка ВЕС, ПОКОМ</v>
          </cell>
          <cell r="B45" t="str">
            <v>кг</v>
          </cell>
          <cell r="C45">
            <v>93.858999999999995</v>
          </cell>
          <cell r="D45">
            <v>96.316000000000003</v>
          </cell>
          <cell r="E45">
            <v>85.477000000000004</v>
          </cell>
          <cell r="F45">
            <v>80.253</v>
          </cell>
          <cell r="G45">
            <v>1</v>
          </cell>
          <cell r="H45">
            <v>50</v>
          </cell>
          <cell r="I45" t="str">
            <v>матрица</v>
          </cell>
        </row>
        <row r="46">
          <cell r="A46" t="str">
            <v xml:space="preserve"> 318  Сосиски Датские ТМ Зареченские, ВЕС  ПОКОМ</v>
          </cell>
          <cell r="B46" t="str">
            <v>кг</v>
          </cell>
          <cell r="C46">
            <v>125.73399999999999</v>
          </cell>
          <cell r="D46">
            <v>9.0990000000000002</v>
          </cell>
          <cell r="E46">
            <v>88.707999999999998</v>
          </cell>
          <cell r="F46">
            <v>46.125</v>
          </cell>
          <cell r="G46">
            <v>1</v>
          </cell>
          <cell r="H46">
            <v>40</v>
          </cell>
          <cell r="I46" t="str">
            <v>матрица</v>
          </cell>
        </row>
        <row r="47">
          <cell r="A47" t="str">
            <v xml:space="preserve"> 322  Колбаса вареная Молокуша 0,45кг ТМ Вязанка  ПОКОМ</v>
          </cell>
          <cell r="B47" t="str">
            <v>шт</v>
          </cell>
          <cell r="C47">
            <v>57</v>
          </cell>
          <cell r="D47">
            <v>71</v>
          </cell>
          <cell r="E47">
            <v>34</v>
          </cell>
          <cell r="F47">
            <v>56</v>
          </cell>
          <cell r="G47">
            <v>0.45</v>
          </cell>
          <cell r="H47">
            <v>50</v>
          </cell>
          <cell r="I47" t="str">
            <v>матрица</v>
          </cell>
        </row>
        <row r="48">
          <cell r="A48" t="str">
            <v xml:space="preserve"> 327  Сосиски Сочинки с сыром ТМ Стародворье, ВЕС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не в матрице</v>
          </cell>
        </row>
        <row r="49">
          <cell r="A49" t="str">
            <v xml:space="preserve"> 328  Сардельки Сочинки Стародворье ТМ  0,4 кг ПОКОМ</v>
          </cell>
          <cell r="B49" t="str">
            <v>шт</v>
          </cell>
          <cell r="C49">
            <v>39</v>
          </cell>
          <cell r="D49">
            <v>18</v>
          </cell>
          <cell r="E49">
            <v>20</v>
          </cell>
          <cell r="F49">
            <v>25</v>
          </cell>
          <cell r="G49">
            <v>0.4</v>
          </cell>
          <cell r="H49">
            <v>40</v>
          </cell>
          <cell r="I49" t="str">
            <v>матрица</v>
          </cell>
        </row>
        <row r="50">
          <cell r="A50" t="str">
            <v xml:space="preserve"> 329  Сардельки Сочинки с сыром Стародворье ТМ, 0,4 кг. ПОКОМ</v>
          </cell>
          <cell r="B50" t="str">
            <v>шт</v>
          </cell>
          <cell r="C50">
            <v>6</v>
          </cell>
          <cell r="D50">
            <v>132</v>
          </cell>
          <cell r="E50">
            <v>16</v>
          </cell>
          <cell r="F50">
            <v>112</v>
          </cell>
          <cell r="G50">
            <v>0.4</v>
          </cell>
          <cell r="H50">
            <v>40</v>
          </cell>
          <cell r="I50" t="str">
            <v>матрица</v>
          </cell>
        </row>
        <row r="51">
          <cell r="A51" t="str">
            <v xml:space="preserve"> 330  Колбаса вареная Филейская ТМ Вязанка ТС Классическая ВЕС  ПОКОМ</v>
          </cell>
          <cell r="B51" t="str">
            <v>кг</v>
          </cell>
          <cell r="G51">
            <v>0</v>
          </cell>
          <cell r="H51">
            <v>50</v>
          </cell>
          <cell r="I51" t="str">
            <v>матрица</v>
          </cell>
        </row>
        <row r="52">
          <cell r="A52" t="str">
            <v xml:space="preserve"> 335  Колбаса Сливушка ТМ Вязанка. ВЕС.  ПОКОМ </v>
          </cell>
          <cell r="B52" t="str">
            <v>кг</v>
          </cell>
          <cell r="C52">
            <v>232.56899999999999</v>
          </cell>
          <cell r="D52">
            <v>6.8390000000000004</v>
          </cell>
          <cell r="E52">
            <v>116.901</v>
          </cell>
          <cell r="F52">
            <v>109.663</v>
          </cell>
          <cell r="G52">
            <v>1</v>
          </cell>
          <cell r="H52">
            <v>50</v>
          </cell>
          <cell r="I52" t="str">
            <v>матрица</v>
          </cell>
        </row>
        <row r="53">
          <cell r="A53" t="str">
            <v xml:space="preserve"> 336  Ветчина Сливушка с индейкой ТМ Вязанка. ВЕС  ПОКОМ</v>
          </cell>
          <cell r="B53" t="str">
            <v>кг</v>
          </cell>
          <cell r="C53">
            <v>-1.3029999999999999</v>
          </cell>
          <cell r="D53">
            <v>57.929000000000002</v>
          </cell>
          <cell r="E53">
            <v>18.504000000000001</v>
          </cell>
          <cell r="F53">
            <v>24.315000000000001</v>
          </cell>
          <cell r="G53">
            <v>1</v>
          </cell>
          <cell r="H53">
            <v>50</v>
          </cell>
          <cell r="I53" t="str">
            <v>матрица</v>
          </cell>
        </row>
        <row r="54">
          <cell r="A54" t="str">
            <v xml:space="preserve"> 339  Колбаса вареная Филейская ТМ Вязанка ТС Классическая, 0,40 кг.  ПОКОМ</v>
          </cell>
          <cell r="B54" t="str">
            <v>шт</v>
          </cell>
          <cell r="C54">
            <v>5</v>
          </cell>
          <cell r="D54">
            <v>169</v>
          </cell>
          <cell r="E54">
            <v>34</v>
          </cell>
          <cell r="F54">
            <v>59</v>
          </cell>
          <cell r="G54">
            <v>0.4</v>
          </cell>
          <cell r="H54">
            <v>50</v>
          </cell>
          <cell r="I54" t="str">
            <v>матрица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362</v>
          </cell>
          <cell r="D55">
            <v>384</v>
          </cell>
          <cell r="E55">
            <v>481</v>
          </cell>
          <cell r="F55">
            <v>254</v>
          </cell>
          <cell r="G55">
            <v>0.4</v>
          </cell>
          <cell r="H55">
            <v>40</v>
          </cell>
          <cell r="I55" t="str">
            <v>матрица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365</v>
          </cell>
          <cell r="D56">
            <v>63</v>
          </cell>
          <cell r="E56">
            <v>280</v>
          </cell>
          <cell r="F56">
            <v>139</v>
          </cell>
          <cell r="G56">
            <v>0.4</v>
          </cell>
          <cell r="H56">
            <v>40</v>
          </cell>
          <cell r="I56" t="str">
            <v>матрица</v>
          </cell>
        </row>
        <row r="57">
          <cell r="A57" t="str">
            <v xml:space="preserve"> 344  Колбаса Сочинка по-европейски с сочной грудинкой ТМ Стародворье, ВЕС ПОКОМ</v>
          </cell>
          <cell r="B57" t="str">
            <v>кг</v>
          </cell>
          <cell r="C57">
            <v>91.852000000000004</v>
          </cell>
          <cell r="D57">
            <v>203.15299999999999</v>
          </cell>
          <cell r="E57">
            <v>178.63499999999999</v>
          </cell>
          <cell r="F57">
            <v>110.872</v>
          </cell>
          <cell r="G57">
            <v>1</v>
          </cell>
          <cell r="H57">
            <v>40</v>
          </cell>
          <cell r="I57" t="str">
            <v>матрица</v>
          </cell>
        </row>
        <row r="58">
          <cell r="A58" t="str">
            <v xml:space="preserve"> 345  Колбаса Сочинка по-фински с сочным окроком ТМ Стародворье ВЕС ПОКОМ</v>
          </cell>
          <cell r="B58" t="str">
            <v>кг</v>
          </cell>
          <cell r="C58">
            <v>131.87</v>
          </cell>
          <cell r="D58">
            <v>91.774000000000001</v>
          </cell>
          <cell r="E58">
            <v>188.78899999999999</v>
          </cell>
          <cell r="F58">
            <v>29.312000000000001</v>
          </cell>
          <cell r="G58">
            <v>1</v>
          </cell>
          <cell r="H58">
            <v>40</v>
          </cell>
          <cell r="I58" t="str">
            <v>матрица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B59" t="str">
            <v>кг</v>
          </cell>
          <cell r="C59">
            <v>196.00899999999999</v>
          </cell>
          <cell r="D59">
            <v>62.295000000000002</v>
          </cell>
          <cell r="E59">
            <v>221.233</v>
          </cell>
          <cell r="F59">
            <v>29.475999999999999</v>
          </cell>
          <cell r="G59">
            <v>1</v>
          </cell>
          <cell r="H59">
            <v>40</v>
          </cell>
          <cell r="I59" t="str">
            <v>матрица</v>
          </cell>
        </row>
        <row r="60">
          <cell r="A60" t="str">
            <v xml:space="preserve"> 364  Сардельки Филейские Вязанка ВЕС NDX ТМ Вязанка  ПОКОМ</v>
          </cell>
          <cell r="B60" t="str">
            <v>кг</v>
          </cell>
          <cell r="G60">
            <v>0</v>
          </cell>
          <cell r="H60">
            <v>30</v>
          </cell>
          <cell r="I60" t="str">
            <v>матрица</v>
          </cell>
        </row>
        <row r="61">
          <cell r="A61" t="str">
            <v xml:space="preserve"> 376  Колбаса Докторская Дугушка 0,6кг ГОСТ ТМ Стародворье  ПОКОМ </v>
          </cell>
          <cell r="B61" t="str">
            <v>шт</v>
          </cell>
          <cell r="G61">
            <v>0</v>
          </cell>
          <cell r="H61">
            <v>60</v>
          </cell>
          <cell r="I61" t="str">
            <v>матрица</v>
          </cell>
        </row>
        <row r="62">
          <cell r="A62" t="str">
            <v xml:space="preserve"> 394 Ветчина Сочинка с сочным окороком ТМ Стародворье полиамид ф/в 0,35 кг  Поком</v>
          </cell>
          <cell r="B62" t="str">
            <v>шт</v>
          </cell>
          <cell r="G62">
            <v>0</v>
          </cell>
          <cell r="H62">
            <v>50</v>
          </cell>
          <cell r="I62" t="str">
            <v>матрица</v>
          </cell>
        </row>
        <row r="63">
          <cell r="A63" t="str">
            <v xml:space="preserve"> 395  Колбаса Докторская ГОСТ ТМ Вязанка в оболочке полиамид 0,37 кг. ПОКОМ</v>
          </cell>
          <cell r="B63" t="str">
            <v>шт</v>
          </cell>
          <cell r="D63">
            <v>165</v>
          </cell>
          <cell r="E63">
            <v>7</v>
          </cell>
          <cell r="F63">
            <v>103</v>
          </cell>
          <cell r="G63">
            <v>0.37</v>
          </cell>
          <cell r="H63">
            <v>50</v>
          </cell>
          <cell r="I63" t="str">
            <v>матрица</v>
          </cell>
        </row>
        <row r="64">
          <cell r="A64" t="str">
            <v xml:space="preserve"> 396  Сардельки Филейские Вязанка ТМ Вязанка в оболочке NDX  0,4 кг. ПОКОМ</v>
          </cell>
          <cell r="B64" t="str">
            <v>шт</v>
          </cell>
          <cell r="G64">
            <v>0</v>
          </cell>
          <cell r="H64">
            <v>30</v>
          </cell>
          <cell r="I64" t="str">
            <v>матрица</v>
          </cell>
        </row>
        <row r="65">
          <cell r="A65" t="str">
            <v xml:space="preserve"> 397  Ветчина Дугушка ТМ Стародворье ТС Дугушка в полиамидной оболочке 0,6 кг. ПОКОМ</v>
          </cell>
          <cell r="B65" t="str">
            <v>шт</v>
          </cell>
          <cell r="G65">
            <v>0</v>
          </cell>
          <cell r="H65">
            <v>55</v>
          </cell>
          <cell r="I65" t="str">
            <v>матрица</v>
          </cell>
        </row>
        <row r="66">
          <cell r="A66" t="str">
            <v xml:space="preserve"> 397 Сосиски Сливочные по-стародворски Бордо Фикс.вес 0,45 П/а мгс Стародворье  Поком</v>
          </cell>
          <cell r="B66" t="str">
            <v>шт</v>
          </cell>
          <cell r="G66">
            <v>0</v>
          </cell>
          <cell r="H66">
            <v>40</v>
          </cell>
          <cell r="I66" t="str">
            <v>матрица</v>
          </cell>
        </row>
        <row r="67">
          <cell r="A67" t="str">
            <v xml:space="preserve"> 408  Ветчина Сливушка с индейкой ТМ Вязанка, 0,4кг  ПОКОМ</v>
          </cell>
          <cell r="B67" t="str">
            <v>шт</v>
          </cell>
          <cell r="D67">
            <v>126</v>
          </cell>
          <cell r="E67">
            <v>15</v>
          </cell>
          <cell r="F67">
            <v>63</v>
          </cell>
          <cell r="G67">
            <v>0.4</v>
          </cell>
          <cell r="H67">
            <v>50</v>
          </cell>
          <cell r="I67" t="str">
            <v>матрица</v>
          </cell>
        </row>
        <row r="68">
          <cell r="A68" t="str">
            <v xml:space="preserve"> 435  Колбаса Молочная Стародворская  с молоком в оболочке полиамид 0,4 кг.ТМ Стародворье ПОКОМ</v>
          </cell>
          <cell r="B68" t="str">
            <v>шт</v>
          </cell>
          <cell r="G68">
            <v>0</v>
          </cell>
          <cell r="H68">
            <v>55</v>
          </cell>
          <cell r="I68" t="str">
            <v>матрица</v>
          </cell>
        </row>
        <row r="69">
          <cell r="A69" t="str">
            <v xml:space="preserve"> 436  Колбаса Молочная стародворская с молоком, ВЕС, ТМ Стародворье  ПОКОМ</v>
          </cell>
          <cell r="B69" t="str">
            <v>кг</v>
          </cell>
          <cell r="G69">
            <v>0</v>
          </cell>
          <cell r="H69">
            <v>55</v>
          </cell>
          <cell r="I69" t="str">
            <v>матрица</v>
          </cell>
        </row>
        <row r="70">
          <cell r="A70" t="str">
            <v xml:space="preserve"> 445  Колбаса Краковюрст ТМ Баварушка рубленая в оболочке черева в в.у 0,2 кг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не в матрице</v>
          </cell>
        </row>
        <row r="71">
          <cell r="A71" t="str">
            <v xml:space="preserve"> 447  Колбаски Краковюрст ТМ Баварушка с изысканными пряностями в оболочке NDX в в.у 0,2 кг. ПОКОМ </v>
          </cell>
          <cell r="B71" t="str">
            <v>шт</v>
          </cell>
          <cell r="C71">
            <v>30</v>
          </cell>
          <cell r="D71">
            <v>18</v>
          </cell>
          <cell r="E71">
            <v>15</v>
          </cell>
          <cell r="F71">
            <v>33</v>
          </cell>
          <cell r="G71">
            <v>0</v>
          </cell>
          <cell r="H71">
            <v>35</v>
          </cell>
          <cell r="I71" t="str">
            <v>не в матрице</v>
          </cell>
        </row>
        <row r="72">
          <cell r="A72" t="str">
            <v xml:space="preserve"> 449  Колбаса Дугушка Стародворская ВЕС ТС Дугушка ПОКОМ</v>
          </cell>
          <cell r="B72" t="str">
            <v>кг</v>
          </cell>
          <cell r="C72">
            <v>62.119</v>
          </cell>
          <cell r="D72">
            <v>27.204000000000001</v>
          </cell>
          <cell r="E72">
            <v>137.238</v>
          </cell>
          <cell r="F72">
            <v>-52.149000000000001</v>
          </cell>
          <cell r="G72">
            <v>1</v>
          </cell>
          <cell r="H72">
            <v>60</v>
          </cell>
          <cell r="I72" t="str">
            <v>матрица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B73" t="str">
            <v>кг</v>
          </cell>
          <cell r="C73">
            <v>1040.681</v>
          </cell>
          <cell r="D73">
            <v>117.749</v>
          </cell>
          <cell r="E73">
            <v>789.02599999999995</v>
          </cell>
          <cell r="F73">
            <v>250.12899999999999</v>
          </cell>
          <cell r="G73">
            <v>1</v>
          </cell>
          <cell r="H73">
            <v>60</v>
          </cell>
          <cell r="I73" t="str">
            <v>матрица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B74" t="str">
            <v>кг</v>
          </cell>
          <cell r="C74">
            <v>734.73099999999999</v>
          </cell>
          <cell r="D74">
            <v>123.19</v>
          </cell>
          <cell r="E74">
            <v>439.63299999999998</v>
          </cell>
          <cell r="F74">
            <v>289.50400000000002</v>
          </cell>
          <cell r="G74">
            <v>1</v>
          </cell>
          <cell r="H74">
            <v>60</v>
          </cell>
          <cell r="I74" t="str">
            <v>матрица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B75" t="str">
            <v>кг</v>
          </cell>
          <cell r="C75">
            <v>1076.414</v>
          </cell>
          <cell r="D75">
            <v>927.61900000000003</v>
          </cell>
          <cell r="E75">
            <v>977.13699999999994</v>
          </cell>
          <cell r="F75">
            <v>915.24</v>
          </cell>
          <cell r="G75">
            <v>1</v>
          </cell>
          <cell r="H75">
            <v>60</v>
          </cell>
          <cell r="I75" t="str">
            <v>матрица</v>
          </cell>
        </row>
        <row r="76">
          <cell r="A76" t="str">
            <v xml:space="preserve"> 460  Колбаса Стародворская Традиционная ВЕС ТМ Стародворье в оболочке полиамид. ПОКОМ</v>
          </cell>
          <cell r="B76" t="str">
            <v>кг</v>
          </cell>
          <cell r="C76">
            <v>9.4290000000000003</v>
          </cell>
          <cell r="E76">
            <v>2.7080000000000002</v>
          </cell>
          <cell r="F76">
            <v>5.3419999999999996</v>
          </cell>
          <cell r="G76">
            <v>0</v>
          </cell>
          <cell r="H76">
            <v>55</v>
          </cell>
          <cell r="I76" t="str">
            <v>не в матрице</v>
          </cell>
        </row>
        <row r="77">
          <cell r="A77" t="str">
            <v xml:space="preserve"> 463  Колбаса Молочная Традиционнаяв оболочке полиамид.ТМ Стародворье. ВЕС ПОКОМ</v>
          </cell>
          <cell r="B77" t="str">
            <v>кг</v>
          </cell>
          <cell r="C77">
            <v>16.206</v>
          </cell>
          <cell r="E77">
            <v>5.3680000000000003</v>
          </cell>
          <cell r="F77">
            <v>10.837999999999999</v>
          </cell>
          <cell r="G77">
            <v>0</v>
          </cell>
          <cell r="H77">
            <v>55</v>
          </cell>
          <cell r="I77" t="str">
            <v>не в матрице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G78">
            <v>0</v>
          </cell>
          <cell r="H78">
            <v>60</v>
          </cell>
          <cell r="I78" t="str">
            <v>матрица</v>
          </cell>
        </row>
        <row r="79">
          <cell r="A79" t="str">
            <v xml:space="preserve"> 490  Колбаса Сервелат Филейский ТМ Вязанка  0,3 кг. срез  ПОКОМ</v>
          </cell>
          <cell r="B79" t="str">
            <v>шт</v>
          </cell>
          <cell r="C79">
            <v>26</v>
          </cell>
          <cell r="D79">
            <v>48</v>
          </cell>
          <cell r="E79">
            <v>4</v>
          </cell>
          <cell r="F79">
            <v>33</v>
          </cell>
          <cell r="G79">
            <v>0</v>
          </cell>
          <cell r="H79">
            <v>40</v>
          </cell>
          <cell r="I79" t="str">
            <v>не в матрице</v>
          </cell>
        </row>
        <row r="80">
          <cell r="A80" t="str">
            <v xml:space="preserve"> 491  Колбаса Филейская Рубленая ТМ Вязанка  0,3 кг. срез.  ПОКОМ</v>
          </cell>
          <cell r="B80" t="str">
            <v>шт</v>
          </cell>
          <cell r="D80">
            <v>66</v>
          </cell>
          <cell r="E80">
            <v>19</v>
          </cell>
          <cell r="F80">
            <v>28</v>
          </cell>
          <cell r="G80">
            <v>0</v>
          </cell>
          <cell r="H80">
            <v>40</v>
          </cell>
          <cell r="I80" t="str">
            <v>не в матрице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 t="str">
            <v>шт</v>
          </cell>
          <cell r="C81">
            <v>33</v>
          </cell>
          <cell r="D81">
            <v>135</v>
          </cell>
          <cell r="E81">
            <v>64</v>
          </cell>
          <cell r="F81">
            <v>99</v>
          </cell>
          <cell r="G81">
            <v>0.3</v>
          </cell>
          <cell r="H81">
            <v>40</v>
          </cell>
          <cell r="I81" t="str">
            <v>матрица</v>
          </cell>
        </row>
        <row r="82">
          <cell r="A82" t="str">
            <v>090  Мини-салями со вкусом бекона,  0.05кг, ядрена копоть   ПОКОМ</v>
          </cell>
          <cell r="B82" t="str">
            <v>шт</v>
          </cell>
          <cell r="G82">
            <v>0.05</v>
          </cell>
          <cell r="H82">
            <v>120</v>
          </cell>
          <cell r="I82" t="str">
            <v>матрица</v>
          </cell>
        </row>
        <row r="83">
          <cell r="A83" t="str">
            <v>255  Сосиски Молочные для завтрака ТМ Особый рецепт, п/а МГС, ВЕС, ТМ Стародворье  ПОКОМ</v>
          </cell>
          <cell r="B83" t="str">
            <v>кг</v>
          </cell>
          <cell r="C83">
            <v>471.85399999999998</v>
          </cell>
          <cell r="D83">
            <v>351.97399999999999</v>
          </cell>
          <cell r="E83">
            <v>502.46100000000001</v>
          </cell>
          <cell r="F83">
            <v>285.04399999999998</v>
          </cell>
          <cell r="G83">
            <v>1</v>
          </cell>
          <cell r="H83">
            <v>40</v>
          </cell>
          <cell r="I83" t="str">
            <v>матрица</v>
          </cell>
        </row>
        <row r="84">
          <cell r="A84" t="str">
            <v>348  Колбаса Молочная оригинальная ТМ Особый рецепт. большой батон, ВЕС ПОКОМ</v>
          </cell>
          <cell r="B84" t="str">
            <v>кг</v>
          </cell>
          <cell r="C84">
            <v>-7.19</v>
          </cell>
          <cell r="D84">
            <v>43.231999999999999</v>
          </cell>
          <cell r="E84">
            <v>23.863</v>
          </cell>
          <cell r="F84">
            <v>12.179</v>
          </cell>
          <cell r="G84">
            <v>1</v>
          </cell>
          <cell r="H84">
            <v>60</v>
          </cell>
          <cell r="I84" t="str">
            <v>матрица</v>
          </cell>
        </row>
        <row r="85">
          <cell r="A85" t="str">
            <v>495  Колбаса Сочинка по-европейски с сочной грудинкой 0,3кг ТМ Стародворье  ПОКОМ</v>
          </cell>
          <cell r="B85" t="str">
            <v>шт</v>
          </cell>
          <cell r="C85">
            <v>68</v>
          </cell>
          <cell r="D85">
            <v>145</v>
          </cell>
          <cell r="E85">
            <v>91</v>
          </cell>
          <cell r="F85">
            <v>104</v>
          </cell>
          <cell r="G85">
            <v>0.3</v>
          </cell>
          <cell r="H85">
            <v>40</v>
          </cell>
          <cell r="I85" t="str">
            <v>матрица</v>
          </cell>
        </row>
        <row r="86">
          <cell r="A86" t="str">
            <v>496  Колбаса Сочинка по-фински с сочным окроком 0,3кг ТМ Стародворье  ПОКОМ</v>
          </cell>
          <cell r="B86" t="str">
            <v>шт</v>
          </cell>
          <cell r="C86">
            <v>82</v>
          </cell>
          <cell r="D86">
            <v>109</v>
          </cell>
          <cell r="E86">
            <v>87</v>
          </cell>
          <cell r="F86">
            <v>96</v>
          </cell>
          <cell r="G86">
            <v>0.3</v>
          </cell>
          <cell r="H86">
            <v>40</v>
          </cell>
          <cell r="I86" t="str">
            <v>матрица</v>
          </cell>
        </row>
        <row r="87">
          <cell r="A87" t="str">
            <v>501 Сосиски Филейские по-ганноверски ТМ Вязанка.в оболочке амицел в м.г.с ВЕС. ПОКОМ</v>
          </cell>
          <cell r="B87" t="str">
            <v>кг</v>
          </cell>
          <cell r="C87">
            <v>20.562000000000001</v>
          </cell>
          <cell r="D87">
            <v>7.2</v>
          </cell>
          <cell r="E87">
            <v>9.766</v>
          </cell>
          <cell r="F87">
            <v>11.128</v>
          </cell>
          <cell r="G87">
            <v>1</v>
          </cell>
          <cell r="H87">
            <v>45</v>
          </cell>
          <cell r="I87" t="str">
            <v>матрица</v>
          </cell>
        </row>
        <row r="88">
          <cell r="A88" t="str">
            <v>503 Колбаса Филейская со шпиком ТМ Вязанка в оболочке полиамид.ПОКОМ</v>
          </cell>
          <cell r="B88" t="str">
            <v>кг</v>
          </cell>
          <cell r="C88">
            <v>1.482</v>
          </cell>
          <cell r="D88">
            <v>53.026000000000003</v>
          </cell>
          <cell r="E88">
            <v>14.861000000000001</v>
          </cell>
          <cell r="F88">
            <v>31.523</v>
          </cell>
          <cell r="G88">
            <v>1</v>
          </cell>
          <cell r="H88">
            <v>50</v>
          </cell>
          <cell r="I88" t="str">
            <v>матрица</v>
          </cell>
        </row>
        <row r="89">
          <cell r="A89" t="str">
            <v>504  Ветчина Мясорубская с окороком 0,33кг срез ТМ Стародворье  ПОКОМ</v>
          </cell>
          <cell r="B89" t="str">
            <v>шт</v>
          </cell>
          <cell r="C89">
            <v>29</v>
          </cell>
          <cell r="D89">
            <v>54</v>
          </cell>
          <cell r="E89">
            <v>51</v>
          </cell>
          <cell r="F89">
            <v>32</v>
          </cell>
          <cell r="G89">
            <v>0</v>
          </cell>
          <cell r="H89">
            <v>40</v>
          </cell>
          <cell r="I89" t="str">
            <v>не в матрице</v>
          </cell>
        </row>
        <row r="90">
          <cell r="A90" t="str">
            <v>515  Колбаса Сервелат Мясорубский Делюкс 0,3кг ТМ Стародворье  ПОКОМ</v>
          </cell>
          <cell r="B90" t="str">
            <v>шт</v>
          </cell>
          <cell r="C90">
            <v>50</v>
          </cell>
          <cell r="D90">
            <v>55</v>
          </cell>
          <cell r="E90">
            <v>60</v>
          </cell>
          <cell r="F90">
            <v>41</v>
          </cell>
          <cell r="G90">
            <v>0.3</v>
          </cell>
          <cell r="H90">
            <v>40</v>
          </cell>
          <cell r="I90" t="str">
            <v>матрица</v>
          </cell>
        </row>
        <row r="91">
          <cell r="A91" t="str">
            <v>519  Грудинка 0,12 кг нарезка ТМ Стародворье  ПОКОМ</v>
          </cell>
          <cell r="B91" t="str">
            <v>шт</v>
          </cell>
          <cell r="C91">
            <v>5</v>
          </cell>
          <cell r="E91">
            <v>3</v>
          </cell>
          <cell r="F91">
            <v>2</v>
          </cell>
          <cell r="G91">
            <v>0.12</v>
          </cell>
          <cell r="H91">
            <v>45</v>
          </cell>
          <cell r="I91" t="str">
            <v>матрица</v>
          </cell>
        </row>
        <row r="92">
          <cell r="A92" t="str">
            <v>522  Колбаса Гвардейская с/к ТМ Стародворье  ПОКОМ</v>
          </cell>
          <cell r="B92" t="str">
            <v>кг</v>
          </cell>
          <cell r="C92">
            <v>15.865</v>
          </cell>
          <cell r="E92">
            <v>3.6880000000000002</v>
          </cell>
          <cell r="F92">
            <v>12.177</v>
          </cell>
          <cell r="G92">
            <v>1</v>
          </cell>
          <cell r="H92">
            <v>180</v>
          </cell>
          <cell r="I92" t="str">
            <v>матрица</v>
          </cell>
        </row>
        <row r="93">
          <cell r="A93" t="str">
            <v>Деликатесы с/к "Окорок Хамон Вяленый выдержанный" Фикс.вес 0,055 нарезка ТМ "Стародворье"</v>
          </cell>
          <cell r="B93" t="str">
            <v>шт</v>
          </cell>
          <cell r="G93">
            <v>5.5E-2</v>
          </cell>
          <cell r="H93">
            <v>90</v>
          </cell>
          <cell r="I93" t="str">
            <v>матрица</v>
          </cell>
        </row>
        <row r="94">
          <cell r="A94" t="str">
            <v>Сырокопченые колбасы "Сальчичон" Фикс.вес 0,07 нарезка ТМ "Стародворье"</v>
          </cell>
          <cell r="B94" t="str">
            <v>шт</v>
          </cell>
          <cell r="G94">
            <v>7.0000000000000007E-2</v>
          </cell>
          <cell r="H94">
            <v>90</v>
          </cell>
          <cell r="I94" t="str">
            <v>матрица</v>
          </cell>
        </row>
        <row r="95">
          <cell r="A95" t="str">
            <v>Сырокопченые колбасы "Сервелат Ореховый" Фикс.вес 0,07 нарезка ТМ "Стародворье"</v>
          </cell>
          <cell r="B95" t="str">
            <v>шт</v>
          </cell>
          <cell r="G95">
            <v>7.0000000000000007E-2</v>
          </cell>
          <cell r="H95">
            <v>90</v>
          </cell>
          <cell r="I95" t="str">
            <v>матрица</v>
          </cell>
        </row>
        <row r="96">
          <cell r="A96" t="str">
            <v>С/к колбасы Салями Охотничья Бордо Весовые б/о терм/п 180 Стародворье</v>
          </cell>
          <cell r="B96" t="str">
            <v>кг</v>
          </cell>
          <cell r="G96">
            <v>1</v>
          </cell>
          <cell r="H96">
            <v>180</v>
          </cell>
          <cell r="I96" t="str">
            <v>матрица</v>
          </cell>
        </row>
        <row r="97">
          <cell r="A97" t="str">
            <v>С/к колбасы Княжеская Бордо Весовые б/о терм/п Стародворье</v>
          </cell>
          <cell r="B97" t="str">
            <v>кг</v>
          </cell>
          <cell r="G97">
            <v>1</v>
          </cell>
          <cell r="H97">
            <v>180</v>
          </cell>
          <cell r="I97" t="str">
            <v>матрица</v>
          </cell>
        </row>
        <row r="98">
          <cell r="A98" t="str">
            <v>Сыровяленые колбасы «Фуэт» Фикс.вес 0,07 нарезка ТМ «Стародворье»</v>
          </cell>
          <cell r="B98" t="str">
            <v>шт</v>
          </cell>
          <cell r="G98">
            <v>7.0000000000000007E-2</v>
          </cell>
          <cell r="H98">
            <v>90</v>
          </cell>
          <cell r="I98" t="str">
            <v>матрица</v>
          </cell>
        </row>
        <row r="99">
          <cell r="A99" t="str">
            <v>Деликатесы с/к «Корейка Вяленая выдержанная» Фикс.вес 0,05 нарезка ТМ «Стародворье»</v>
          </cell>
          <cell r="B99" t="str">
            <v>шт</v>
          </cell>
          <cell r="G99">
            <v>0.05</v>
          </cell>
          <cell r="H99">
            <v>90</v>
          </cell>
          <cell r="I99" t="str">
            <v>матрица</v>
          </cell>
        </row>
        <row r="100">
          <cell r="A100" t="str">
            <v>Деликатесы с/к «Окорок Прошутто сыровяленый выдержанный» Фикс.вес 0,055 нарезка ТМ «Стародворье»</v>
          </cell>
          <cell r="B100" t="str">
            <v>шт</v>
          </cell>
          <cell r="G100">
            <v>0.05</v>
          </cell>
          <cell r="H100">
            <v>90</v>
          </cell>
          <cell r="I100" t="str">
            <v>матрица</v>
          </cell>
        </row>
        <row r="101">
          <cell r="A101" t="str">
            <v>Паштеты «Печеночный с морковью ГОСТ» Фикс.вес 0,1 ТМ «Стародворье»</v>
          </cell>
          <cell r="B101" t="str">
            <v>шт</v>
          </cell>
          <cell r="G101">
            <v>0.1</v>
          </cell>
          <cell r="H101">
            <v>730</v>
          </cell>
          <cell r="I101" t="str">
            <v>матрица</v>
          </cell>
        </row>
        <row r="102">
          <cell r="A102" t="str">
            <v>Паштеты Со сливочным маслом ГОСТ Бордо фикс.вес 0,1 Стародворье</v>
          </cell>
          <cell r="B102" t="str">
            <v>шт</v>
          </cell>
          <cell r="G102">
            <v>0.1</v>
          </cell>
          <cell r="H102">
            <v>730</v>
          </cell>
          <cell r="I102" t="str">
            <v>матрица</v>
          </cell>
        </row>
        <row r="103">
          <cell r="A103" t="str">
            <v>Паштеты «Любительский ГОСТ» Фикс.вес 0,1 ТМ «Стародворье»</v>
          </cell>
          <cell r="B103" t="str">
            <v>шт</v>
          </cell>
          <cell r="G103">
            <v>0.1</v>
          </cell>
          <cell r="H103">
            <v>730</v>
          </cell>
          <cell r="I10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4" sqref="V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7" style="31" customWidth="1"/>
    <col min="22" max="22" width="7" customWidth="1"/>
    <col min="23" max="23" width="18.5703125" customWidth="1"/>
    <col min="24" max="25" width="5" customWidth="1"/>
    <col min="26" max="35" width="6" customWidth="1"/>
    <col min="36" max="36" width="24.140625" customWidth="1"/>
    <col min="37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164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 t="s">
        <v>165</v>
      </c>
      <c r="V4" s="1"/>
      <c r="W4" s="1"/>
      <c r="X4" s="1"/>
      <c r="Y4" s="1"/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36507.774999999994</v>
      </c>
      <c r="F5" s="4">
        <f>SUM(F6:F489)</f>
        <v>30966.272999999997</v>
      </c>
      <c r="G5" s="8"/>
      <c r="H5" s="1"/>
      <c r="I5" s="1"/>
      <c r="J5" s="1"/>
      <c r="K5" s="4">
        <f t="shared" ref="K5:V5" si="0">SUM(K6:K489)</f>
        <v>37382.095999999998</v>
      </c>
      <c r="L5" s="4">
        <f t="shared" si="0"/>
        <v>-874.32100000000048</v>
      </c>
      <c r="M5" s="4">
        <f t="shared" si="0"/>
        <v>0</v>
      </c>
      <c r="N5" s="4">
        <f t="shared" si="0"/>
        <v>0</v>
      </c>
      <c r="O5" s="4">
        <f t="shared" si="0"/>
        <v>500</v>
      </c>
      <c r="P5" s="4">
        <f t="shared" si="0"/>
        <v>18811.372503000002</v>
      </c>
      <c r="Q5" s="4">
        <f t="shared" si="0"/>
        <v>13236.571548999998</v>
      </c>
      <c r="R5" s="4">
        <f t="shared" si="0"/>
        <v>3200</v>
      </c>
      <c r="S5" s="4">
        <f t="shared" si="0"/>
        <v>7301.5550000000003</v>
      </c>
      <c r="T5" s="4">
        <f t="shared" si="0"/>
        <v>16845.681367999998</v>
      </c>
      <c r="U5" s="4">
        <f t="shared" si="0"/>
        <v>15711.174647999998</v>
      </c>
      <c r="V5" s="4">
        <f t="shared" si="0"/>
        <v>2040</v>
      </c>
      <c r="W5" s="1"/>
      <c r="X5" s="1"/>
      <c r="Y5" s="1"/>
      <c r="Z5" s="4">
        <f t="shared" ref="Z5:AI5" si="1">SUM(Z6:Z489)</f>
        <v>7615.6300000000019</v>
      </c>
      <c r="AA5" s="4">
        <f t="shared" si="1"/>
        <v>7505.189199999998</v>
      </c>
      <c r="AB5" s="4">
        <f t="shared" si="1"/>
        <v>7476.4764000000014</v>
      </c>
      <c r="AC5" s="4">
        <f t="shared" si="1"/>
        <v>7718.6989999999996</v>
      </c>
      <c r="AD5" s="4">
        <f t="shared" si="1"/>
        <v>7463.6393999999982</v>
      </c>
      <c r="AE5" s="4">
        <f t="shared" si="1"/>
        <v>7684.379799999997</v>
      </c>
      <c r="AF5" s="4">
        <f t="shared" si="1"/>
        <v>7911.0190000000011</v>
      </c>
      <c r="AG5" s="4">
        <f t="shared" si="1"/>
        <v>7646.5249999999969</v>
      </c>
      <c r="AH5" s="4">
        <f t="shared" si="1"/>
        <v>7988.9291999999996</v>
      </c>
      <c r="AI5" s="4">
        <f t="shared" si="1"/>
        <v>7934.4232000000011</v>
      </c>
      <c r="AJ5" s="1"/>
      <c r="AK5" s="4">
        <f>SUM(AK6:AK489)</f>
        <v>11814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1117.577</v>
      </c>
      <c r="D6" s="1">
        <v>969.88599999999997</v>
      </c>
      <c r="E6" s="1">
        <v>999.452</v>
      </c>
      <c r="F6" s="1">
        <v>1059.2180000000001</v>
      </c>
      <c r="G6" s="8">
        <v>1</v>
      </c>
      <c r="H6" s="1">
        <v>50</v>
      </c>
      <c r="I6" s="1" t="str">
        <f>VLOOKUP(A6,[1]Sheet!$A:$I,9,0)</f>
        <v>матрица</v>
      </c>
      <c r="J6" s="1"/>
      <c r="K6" s="1">
        <v>1001.028</v>
      </c>
      <c r="L6" s="1">
        <f t="shared" ref="L6:L36" si="2">E6-K6</f>
        <v>-1.5760000000000218</v>
      </c>
      <c r="M6" s="1"/>
      <c r="N6" s="1"/>
      <c r="O6" s="1"/>
      <c r="P6" s="1">
        <v>476.32861999999938</v>
      </c>
      <c r="Q6" s="1">
        <v>493.42724000000061</v>
      </c>
      <c r="R6" s="1"/>
      <c r="S6" s="1">
        <f t="shared" ref="S6:S36" si="3">E6/5</f>
        <v>199.8904</v>
      </c>
      <c r="T6" s="5">
        <f>11*S6-R6-Q6-P6-O6-F6</f>
        <v>169.82053999999971</v>
      </c>
      <c r="U6" s="5">
        <f>V6</f>
        <v>0</v>
      </c>
      <c r="V6" s="5">
        <v>0</v>
      </c>
      <c r="W6" s="1" t="s">
        <v>142</v>
      </c>
      <c r="X6" s="1">
        <f>(F6+O6+P6+Q6+R6+U6)/S6</f>
        <v>10.150431736591653</v>
      </c>
      <c r="Y6" s="1">
        <f t="shared" ref="Y6:Y37" si="4">(F6+O6+P6+Q6+R6)/S6</f>
        <v>10.150431736591653</v>
      </c>
      <c r="Z6" s="1">
        <v>208.9982</v>
      </c>
      <c r="AA6" s="1">
        <v>205.79599999999999</v>
      </c>
      <c r="AB6" s="1">
        <v>204.2878</v>
      </c>
      <c r="AC6" s="1">
        <v>231.47739999999999</v>
      </c>
      <c r="AD6" s="1">
        <v>214.39859999999999</v>
      </c>
      <c r="AE6" s="1">
        <v>193.0558</v>
      </c>
      <c r="AF6" s="1">
        <v>184.95840000000001</v>
      </c>
      <c r="AG6" s="1">
        <v>216.767</v>
      </c>
      <c r="AH6" s="1">
        <v>239.16739999999999</v>
      </c>
      <c r="AI6" s="1">
        <v>220.6858</v>
      </c>
      <c r="AJ6" s="1" t="s">
        <v>161</v>
      </c>
      <c r="AK6" s="1">
        <f>ROUND(G6*U6,0)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40</v>
      </c>
      <c r="C7" s="1">
        <v>515.34299999999996</v>
      </c>
      <c r="D7" s="1">
        <v>42.720999999999997</v>
      </c>
      <c r="E7" s="1">
        <v>256.74099999999999</v>
      </c>
      <c r="F7" s="1">
        <v>290.38900000000001</v>
      </c>
      <c r="G7" s="8">
        <v>1</v>
      </c>
      <c r="H7" s="1">
        <v>45</v>
      </c>
      <c r="I7" s="1" t="str">
        <f>VLOOKUP(A7,[1]Sheet!$A:$I,9,0)</f>
        <v>матрица</v>
      </c>
      <c r="J7" s="1"/>
      <c r="K7" s="1">
        <v>259.8</v>
      </c>
      <c r="L7" s="1">
        <f t="shared" si="2"/>
        <v>-3.0590000000000259</v>
      </c>
      <c r="M7" s="1"/>
      <c r="N7" s="1"/>
      <c r="O7" s="1"/>
      <c r="P7" s="1">
        <v>117.36073400000009</v>
      </c>
      <c r="Q7" s="1">
        <v>116.0738659999998</v>
      </c>
      <c r="R7" s="1"/>
      <c r="S7" s="1">
        <f t="shared" si="3"/>
        <v>51.348199999999999</v>
      </c>
      <c r="T7" s="5">
        <f t="shared" ref="T7:T13" si="5">11*S7-R7-Q7-P7-O7-F7</f>
        <v>41.006600000000105</v>
      </c>
      <c r="U7" s="5">
        <f t="shared" ref="U7:U69" si="6">T7</f>
        <v>41.006600000000105</v>
      </c>
      <c r="V7" s="5"/>
      <c r="W7" s="1"/>
      <c r="X7" s="1">
        <f t="shared" ref="X7:X70" si="7">(F7+O7+P7+Q7+R7+U7)/S7</f>
        <v>11.000000000000002</v>
      </c>
      <c r="Y7" s="1">
        <f t="shared" si="4"/>
        <v>10.201401412318249</v>
      </c>
      <c r="Z7" s="1">
        <v>59.164599999999993</v>
      </c>
      <c r="AA7" s="1">
        <v>59.810799999999993</v>
      </c>
      <c r="AB7" s="1">
        <v>63.280200000000001</v>
      </c>
      <c r="AC7" s="1">
        <v>72.479399999999998</v>
      </c>
      <c r="AD7" s="1">
        <v>60.849800000000002</v>
      </c>
      <c r="AE7" s="1">
        <v>68.790400000000005</v>
      </c>
      <c r="AF7" s="1">
        <v>73.947000000000003</v>
      </c>
      <c r="AG7" s="1">
        <v>67.1922</v>
      </c>
      <c r="AH7" s="1">
        <v>72.472000000000008</v>
      </c>
      <c r="AI7" s="1">
        <v>64.844000000000008</v>
      </c>
      <c r="AJ7" s="1"/>
      <c r="AK7" s="1">
        <f t="shared" ref="AK7:AK70" si="8">ROUND(G7*U7,0)</f>
        <v>41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40</v>
      </c>
      <c r="C8" s="1">
        <v>607.91700000000003</v>
      </c>
      <c r="D8" s="1">
        <v>133.35400000000001</v>
      </c>
      <c r="E8" s="1">
        <v>375.52300000000002</v>
      </c>
      <c r="F8" s="1">
        <v>324.83999999999997</v>
      </c>
      <c r="G8" s="8">
        <v>1</v>
      </c>
      <c r="H8" s="1">
        <v>45</v>
      </c>
      <c r="I8" s="1" t="str">
        <f>VLOOKUP(A8,[1]Sheet!$A:$I,9,0)</f>
        <v>матрица</v>
      </c>
      <c r="J8" s="1"/>
      <c r="K8" s="1">
        <v>386.2</v>
      </c>
      <c r="L8" s="1">
        <f t="shared" si="2"/>
        <v>-10.676999999999964</v>
      </c>
      <c r="M8" s="1"/>
      <c r="N8" s="1"/>
      <c r="O8" s="1"/>
      <c r="P8" s="1">
        <v>191.0009380000001</v>
      </c>
      <c r="Q8" s="1">
        <v>144.4584619999998</v>
      </c>
      <c r="R8" s="1"/>
      <c r="S8" s="1">
        <f t="shared" si="3"/>
        <v>75.104600000000005</v>
      </c>
      <c r="T8" s="5">
        <f t="shared" si="5"/>
        <v>165.85120000000012</v>
      </c>
      <c r="U8" s="5">
        <f t="shared" si="6"/>
        <v>165.85120000000012</v>
      </c>
      <c r="V8" s="5"/>
      <c r="W8" s="1"/>
      <c r="X8" s="1">
        <f t="shared" si="7"/>
        <v>10.999999999999998</v>
      </c>
      <c r="Y8" s="1">
        <f t="shared" si="4"/>
        <v>8.791730466575947</v>
      </c>
      <c r="Z8" s="1">
        <v>79.368399999999994</v>
      </c>
      <c r="AA8" s="1">
        <v>80.863799999999998</v>
      </c>
      <c r="AB8" s="1">
        <v>82.908000000000001</v>
      </c>
      <c r="AC8" s="1">
        <v>90.083200000000005</v>
      </c>
      <c r="AD8" s="1">
        <v>76.522599999999997</v>
      </c>
      <c r="AE8" s="1">
        <v>72.130600000000001</v>
      </c>
      <c r="AF8" s="1">
        <v>80.013400000000004</v>
      </c>
      <c r="AG8" s="1">
        <v>79.711600000000004</v>
      </c>
      <c r="AH8" s="1">
        <v>77.5702</v>
      </c>
      <c r="AI8" s="1">
        <v>74.749200000000002</v>
      </c>
      <c r="AJ8" s="1"/>
      <c r="AK8" s="1">
        <f t="shared" si="8"/>
        <v>166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608</v>
      </c>
      <c r="D9" s="1">
        <v>91</v>
      </c>
      <c r="E9" s="1">
        <v>494</v>
      </c>
      <c r="F9" s="1">
        <v>187</v>
      </c>
      <c r="G9" s="8">
        <v>0.45</v>
      </c>
      <c r="H9" s="1">
        <v>45</v>
      </c>
      <c r="I9" s="1" t="str">
        <f>VLOOKUP(A9,[1]Sheet!$A:$I,9,0)</f>
        <v>матрица</v>
      </c>
      <c r="J9" s="1"/>
      <c r="K9" s="1">
        <v>512</v>
      </c>
      <c r="L9" s="1">
        <f t="shared" si="2"/>
        <v>-18</v>
      </c>
      <c r="M9" s="1"/>
      <c r="N9" s="1"/>
      <c r="O9" s="1"/>
      <c r="P9" s="1">
        <v>361.10500000000019</v>
      </c>
      <c r="Q9" s="1">
        <v>231.49499999999969</v>
      </c>
      <c r="R9" s="1">
        <v>90</v>
      </c>
      <c r="S9" s="1">
        <f t="shared" si="3"/>
        <v>98.8</v>
      </c>
      <c r="T9" s="5">
        <f t="shared" si="5"/>
        <v>217.2000000000001</v>
      </c>
      <c r="U9" s="5">
        <f t="shared" si="6"/>
        <v>217.2000000000001</v>
      </c>
      <c r="V9" s="5"/>
      <c r="W9" s="1"/>
      <c r="X9" s="1">
        <f t="shared" si="7"/>
        <v>11</v>
      </c>
      <c r="Y9" s="1">
        <f t="shared" si="4"/>
        <v>8.801619433198379</v>
      </c>
      <c r="Z9" s="1">
        <v>103.6</v>
      </c>
      <c r="AA9" s="1">
        <v>95.6</v>
      </c>
      <c r="AB9" s="1">
        <v>89.6</v>
      </c>
      <c r="AC9" s="1">
        <v>97.4</v>
      </c>
      <c r="AD9" s="1">
        <v>95.8</v>
      </c>
      <c r="AE9" s="1">
        <v>87.6</v>
      </c>
      <c r="AF9" s="1">
        <v>93.4</v>
      </c>
      <c r="AG9" s="1">
        <v>93.4</v>
      </c>
      <c r="AH9" s="1">
        <v>91.4</v>
      </c>
      <c r="AI9" s="1">
        <v>94.6</v>
      </c>
      <c r="AJ9" s="1"/>
      <c r="AK9" s="1">
        <f t="shared" si="8"/>
        <v>98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46</v>
      </c>
      <c r="C10" s="1">
        <v>1408</v>
      </c>
      <c r="D10" s="1">
        <v>161</v>
      </c>
      <c r="E10" s="1">
        <v>902</v>
      </c>
      <c r="F10" s="1">
        <v>650</v>
      </c>
      <c r="G10" s="8">
        <v>0.45</v>
      </c>
      <c r="H10" s="1">
        <v>45</v>
      </c>
      <c r="I10" s="1" t="str">
        <f>VLOOKUP(A10,[1]Sheet!$A:$I,9,0)</f>
        <v>матрица</v>
      </c>
      <c r="J10" s="1"/>
      <c r="K10" s="1">
        <v>920</v>
      </c>
      <c r="L10" s="1">
        <f t="shared" si="2"/>
        <v>-18</v>
      </c>
      <c r="M10" s="1"/>
      <c r="N10" s="1"/>
      <c r="O10" s="1"/>
      <c r="P10" s="1">
        <v>306.49499999999989</v>
      </c>
      <c r="Q10" s="1">
        <v>311.70499999999993</v>
      </c>
      <c r="R10" s="1">
        <v>400</v>
      </c>
      <c r="S10" s="1">
        <f t="shared" si="3"/>
        <v>180.4</v>
      </c>
      <c r="T10" s="5">
        <f t="shared" si="5"/>
        <v>316.20000000000027</v>
      </c>
      <c r="U10" s="5">
        <f t="shared" si="6"/>
        <v>316.20000000000027</v>
      </c>
      <c r="V10" s="5"/>
      <c r="W10" s="1"/>
      <c r="X10" s="1">
        <f t="shared" si="7"/>
        <v>11</v>
      </c>
      <c r="Y10" s="1">
        <f t="shared" si="4"/>
        <v>9.2472283813747218</v>
      </c>
      <c r="Z10" s="1">
        <v>187.2</v>
      </c>
      <c r="AA10" s="1">
        <v>168.4</v>
      </c>
      <c r="AB10" s="1">
        <v>178.2</v>
      </c>
      <c r="AC10" s="1">
        <v>202.2</v>
      </c>
      <c r="AD10" s="1">
        <v>177</v>
      </c>
      <c r="AE10" s="1">
        <v>179.4</v>
      </c>
      <c r="AF10" s="1">
        <v>202.6</v>
      </c>
      <c r="AG10" s="1">
        <v>192</v>
      </c>
      <c r="AH10" s="1">
        <v>195.8</v>
      </c>
      <c r="AI10" s="1">
        <v>198.4</v>
      </c>
      <c r="AJ10" s="1"/>
      <c r="AK10" s="1">
        <f t="shared" si="8"/>
        <v>142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118</v>
      </c>
      <c r="D11" s="1">
        <v>78</v>
      </c>
      <c r="E11" s="1">
        <v>91</v>
      </c>
      <c r="F11" s="1">
        <v>102</v>
      </c>
      <c r="G11" s="8">
        <v>0.17</v>
      </c>
      <c r="H11" s="1">
        <v>180</v>
      </c>
      <c r="I11" s="1" t="str">
        <f>VLOOKUP(A11,[1]Sheet!$A:$I,9,0)</f>
        <v>матрица</v>
      </c>
      <c r="J11" s="1"/>
      <c r="K11" s="1">
        <v>103</v>
      </c>
      <c r="L11" s="1">
        <f t="shared" si="2"/>
        <v>-12</v>
      </c>
      <c r="M11" s="1"/>
      <c r="N11" s="1"/>
      <c r="O11" s="1"/>
      <c r="P11" s="1">
        <v>0</v>
      </c>
      <c r="Q11" s="1">
        <v>0</v>
      </c>
      <c r="R11" s="1"/>
      <c r="S11" s="1">
        <f t="shared" si="3"/>
        <v>18.2</v>
      </c>
      <c r="T11" s="5">
        <f t="shared" si="5"/>
        <v>98.199999999999989</v>
      </c>
      <c r="U11" s="5">
        <f t="shared" si="6"/>
        <v>98.199999999999989</v>
      </c>
      <c r="V11" s="5"/>
      <c r="W11" s="1"/>
      <c r="X11" s="1">
        <f t="shared" si="7"/>
        <v>11</v>
      </c>
      <c r="Y11" s="1">
        <f t="shared" si="4"/>
        <v>5.6043956043956049</v>
      </c>
      <c r="Z11" s="1">
        <v>11.8</v>
      </c>
      <c r="AA11" s="1">
        <v>15</v>
      </c>
      <c r="AB11" s="1">
        <v>19</v>
      </c>
      <c r="AC11" s="1">
        <v>10.8</v>
      </c>
      <c r="AD11" s="1">
        <v>11</v>
      </c>
      <c r="AE11" s="1">
        <v>21</v>
      </c>
      <c r="AF11" s="1">
        <v>22.2</v>
      </c>
      <c r="AG11" s="1">
        <v>21</v>
      </c>
      <c r="AH11" s="1">
        <v>17.8</v>
      </c>
      <c r="AI11" s="1">
        <v>20.6</v>
      </c>
      <c r="AJ11" s="1" t="s">
        <v>49</v>
      </c>
      <c r="AK11" s="1">
        <f t="shared" si="8"/>
        <v>17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46</v>
      </c>
      <c r="C12" s="1">
        <v>151</v>
      </c>
      <c r="D12" s="1">
        <v>79</v>
      </c>
      <c r="E12" s="1">
        <v>141</v>
      </c>
      <c r="F12" s="1">
        <v>86</v>
      </c>
      <c r="G12" s="8">
        <v>0.3</v>
      </c>
      <c r="H12" s="1">
        <v>40</v>
      </c>
      <c r="I12" s="1" t="str">
        <f>VLOOKUP(A12,[1]Sheet!$A:$I,9,0)</f>
        <v>матрица</v>
      </c>
      <c r="J12" s="1"/>
      <c r="K12" s="1">
        <v>144</v>
      </c>
      <c r="L12" s="1">
        <f t="shared" si="2"/>
        <v>-3</v>
      </c>
      <c r="M12" s="1"/>
      <c r="N12" s="1"/>
      <c r="O12" s="1"/>
      <c r="P12" s="1">
        <v>0</v>
      </c>
      <c r="Q12" s="1">
        <v>109</v>
      </c>
      <c r="R12" s="1"/>
      <c r="S12" s="1">
        <f t="shared" si="3"/>
        <v>28.2</v>
      </c>
      <c r="T12" s="5">
        <f t="shared" si="5"/>
        <v>115.19999999999999</v>
      </c>
      <c r="U12" s="5">
        <f t="shared" si="6"/>
        <v>115.19999999999999</v>
      </c>
      <c r="V12" s="5"/>
      <c r="W12" s="1"/>
      <c r="X12" s="1">
        <f t="shared" si="7"/>
        <v>11</v>
      </c>
      <c r="Y12" s="1">
        <f t="shared" si="4"/>
        <v>6.9148936170212769</v>
      </c>
      <c r="Z12" s="1">
        <v>23</v>
      </c>
      <c r="AA12" s="1">
        <v>20</v>
      </c>
      <c r="AB12" s="1">
        <v>23.4</v>
      </c>
      <c r="AC12" s="1">
        <v>22.6</v>
      </c>
      <c r="AD12" s="1">
        <v>21.8</v>
      </c>
      <c r="AE12" s="1">
        <v>18.600000000000001</v>
      </c>
      <c r="AF12" s="1">
        <v>15.4</v>
      </c>
      <c r="AG12" s="1">
        <v>20.399999999999999</v>
      </c>
      <c r="AH12" s="1">
        <v>19.8</v>
      </c>
      <c r="AI12" s="1">
        <v>18</v>
      </c>
      <c r="AJ12" s="1"/>
      <c r="AK12" s="1">
        <f t="shared" si="8"/>
        <v>35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46</v>
      </c>
      <c r="C13" s="1">
        <v>303</v>
      </c>
      <c r="D13" s="1">
        <v>304</v>
      </c>
      <c r="E13" s="1">
        <v>210</v>
      </c>
      <c r="F13" s="1">
        <v>393</v>
      </c>
      <c r="G13" s="8">
        <v>0.17</v>
      </c>
      <c r="H13" s="1">
        <v>180</v>
      </c>
      <c r="I13" s="1" t="str">
        <f>VLOOKUP(A13,[1]Sheet!$A:$I,9,0)</f>
        <v>матрица</v>
      </c>
      <c r="J13" s="1"/>
      <c r="K13" s="1">
        <v>214</v>
      </c>
      <c r="L13" s="1">
        <f t="shared" si="2"/>
        <v>-4</v>
      </c>
      <c r="M13" s="1"/>
      <c r="N13" s="1"/>
      <c r="O13" s="1"/>
      <c r="P13" s="1">
        <v>0</v>
      </c>
      <c r="Q13" s="1">
        <v>0</v>
      </c>
      <c r="R13" s="1"/>
      <c r="S13" s="1">
        <f t="shared" si="3"/>
        <v>42</v>
      </c>
      <c r="T13" s="5">
        <f t="shared" si="5"/>
        <v>69</v>
      </c>
      <c r="U13" s="5">
        <f t="shared" si="6"/>
        <v>69</v>
      </c>
      <c r="V13" s="5"/>
      <c r="W13" s="1"/>
      <c r="X13" s="1">
        <f t="shared" si="7"/>
        <v>11</v>
      </c>
      <c r="Y13" s="1">
        <f t="shared" si="4"/>
        <v>9.3571428571428577</v>
      </c>
      <c r="Z13" s="1">
        <v>35.6</v>
      </c>
      <c r="AA13" s="1">
        <v>47.8</v>
      </c>
      <c r="AB13" s="1">
        <v>54.6</v>
      </c>
      <c r="AC13" s="1">
        <v>45.6</v>
      </c>
      <c r="AD13" s="1">
        <v>37.6</v>
      </c>
      <c r="AE13" s="1">
        <v>44.8</v>
      </c>
      <c r="AF13" s="1">
        <v>51.4</v>
      </c>
      <c r="AG13" s="1">
        <v>46.8</v>
      </c>
      <c r="AH13" s="1">
        <v>40.6</v>
      </c>
      <c r="AI13" s="1">
        <v>40.4</v>
      </c>
      <c r="AJ13" s="1"/>
      <c r="AK13" s="1">
        <f t="shared" si="8"/>
        <v>12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53</v>
      </c>
      <c r="B14" s="14" t="s">
        <v>46</v>
      </c>
      <c r="C14" s="14">
        <v>12</v>
      </c>
      <c r="D14" s="14">
        <v>3</v>
      </c>
      <c r="E14" s="14">
        <v>2</v>
      </c>
      <c r="F14" s="14">
        <v>11</v>
      </c>
      <c r="G14" s="15">
        <v>0</v>
      </c>
      <c r="H14" s="14">
        <v>50</v>
      </c>
      <c r="I14" s="14" t="str">
        <f>VLOOKUP(A14,[1]Sheet!$A:$I,9,0)</f>
        <v>не в матрице</v>
      </c>
      <c r="J14" s="14"/>
      <c r="K14" s="14">
        <v>4</v>
      </c>
      <c r="L14" s="14">
        <f t="shared" si="2"/>
        <v>-2</v>
      </c>
      <c r="M14" s="14"/>
      <c r="N14" s="14"/>
      <c r="O14" s="14"/>
      <c r="P14" s="14">
        <v>0</v>
      </c>
      <c r="Q14" s="14">
        <v>0</v>
      </c>
      <c r="R14" s="14"/>
      <c r="S14" s="14">
        <f t="shared" si="3"/>
        <v>0.4</v>
      </c>
      <c r="T14" s="16"/>
      <c r="U14" s="5">
        <f t="shared" si="6"/>
        <v>0</v>
      </c>
      <c r="V14" s="16"/>
      <c r="W14" s="14"/>
      <c r="X14" s="1">
        <f t="shared" si="7"/>
        <v>27.5</v>
      </c>
      <c r="Y14" s="14">
        <f t="shared" si="4"/>
        <v>27.5</v>
      </c>
      <c r="Z14" s="14">
        <v>1.2</v>
      </c>
      <c r="AA14" s="14">
        <v>1</v>
      </c>
      <c r="AB14" s="14">
        <v>0.4</v>
      </c>
      <c r="AC14" s="14">
        <v>0.6</v>
      </c>
      <c r="AD14" s="14">
        <v>2</v>
      </c>
      <c r="AE14" s="14">
        <v>1.8</v>
      </c>
      <c r="AF14" s="14">
        <v>0.8</v>
      </c>
      <c r="AG14" s="14">
        <v>0.8</v>
      </c>
      <c r="AH14" s="14">
        <v>-0.2</v>
      </c>
      <c r="AI14" s="14">
        <v>-0.2</v>
      </c>
      <c r="AJ14" s="20" t="s">
        <v>99</v>
      </c>
      <c r="AK14" s="1">
        <f t="shared" si="8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3" t="s">
        <v>54</v>
      </c>
      <c r="B15" s="23" t="s">
        <v>40</v>
      </c>
      <c r="C15" s="23">
        <v>551.81600000000003</v>
      </c>
      <c r="D15" s="23">
        <v>818.58699999999999</v>
      </c>
      <c r="E15" s="23">
        <v>688.23</v>
      </c>
      <c r="F15" s="23">
        <v>669.74400000000003</v>
      </c>
      <c r="G15" s="24">
        <v>1</v>
      </c>
      <c r="H15" s="23">
        <v>55</v>
      </c>
      <c r="I15" s="23" t="str">
        <f>VLOOKUP(A15,[1]Sheet!$A:$I,9,0)</f>
        <v>матрица</v>
      </c>
      <c r="J15" s="23"/>
      <c r="K15" s="23">
        <v>668.45600000000002</v>
      </c>
      <c r="L15" s="23">
        <f t="shared" si="2"/>
        <v>19.774000000000001</v>
      </c>
      <c r="M15" s="23"/>
      <c r="N15" s="23"/>
      <c r="O15" s="23"/>
      <c r="P15" s="23">
        <v>325.96391999999992</v>
      </c>
      <c r="Q15" s="23">
        <v>176.68708000000001</v>
      </c>
      <c r="R15" s="23">
        <v>100</v>
      </c>
      <c r="S15" s="23">
        <f t="shared" si="3"/>
        <v>137.64600000000002</v>
      </c>
      <c r="T15" s="27">
        <f>12*S15-R15-Q15-P15-O15-F15</f>
        <v>379.35700000000031</v>
      </c>
      <c r="U15" s="5">
        <v>350</v>
      </c>
      <c r="V15" s="27"/>
      <c r="W15" s="23"/>
      <c r="X15" s="1">
        <f t="shared" si="7"/>
        <v>11.786721008965024</v>
      </c>
      <c r="Y15" s="23">
        <f t="shared" si="4"/>
        <v>9.2439664065791955</v>
      </c>
      <c r="Z15" s="23">
        <v>135.86000000000001</v>
      </c>
      <c r="AA15" s="23">
        <v>136.61320000000001</v>
      </c>
      <c r="AB15" s="23">
        <v>136.01439999999999</v>
      </c>
      <c r="AC15" s="23">
        <v>142.50219999999999</v>
      </c>
      <c r="AD15" s="23">
        <v>115.8732</v>
      </c>
      <c r="AE15" s="23">
        <v>119.4992</v>
      </c>
      <c r="AF15" s="23">
        <v>156.04339999999999</v>
      </c>
      <c r="AG15" s="23">
        <v>150.7602</v>
      </c>
      <c r="AH15" s="23">
        <v>140.71039999999999</v>
      </c>
      <c r="AI15" s="23">
        <v>143.88640000000001</v>
      </c>
      <c r="AJ15" s="23" t="s">
        <v>157</v>
      </c>
      <c r="AK15" s="1">
        <f t="shared" si="8"/>
        <v>350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55</v>
      </c>
      <c r="B16" s="23" t="s">
        <v>40</v>
      </c>
      <c r="C16" s="23">
        <v>4243.2700000000004</v>
      </c>
      <c r="D16" s="23">
        <v>66.02</v>
      </c>
      <c r="E16" s="23">
        <v>2126.0079999999998</v>
      </c>
      <c r="F16" s="23">
        <v>2132.7950000000001</v>
      </c>
      <c r="G16" s="24">
        <v>1</v>
      </c>
      <c r="H16" s="23">
        <v>50</v>
      </c>
      <c r="I16" s="23" t="str">
        <f>VLOOKUP(A16,[1]Sheet!$A:$I,9,0)</f>
        <v>матрица</v>
      </c>
      <c r="J16" s="23"/>
      <c r="K16" s="23">
        <v>2177.7809999999999</v>
      </c>
      <c r="L16" s="23">
        <f t="shared" si="2"/>
        <v>-51.773000000000138</v>
      </c>
      <c r="M16" s="23"/>
      <c r="N16" s="23"/>
      <c r="O16" s="23"/>
      <c r="P16" s="23">
        <v>1282.54808</v>
      </c>
      <c r="Q16" s="23">
        <v>715.66262000000006</v>
      </c>
      <c r="R16" s="23">
        <v>400</v>
      </c>
      <c r="S16" s="23">
        <f t="shared" si="3"/>
        <v>425.20159999999998</v>
      </c>
      <c r="T16" s="27">
        <f>12*S16-R16-Q16-P16-O16-F16</f>
        <v>571.41350000000011</v>
      </c>
      <c r="U16" s="5">
        <v>500</v>
      </c>
      <c r="V16" s="27"/>
      <c r="W16" s="23"/>
      <c r="X16" s="1">
        <f t="shared" si="7"/>
        <v>11.832047903864895</v>
      </c>
      <c r="Y16" s="23">
        <f t="shared" si="4"/>
        <v>10.656135113320364</v>
      </c>
      <c r="Z16" s="23">
        <v>463.28899999999999</v>
      </c>
      <c r="AA16" s="23">
        <v>448.63139999999999</v>
      </c>
      <c r="AB16" s="23">
        <v>411.04599999999999</v>
      </c>
      <c r="AC16" s="23">
        <v>413.50740000000002</v>
      </c>
      <c r="AD16" s="23">
        <v>537.91480000000001</v>
      </c>
      <c r="AE16" s="23">
        <v>591.4194</v>
      </c>
      <c r="AF16" s="23">
        <v>475.7706</v>
      </c>
      <c r="AG16" s="23">
        <v>447.22640000000001</v>
      </c>
      <c r="AH16" s="23">
        <v>471.209</v>
      </c>
      <c r="AI16" s="23">
        <v>475.41840000000002</v>
      </c>
      <c r="AJ16" s="23" t="s">
        <v>157</v>
      </c>
      <c r="AK16" s="1">
        <f t="shared" si="8"/>
        <v>500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40</v>
      </c>
      <c r="C17" s="1">
        <v>379.71</v>
      </c>
      <c r="D17" s="1">
        <v>2.5</v>
      </c>
      <c r="E17" s="1">
        <v>140.28</v>
      </c>
      <c r="F17" s="1">
        <v>239.24</v>
      </c>
      <c r="G17" s="8">
        <v>1</v>
      </c>
      <c r="H17" s="1">
        <v>60</v>
      </c>
      <c r="I17" s="1" t="str">
        <f>VLOOKUP(A17,[1]Sheet!$A:$I,9,0)</f>
        <v>матрица</v>
      </c>
      <c r="J17" s="1"/>
      <c r="K17" s="1">
        <v>135.84</v>
      </c>
      <c r="L17" s="1">
        <f t="shared" si="2"/>
        <v>4.4399999999999977</v>
      </c>
      <c r="M17" s="1"/>
      <c r="N17" s="1"/>
      <c r="O17" s="1"/>
      <c r="P17" s="1">
        <v>0</v>
      </c>
      <c r="Q17" s="1">
        <v>63.225599999999972</v>
      </c>
      <c r="R17" s="1"/>
      <c r="S17" s="1">
        <f t="shared" si="3"/>
        <v>28.056000000000001</v>
      </c>
      <c r="T17" s="5">
        <f t="shared" ref="T17:T19" si="9">11*S17-R17-Q17-P17-O17-F17</f>
        <v>6.1503999999999905</v>
      </c>
      <c r="U17" s="5">
        <f t="shared" si="6"/>
        <v>6.1503999999999905</v>
      </c>
      <c r="V17" s="5"/>
      <c r="W17" s="1"/>
      <c r="X17" s="1">
        <f t="shared" si="7"/>
        <v>11</v>
      </c>
      <c r="Y17" s="1">
        <f t="shared" si="4"/>
        <v>10.78078129455375</v>
      </c>
      <c r="Z17" s="1">
        <v>29.542000000000002</v>
      </c>
      <c r="AA17" s="1">
        <v>27.240400000000001</v>
      </c>
      <c r="AB17" s="1">
        <v>36.052799999999998</v>
      </c>
      <c r="AC17" s="1">
        <v>40.381</v>
      </c>
      <c r="AD17" s="1">
        <v>29.418399999999998</v>
      </c>
      <c r="AE17" s="1">
        <v>31.7942</v>
      </c>
      <c r="AF17" s="1">
        <v>38.970199999999998</v>
      </c>
      <c r="AG17" s="1">
        <v>34.651800000000001</v>
      </c>
      <c r="AH17" s="1">
        <v>34.505199999999988</v>
      </c>
      <c r="AI17" s="1">
        <v>38.369199999999999</v>
      </c>
      <c r="AJ17" s="1"/>
      <c r="AK17" s="1">
        <f t="shared" si="8"/>
        <v>6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57</v>
      </c>
      <c r="B18" s="23" t="s">
        <v>40</v>
      </c>
      <c r="C18" s="23">
        <v>1272.941</v>
      </c>
      <c r="D18" s="23">
        <v>1425.4349999999999</v>
      </c>
      <c r="E18" s="23">
        <v>1370.2719999999999</v>
      </c>
      <c r="F18" s="23">
        <v>1318.6369999999999</v>
      </c>
      <c r="G18" s="24">
        <v>1</v>
      </c>
      <c r="H18" s="23">
        <v>60</v>
      </c>
      <c r="I18" s="23" t="str">
        <f>VLOOKUP(A18,[1]Sheet!$A:$I,9,0)</f>
        <v>матрица</v>
      </c>
      <c r="J18" s="23"/>
      <c r="K18" s="23">
        <v>1402.1479999999999</v>
      </c>
      <c r="L18" s="23">
        <f t="shared" si="2"/>
        <v>-31.875999999999976</v>
      </c>
      <c r="M18" s="23"/>
      <c r="N18" s="23"/>
      <c r="O18" s="23">
        <v>500</v>
      </c>
      <c r="P18" s="23">
        <v>0</v>
      </c>
      <c r="Q18" s="23">
        <v>0</v>
      </c>
      <c r="R18" s="23"/>
      <c r="S18" s="23">
        <f t="shared" si="3"/>
        <v>274.05439999999999</v>
      </c>
      <c r="T18" s="27">
        <f>12*S18-R18-Q18-P18-O18-F18</f>
        <v>1470.0157999999999</v>
      </c>
      <c r="U18" s="5">
        <v>1400</v>
      </c>
      <c r="V18" s="27"/>
      <c r="W18" s="23"/>
      <c r="X18" s="1">
        <f t="shared" si="7"/>
        <v>11.744518606524835</v>
      </c>
      <c r="Y18" s="23">
        <f t="shared" si="4"/>
        <v>6.636043792765232</v>
      </c>
      <c r="Z18" s="23">
        <v>270.20699999999999</v>
      </c>
      <c r="AA18" s="23">
        <v>257.07920000000001</v>
      </c>
      <c r="AB18" s="23">
        <v>266.68439999999998</v>
      </c>
      <c r="AC18" s="23">
        <v>269.15820000000002</v>
      </c>
      <c r="AD18" s="23">
        <v>248.09979999999999</v>
      </c>
      <c r="AE18" s="23">
        <v>262.81720000000001</v>
      </c>
      <c r="AF18" s="23">
        <v>257.24900000000002</v>
      </c>
      <c r="AG18" s="23">
        <v>257.54680000000002</v>
      </c>
      <c r="AH18" s="23">
        <v>287.5994</v>
      </c>
      <c r="AI18" s="23">
        <v>288.57859999999999</v>
      </c>
      <c r="AJ18" s="23" t="s">
        <v>159</v>
      </c>
      <c r="AK18" s="1">
        <f t="shared" si="8"/>
        <v>1400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40</v>
      </c>
      <c r="C19" s="1">
        <v>145.29300000000001</v>
      </c>
      <c r="D19" s="1">
        <v>119.05800000000001</v>
      </c>
      <c r="E19" s="1">
        <v>120.02800000000001</v>
      </c>
      <c r="F19" s="1">
        <v>141.86099999999999</v>
      </c>
      <c r="G19" s="8">
        <v>1</v>
      </c>
      <c r="H19" s="1">
        <v>60</v>
      </c>
      <c r="I19" s="1" t="str">
        <f>VLOOKUP(A19,[1]Sheet!$A:$I,9,0)</f>
        <v>матрица</v>
      </c>
      <c r="J19" s="1"/>
      <c r="K19" s="1">
        <v>120.09</v>
      </c>
      <c r="L19" s="1">
        <f t="shared" si="2"/>
        <v>-6.1999999999997613E-2</v>
      </c>
      <c r="M19" s="1"/>
      <c r="N19" s="1"/>
      <c r="O19" s="1"/>
      <c r="P19" s="1">
        <v>0</v>
      </c>
      <c r="Q19" s="1">
        <v>70.177000000000021</v>
      </c>
      <c r="R19" s="1"/>
      <c r="S19" s="1">
        <f t="shared" si="3"/>
        <v>24.005600000000001</v>
      </c>
      <c r="T19" s="5">
        <f t="shared" si="9"/>
        <v>52.023599999999988</v>
      </c>
      <c r="U19" s="5">
        <f t="shared" si="6"/>
        <v>52.023599999999988</v>
      </c>
      <c r="V19" s="5"/>
      <c r="W19" s="1"/>
      <c r="X19" s="1">
        <f t="shared" si="7"/>
        <v>11</v>
      </c>
      <c r="Y19" s="1">
        <f t="shared" si="4"/>
        <v>8.8328556670110316</v>
      </c>
      <c r="Z19" s="1">
        <v>23.498999999999999</v>
      </c>
      <c r="AA19" s="1">
        <v>23.238399999999999</v>
      </c>
      <c r="AB19" s="1">
        <v>24.1892</v>
      </c>
      <c r="AC19" s="1">
        <v>23.236000000000001</v>
      </c>
      <c r="AD19" s="1">
        <v>21.696999999999999</v>
      </c>
      <c r="AE19" s="1">
        <v>25.947199999999999</v>
      </c>
      <c r="AF19" s="1">
        <v>33.262999999999998</v>
      </c>
      <c r="AG19" s="1">
        <v>29.944600000000001</v>
      </c>
      <c r="AH19" s="1">
        <v>21.907599999999999</v>
      </c>
      <c r="AI19" s="1">
        <v>24.8766</v>
      </c>
      <c r="AJ19" s="1"/>
      <c r="AK19" s="1">
        <f t="shared" si="8"/>
        <v>52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3" t="s">
        <v>59</v>
      </c>
      <c r="B20" s="23" t="s">
        <v>40</v>
      </c>
      <c r="C20" s="23">
        <v>896.61400000000003</v>
      </c>
      <c r="D20" s="23">
        <v>1880.8530000000001</v>
      </c>
      <c r="E20" s="23">
        <v>1313.68</v>
      </c>
      <c r="F20" s="23">
        <v>1451.6</v>
      </c>
      <c r="G20" s="24">
        <v>1</v>
      </c>
      <c r="H20" s="23">
        <v>60</v>
      </c>
      <c r="I20" s="23" t="str">
        <f>VLOOKUP(A20,[1]Sheet!$A:$I,9,0)</f>
        <v>матрица</v>
      </c>
      <c r="J20" s="23"/>
      <c r="K20" s="23">
        <v>1267.9000000000001</v>
      </c>
      <c r="L20" s="23">
        <f t="shared" si="2"/>
        <v>45.779999999999973</v>
      </c>
      <c r="M20" s="23"/>
      <c r="N20" s="23"/>
      <c r="O20" s="23"/>
      <c r="P20" s="23">
        <v>840.1268399999982</v>
      </c>
      <c r="Q20" s="23">
        <v>323.65608000000151</v>
      </c>
      <c r="R20" s="23">
        <v>100</v>
      </c>
      <c r="S20" s="23">
        <f t="shared" si="3"/>
        <v>262.73599999999999</v>
      </c>
      <c r="T20" s="27">
        <f>12*S20-R20-Q20-P20-O20-F20</f>
        <v>437.44908000000032</v>
      </c>
      <c r="U20" s="5">
        <v>400</v>
      </c>
      <c r="V20" s="27"/>
      <c r="W20" s="23"/>
      <c r="X20" s="1">
        <f t="shared" si="7"/>
        <v>11.857464983862126</v>
      </c>
      <c r="Y20" s="23">
        <f t="shared" si="4"/>
        <v>10.335024206808354</v>
      </c>
      <c r="Z20" s="23">
        <v>282.21039999999999</v>
      </c>
      <c r="AA20" s="23">
        <v>291.70979999999997</v>
      </c>
      <c r="AB20" s="23">
        <v>282.65460000000002</v>
      </c>
      <c r="AC20" s="23">
        <v>278.8974</v>
      </c>
      <c r="AD20" s="23">
        <v>239.36320000000001</v>
      </c>
      <c r="AE20" s="23">
        <v>245.37260000000001</v>
      </c>
      <c r="AF20" s="23">
        <v>274.6524</v>
      </c>
      <c r="AG20" s="23">
        <v>270.4622</v>
      </c>
      <c r="AH20" s="23">
        <v>293.55939999999998</v>
      </c>
      <c r="AI20" s="23">
        <v>283.45600000000002</v>
      </c>
      <c r="AJ20" s="23" t="s">
        <v>157</v>
      </c>
      <c r="AK20" s="1">
        <f t="shared" si="8"/>
        <v>400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60</v>
      </c>
      <c r="B21" s="14" t="s">
        <v>40</v>
      </c>
      <c r="C21" s="14">
        <v>-7.5250000000000004</v>
      </c>
      <c r="D21" s="14">
        <v>7.5250000000000004</v>
      </c>
      <c r="E21" s="14"/>
      <c r="F21" s="14"/>
      <c r="G21" s="15">
        <v>0</v>
      </c>
      <c r="H21" s="14" t="e">
        <v>#N/A</v>
      </c>
      <c r="I21" s="14" t="s">
        <v>61</v>
      </c>
      <c r="J21" s="14" t="s">
        <v>62</v>
      </c>
      <c r="K21" s="14"/>
      <c r="L21" s="14">
        <f t="shared" si="2"/>
        <v>0</v>
      </c>
      <c r="M21" s="14"/>
      <c r="N21" s="14"/>
      <c r="O21" s="14"/>
      <c r="P21" s="14"/>
      <c r="Q21" s="14">
        <v>0</v>
      </c>
      <c r="R21" s="14"/>
      <c r="S21" s="14">
        <f t="shared" si="3"/>
        <v>0</v>
      </c>
      <c r="T21" s="16"/>
      <c r="U21" s="5">
        <f t="shared" si="6"/>
        <v>0</v>
      </c>
      <c r="V21" s="16"/>
      <c r="W21" s="14"/>
      <c r="X21" s="1" t="e">
        <f t="shared" si="7"/>
        <v>#DIV/0!</v>
      </c>
      <c r="Y21" s="14" t="e">
        <f t="shared" si="4"/>
        <v>#DIV/0!</v>
      </c>
      <c r="Z21" s="14">
        <v>1.5049999999999999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/>
      <c r="AK21" s="1">
        <f t="shared" si="8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8" t="s">
        <v>63</v>
      </c>
      <c r="B22" s="28" t="s">
        <v>40</v>
      </c>
      <c r="C22" s="28">
        <v>407.923</v>
      </c>
      <c r="D22" s="28">
        <v>361.65699999999998</v>
      </c>
      <c r="E22" s="28">
        <v>386.43099999999998</v>
      </c>
      <c r="F22" s="28">
        <v>383.154</v>
      </c>
      <c r="G22" s="29">
        <v>1</v>
      </c>
      <c r="H22" s="28">
        <v>60</v>
      </c>
      <c r="I22" s="28" t="str">
        <f>VLOOKUP(A22,[1]Sheet!$A:$I,9,0)</f>
        <v>матрица</v>
      </c>
      <c r="J22" s="28"/>
      <c r="K22" s="28">
        <v>368.62599999999998</v>
      </c>
      <c r="L22" s="28">
        <f t="shared" si="2"/>
        <v>17.805000000000007</v>
      </c>
      <c r="M22" s="28"/>
      <c r="N22" s="28"/>
      <c r="O22" s="28"/>
      <c r="P22" s="28">
        <v>256.73595999999981</v>
      </c>
      <c r="Q22" s="28">
        <v>176.4139400000002</v>
      </c>
      <c r="R22" s="28">
        <v>100</v>
      </c>
      <c r="S22" s="28">
        <f t="shared" si="3"/>
        <v>77.286199999999994</v>
      </c>
      <c r="T22" s="30"/>
      <c r="U22" s="5">
        <f t="shared" si="6"/>
        <v>0</v>
      </c>
      <c r="V22" s="30"/>
      <c r="W22" s="28"/>
      <c r="X22" s="1">
        <f t="shared" si="7"/>
        <v>11.855983345021491</v>
      </c>
      <c r="Y22" s="28">
        <f t="shared" si="4"/>
        <v>11.855983345021491</v>
      </c>
      <c r="Z22" s="28">
        <v>88.933000000000007</v>
      </c>
      <c r="AA22" s="28">
        <v>82.945399999999992</v>
      </c>
      <c r="AB22" s="28">
        <v>78.087400000000002</v>
      </c>
      <c r="AC22" s="28">
        <v>87.67179999999999</v>
      </c>
      <c r="AD22" s="28">
        <v>71.924199999999999</v>
      </c>
      <c r="AE22" s="28">
        <v>56.3934</v>
      </c>
      <c r="AF22" s="28">
        <v>53.286800000000007</v>
      </c>
      <c r="AG22" s="28">
        <v>52.309199999999997</v>
      </c>
      <c r="AH22" s="28">
        <v>50.331599999999987</v>
      </c>
      <c r="AI22" s="28">
        <v>53.325400000000002</v>
      </c>
      <c r="AJ22" s="28" t="s">
        <v>64</v>
      </c>
      <c r="AK22" s="1">
        <f t="shared" si="8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40</v>
      </c>
      <c r="C23" s="1">
        <v>340.56599999999997</v>
      </c>
      <c r="D23" s="1">
        <v>239.09100000000001</v>
      </c>
      <c r="E23" s="1">
        <v>260.60199999999998</v>
      </c>
      <c r="F23" s="1">
        <v>305.89400000000001</v>
      </c>
      <c r="G23" s="8">
        <v>1</v>
      </c>
      <c r="H23" s="1">
        <v>60</v>
      </c>
      <c r="I23" s="1" t="str">
        <f>VLOOKUP(A23,[1]Sheet!$A:$I,9,0)</f>
        <v>матрица</v>
      </c>
      <c r="J23" s="1"/>
      <c r="K23" s="1">
        <v>262.74200000000002</v>
      </c>
      <c r="L23" s="1">
        <f t="shared" si="2"/>
        <v>-2.1400000000000432</v>
      </c>
      <c r="M23" s="1"/>
      <c r="N23" s="1"/>
      <c r="O23" s="1"/>
      <c r="P23" s="1">
        <v>111.45888000000031</v>
      </c>
      <c r="Q23" s="1">
        <v>66.635400000000004</v>
      </c>
      <c r="R23" s="1"/>
      <c r="S23" s="1">
        <f t="shared" si="3"/>
        <v>52.120399999999997</v>
      </c>
      <c r="T23" s="5">
        <f t="shared" ref="T23:T30" si="10">11*S23-R23-Q23-P23-O23-F23</f>
        <v>89.336119999999653</v>
      </c>
      <c r="U23" s="5">
        <f>V23</f>
        <v>0</v>
      </c>
      <c r="V23" s="5">
        <v>0</v>
      </c>
      <c r="W23" s="1" t="s">
        <v>143</v>
      </c>
      <c r="X23" s="1">
        <f t="shared" si="7"/>
        <v>9.2859663394755287</v>
      </c>
      <c r="Y23" s="1">
        <f t="shared" si="4"/>
        <v>9.2859663394755287</v>
      </c>
      <c r="Z23" s="1">
        <v>51.258000000000003</v>
      </c>
      <c r="AA23" s="1">
        <v>54.648800000000008</v>
      </c>
      <c r="AB23" s="1">
        <v>55.677599999999998</v>
      </c>
      <c r="AC23" s="1">
        <v>53.759</v>
      </c>
      <c r="AD23" s="1">
        <v>64.67</v>
      </c>
      <c r="AE23" s="1">
        <v>76.205600000000004</v>
      </c>
      <c r="AF23" s="1">
        <v>89.498400000000004</v>
      </c>
      <c r="AG23" s="1">
        <v>86.844799999999992</v>
      </c>
      <c r="AH23" s="1">
        <v>87.411799999999999</v>
      </c>
      <c r="AI23" s="1">
        <v>90.755399999999995</v>
      </c>
      <c r="AJ23" s="1" t="s">
        <v>161</v>
      </c>
      <c r="AK23" s="1">
        <f t="shared" si="8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3" t="s">
        <v>66</v>
      </c>
      <c r="B24" s="23" t="s">
        <v>40</v>
      </c>
      <c r="C24" s="23">
        <v>499.35899999999998</v>
      </c>
      <c r="D24" s="23">
        <v>787.55799999999999</v>
      </c>
      <c r="E24" s="23">
        <v>587.17100000000005</v>
      </c>
      <c r="F24" s="23">
        <v>688.67200000000003</v>
      </c>
      <c r="G24" s="24">
        <v>1</v>
      </c>
      <c r="H24" s="23">
        <v>60</v>
      </c>
      <c r="I24" s="23" t="str">
        <f>VLOOKUP(A24,[1]Sheet!$A:$I,9,0)</f>
        <v>матрица</v>
      </c>
      <c r="J24" s="23"/>
      <c r="K24" s="23">
        <v>574.19500000000005</v>
      </c>
      <c r="L24" s="23">
        <f t="shared" si="2"/>
        <v>12.975999999999999</v>
      </c>
      <c r="M24" s="23"/>
      <c r="N24" s="23"/>
      <c r="O24" s="23"/>
      <c r="P24" s="23">
        <v>232.6207900000004</v>
      </c>
      <c r="Q24" s="23">
        <v>157.93288999999959</v>
      </c>
      <c r="R24" s="23"/>
      <c r="S24" s="23">
        <f t="shared" si="3"/>
        <v>117.4342</v>
      </c>
      <c r="T24" s="27">
        <f>12*S24-R24-Q24-P24-O24-F24</f>
        <v>329.98471999999992</v>
      </c>
      <c r="U24" s="5">
        <v>300</v>
      </c>
      <c r="V24" s="27"/>
      <c r="W24" s="23"/>
      <c r="X24" s="1">
        <f t="shared" si="7"/>
        <v>11.744667907645303</v>
      </c>
      <c r="Y24" s="23">
        <f t="shared" si="4"/>
        <v>9.1900458299200736</v>
      </c>
      <c r="Z24" s="23">
        <v>115.2316</v>
      </c>
      <c r="AA24" s="23">
        <v>122.069</v>
      </c>
      <c r="AB24" s="23">
        <v>125.70659999999999</v>
      </c>
      <c r="AC24" s="23">
        <v>122.43519999999999</v>
      </c>
      <c r="AD24" s="23">
        <v>99.803200000000004</v>
      </c>
      <c r="AE24" s="23">
        <v>96.970799999999997</v>
      </c>
      <c r="AF24" s="23">
        <v>114.25660000000001</v>
      </c>
      <c r="AG24" s="23">
        <v>112.258</v>
      </c>
      <c r="AH24" s="23">
        <v>118.801</v>
      </c>
      <c r="AI24" s="23">
        <v>118.527</v>
      </c>
      <c r="AJ24" s="23" t="s">
        <v>157</v>
      </c>
      <c r="AK24" s="1">
        <f t="shared" si="8"/>
        <v>300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40</v>
      </c>
      <c r="C25" s="1">
        <v>334.69799999999998</v>
      </c>
      <c r="D25" s="1">
        <v>131.023</v>
      </c>
      <c r="E25" s="1">
        <v>258.089</v>
      </c>
      <c r="F25" s="1">
        <v>185.20400000000001</v>
      </c>
      <c r="G25" s="8">
        <v>1</v>
      </c>
      <c r="H25" s="1">
        <v>30</v>
      </c>
      <c r="I25" s="1" t="str">
        <f>VLOOKUP(A25,[1]Sheet!$A:$I,9,0)</f>
        <v>матрица</v>
      </c>
      <c r="J25" s="1"/>
      <c r="K25" s="1">
        <v>255.875</v>
      </c>
      <c r="L25" s="1">
        <f t="shared" si="2"/>
        <v>2.2139999999999986</v>
      </c>
      <c r="M25" s="1"/>
      <c r="N25" s="1"/>
      <c r="O25" s="1"/>
      <c r="P25" s="1">
        <v>114.2158000000003</v>
      </c>
      <c r="Q25" s="1">
        <v>116.68679999999959</v>
      </c>
      <c r="R25" s="1"/>
      <c r="S25" s="1">
        <f t="shared" si="3"/>
        <v>51.617800000000003</v>
      </c>
      <c r="T25" s="5">
        <f t="shared" si="10"/>
        <v>151.68920000000008</v>
      </c>
      <c r="U25" s="5">
        <f t="shared" si="6"/>
        <v>151.68920000000008</v>
      </c>
      <c r="V25" s="5"/>
      <c r="W25" s="1"/>
      <c r="X25" s="1">
        <f t="shared" si="7"/>
        <v>11</v>
      </c>
      <c r="Y25" s="1">
        <f t="shared" si="4"/>
        <v>8.0613005591094513</v>
      </c>
      <c r="Z25" s="1">
        <v>51.890599999999992</v>
      </c>
      <c r="AA25" s="1">
        <v>50.837800000000001</v>
      </c>
      <c r="AB25" s="1">
        <v>54.558599999999998</v>
      </c>
      <c r="AC25" s="1">
        <v>53.030600000000007</v>
      </c>
      <c r="AD25" s="1">
        <v>45.440800000000003</v>
      </c>
      <c r="AE25" s="1">
        <v>47.163799999999988</v>
      </c>
      <c r="AF25" s="1">
        <v>45.476199999999999</v>
      </c>
      <c r="AG25" s="1">
        <v>46.695999999999998</v>
      </c>
      <c r="AH25" s="1">
        <v>50.354599999999998</v>
      </c>
      <c r="AI25" s="1">
        <v>46.056399999999996</v>
      </c>
      <c r="AJ25" s="1"/>
      <c r="AK25" s="1">
        <f t="shared" si="8"/>
        <v>152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40</v>
      </c>
      <c r="C26" s="1">
        <v>271.404</v>
      </c>
      <c r="D26" s="1">
        <v>105.605</v>
      </c>
      <c r="E26" s="1">
        <v>233.49100000000001</v>
      </c>
      <c r="F26" s="1">
        <v>111.095</v>
      </c>
      <c r="G26" s="8">
        <v>1</v>
      </c>
      <c r="H26" s="1">
        <v>30</v>
      </c>
      <c r="I26" s="1" t="str">
        <f>VLOOKUP(A26,[1]Sheet!$A:$I,9,0)</f>
        <v>матрица</v>
      </c>
      <c r="J26" s="1"/>
      <c r="K26" s="1">
        <v>242.417</v>
      </c>
      <c r="L26" s="1">
        <f t="shared" si="2"/>
        <v>-8.9259999999999877</v>
      </c>
      <c r="M26" s="1"/>
      <c r="N26" s="1"/>
      <c r="O26" s="1"/>
      <c r="P26" s="1">
        <v>175.5789519999999</v>
      </c>
      <c r="Q26" s="1">
        <v>0</v>
      </c>
      <c r="R26" s="1"/>
      <c r="S26" s="1">
        <f t="shared" si="3"/>
        <v>46.6982</v>
      </c>
      <c r="T26" s="5">
        <f t="shared" si="10"/>
        <v>227.00624800000011</v>
      </c>
      <c r="U26" s="5">
        <f t="shared" si="6"/>
        <v>227.00624800000011</v>
      </c>
      <c r="V26" s="5"/>
      <c r="W26" s="1"/>
      <c r="X26" s="1">
        <f t="shared" si="7"/>
        <v>11</v>
      </c>
      <c r="Y26" s="1">
        <f t="shared" si="4"/>
        <v>6.1388651382708517</v>
      </c>
      <c r="Z26" s="1">
        <v>41.713799999999999</v>
      </c>
      <c r="AA26" s="1">
        <v>47.1462</v>
      </c>
      <c r="AB26" s="1">
        <v>43.158999999999999</v>
      </c>
      <c r="AC26" s="1">
        <v>43.417200000000001</v>
      </c>
      <c r="AD26" s="1">
        <v>37.417400000000001</v>
      </c>
      <c r="AE26" s="1">
        <v>42.788200000000003</v>
      </c>
      <c r="AF26" s="1">
        <v>46.582599999999999</v>
      </c>
      <c r="AG26" s="1">
        <v>38.169800000000002</v>
      </c>
      <c r="AH26" s="1">
        <v>44.814</v>
      </c>
      <c r="AI26" s="1">
        <v>44.746400000000001</v>
      </c>
      <c r="AJ26" s="1"/>
      <c r="AK26" s="1">
        <f t="shared" si="8"/>
        <v>227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69</v>
      </c>
      <c r="B27" s="23" t="s">
        <v>40</v>
      </c>
      <c r="C27" s="23">
        <v>334.27100000000002</v>
      </c>
      <c r="D27" s="23">
        <v>314.19400000000002</v>
      </c>
      <c r="E27" s="23">
        <v>448.529</v>
      </c>
      <c r="F27" s="23">
        <v>161.93199999999999</v>
      </c>
      <c r="G27" s="24">
        <v>1</v>
      </c>
      <c r="H27" s="23">
        <v>30</v>
      </c>
      <c r="I27" s="23" t="str">
        <f>VLOOKUP(A27,[1]Sheet!$A:$I,9,0)</f>
        <v>матрица</v>
      </c>
      <c r="J27" s="23"/>
      <c r="K27" s="23">
        <v>482</v>
      </c>
      <c r="L27" s="23">
        <f t="shared" si="2"/>
        <v>-33.471000000000004</v>
      </c>
      <c r="M27" s="23"/>
      <c r="N27" s="23"/>
      <c r="O27" s="23"/>
      <c r="P27" s="23">
        <v>444.01040000000012</v>
      </c>
      <c r="Q27" s="23">
        <v>164.8369999999999</v>
      </c>
      <c r="R27" s="23"/>
      <c r="S27" s="23">
        <f t="shared" si="3"/>
        <v>89.705799999999996</v>
      </c>
      <c r="T27" s="27">
        <f t="shared" si="10"/>
        <v>215.98439999999997</v>
      </c>
      <c r="U27" s="5">
        <f>V27</f>
        <v>300</v>
      </c>
      <c r="V27" s="27">
        <v>300</v>
      </c>
      <c r="W27" s="23" t="s">
        <v>144</v>
      </c>
      <c r="X27" s="1">
        <f t="shared" si="7"/>
        <v>11.936568204062613</v>
      </c>
      <c r="Y27" s="23">
        <f t="shared" si="4"/>
        <v>8.5923028388353941</v>
      </c>
      <c r="Z27" s="23">
        <v>95.903400000000005</v>
      </c>
      <c r="AA27" s="23">
        <v>97.671400000000006</v>
      </c>
      <c r="AB27" s="23">
        <v>99.636600000000001</v>
      </c>
      <c r="AC27" s="23">
        <v>100.5064</v>
      </c>
      <c r="AD27" s="23">
        <v>111.6966</v>
      </c>
      <c r="AE27" s="23">
        <v>136.22880000000001</v>
      </c>
      <c r="AF27" s="23">
        <v>174.7432</v>
      </c>
      <c r="AG27" s="23">
        <v>169.22239999999999</v>
      </c>
      <c r="AH27" s="23">
        <v>170.8734</v>
      </c>
      <c r="AI27" s="23">
        <v>176.10220000000001</v>
      </c>
      <c r="AJ27" s="23" t="s">
        <v>158</v>
      </c>
      <c r="AK27" s="1">
        <f t="shared" si="8"/>
        <v>300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40</v>
      </c>
      <c r="C28" s="1">
        <v>94.302999999999997</v>
      </c>
      <c r="D28" s="1">
        <v>20.28</v>
      </c>
      <c r="E28" s="1">
        <v>39.034999999999997</v>
      </c>
      <c r="F28" s="1">
        <v>55.478999999999999</v>
      </c>
      <c r="G28" s="8">
        <v>1</v>
      </c>
      <c r="H28" s="1">
        <v>45</v>
      </c>
      <c r="I28" s="1" t="str">
        <f>VLOOKUP(A28,[1]Sheet!$A:$I,9,0)</f>
        <v>матрица</v>
      </c>
      <c r="J28" s="1"/>
      <c r="K28" s="1">
        <v>58.323999999999998</v>
      </c>
      <c r="L28" s="1">
        <f t="shared" si="2"/>
        <v>-19.289000000000001</v>
      </c>
      <c r="M28" s="1"/>
      <c r="N28" s="1"/>
      <c r="O28" s="1"/>
      <c r="P28" s="1">
        <v>0</v>
      </c>
      <c r="Q28" s="1">
        <v>0</v>
      </c>
      <c r="R28" s="1"/>
      <c r="S28" s="1">
        <f t="shared" si="3"/>
        <v>7.8069999999999995</v>
      </c>
      <c r="T28" s="5">
        <f t="shared" si="10"/>
        <v>30.397999999999996</v>
      </c>
      <c r="U28" s="5">
        <f t="shared" si="6"/>
        <v>30.397999999999996</v>
      </c>
      <c r="V28" s="5"/>
      <c r="W28" s="1"/>
      <c r="X28" s="1">
        <f t="shared" si="7"/>
        <v>11</v>
      </c>
      <c r="Y28" s="1">
        <f t="shared" si="4"/>
        <v>7.1063148456513385</v>
      </c>
      <c r="Z28" s="1">
        <v>5.8479999999999999</v>
      </c>
      <c r="AA28" s="1">
        <v>4.4125999999999994</v>
      </c>
      <c r="AB28" s="1">
        <v>8.0965999999999987</v>
      </c>
      <c r="AC28" s="1">
        <v>12.5306</v>
      </c>
      <c r="AD28" s="1">
        <v>8.0275999999999996</v>
      </c>
      <c r="AE28" s="1">
        <v>4.6643999999999997</v>
      </c>
      <c r="AF28" s="1">
        <v>5.7549999999999999</v>
      </c>
      <c r="AG28" s="1">
        <v>6.5834000000000001</v>
      </c>
      <c r="AH28" s="1">
        <v>12.452400000000001</v>
      </c>
      <c r="AI28" s="1">
        <v>11.6358</v>
      </c>
      <c r="AJ28" s="1" t="s">
        <v>71</v>
      </c>
      <c r="AK28" s="1">
        <f t="shared" si="8"/>
        <v>30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40</v>
      </c>
      <c r="C29" s="1">
        <v>82.084999999999994</v>
      </c>
      <c r="D29" s="1"/>
      <c r="E29" s="1">
        <v>30.26</v>
      </c>
      <c r="F29" s="1">
        <v>51.354999999999997</v>
      </c>
      <c r="G29" s="8">
        <v>1</v>
      </c>
      <c r="H29" s="1">
        <v>40</v>
      </c>
      <c r="I29" s="1" t="str">
        <f>VLOOKUP(A29,[1]Sheet!$A:$I,9,0)</f>
        <v>матрица</v>
      </c>
      <c r="J29" s="1"/>
      <c r="K29" s="1">
        <v>27.4</v>
      </c>
      <c r="L29" s="1">
        <f t="shared" si="2"/>
        <v>2.860000000000003</v>
      </c>
      <c r="M29" s="1"/>
      <c r="N29" s="1"/>
      <c r="O29" s="1"/>
      <c r="P29" s="1">
        <v>0</v>
      </c>
      <c r="Q29" s="1">
        <v>0</v>
      </c>
      <c r="R29" s="1"/>
      <c r="S29" s="1">
        <f t="shared" si="3"/>
        <v>6.0520000000000005</v>
      </c>
      <c r="T29" s="5">
        <f t="shared" si="10"/>
        <v>15.217000000000006</v>
      </c>
      <c r="U29" s="5">
        <f t="shared" si="6"/>
        <v>15.217000000000006</v>
      </c>
      <c r="V29" s="5"/>
      <c r="W29" s="1"/>
      <c r="X29" s="1">
        <f t="shared" si="7"/>
        <v>11</v>
      </c>
      <c r="Y29" s="1">
        <f t="shared" si="4"/>
        <v>8.4856245869134153</v>
      </c>
      <c r="Z29" s="1">
        <v>5.1760000000000002</v>
      </c>
      <c r="AA29" s="1">
        <v>2.9283999999999999</v>
      </c>
      <c r="AB29" s="1">
        <v>0</v>
      </c>
      <c r="AC29" s="1">
        <v>5.4005999999999998</v>
      </c>
      <c r="AD29" s="1">
        <v>8.0313999999999997</v>
      </c>
      <c r="AE29" s="1">
        <v>2.6307999999999998</v>
      </c>
      <c r="AF29" s="1">
        <v>2.3521999999999998</v>
      </c>
      <c r="AG29" s="1">
        <v>2.6423999999999999</v>
      </c>
      <c r="AH29" s="1">
        <v>5.2244000000000002</v>
      </c>
      <c r="AI29" s="1">
        <v>5.1242000000000001</v>
      </c>
      <c r="AJ29" s="1"/>
      <c r="AK29" s="1">
        <f t="shared" si="8"/>
        <v>15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40</v>
      </c>
      <c r="C30" s="1">
        <v>175.536</v>
      </c>
      <c r="D30" s="1">
        <v>139.22399999999999</v>
      </c>
      <c r="E30" s="1">
        <v>178.14400000000001</v>
      </c>
      <c r="F30" s="1">
        <v>104.687</v>
      </c>
      <c r="G30" s="8">
        <v>1</v>
      </c>
      <c r="H30" s="1">
        <v>30</v>
      </c>
      <c r="I30" s="1" t="str">
        <f>VLOOKUP(A30,[1]Sheet!$A:$I,9,0)</f>
        <v>матрица</v>
      </c>
      <c r="J30" s="1"/>
      <c r="K30" s="1">
        <v>190.05</v>
      </c>
      <c r="L30" s="1">
        <f t="shared" si="2"/>
        <v>-11.906000000000006</v>
      </c>
      <c r="M30" s="1"/>
      <c r="N30" s="1"/>
      <c r="O30" s="1"/>
      <c r="P30" s="1">
        <v>68.816400000000073</v>
      </c>
      <c r="Q30" s="1">
        <v>124.0209999999999</v>
      </c>
      <c r="R30" s="1"/>
      <c r="S30" s="1">
        <f t="shared" si="3"/>
        <v>35.628799999999998</v>
      </c>
      <c r="T30" s="5">
        <f t="shared" si="10"/>
        <v>94.392399999999995</v>
      </c>
      <c r="U30" s="5">
        <f t="shared" si="6"/>
        <v>94.392399999999995</v>
      </c>
      <c r="V30" s="5"/>
      <c r="W30" s="1"/>
      <c r="X30" s="1">
        <f t="shared" si="7"/>
        <v>11</v>
      </c>
      <c r="Y30" s="1">
        <f t="shared" si="4"/>
        <v>8.3506713669840114</v>
      </c>
      <c r="Z30" s="1">
        <v>35.927399999999999</v>
      </c>
      <c r="AA30" s="1">
        <v>33.498399999999997</v>
      </c>
      <c r="AB30" s="1">
        <v>35.840600000000002</v>
      </c>
      <c r="AC30" s="1">
        <v>30.402999999999999</v>
      </c>
      <c r="AD30" s="1">
        <v>25.154</v>
      </c>
      <c r="AE30" s="1">
        <v>31.317799999999998</v>
      </c>
      <c r="AF30" s="1">
        <v>36.519399999999997</v>
      </c>
      <c r="AG30" s="1">
        <v>39.122599999999998</v>
      </c>
      <c r="AH30" s="1">
        <v>38.905999999999999</v>
      </c>
      <c r="AI30" s="1">
        <v>35.848999999999997</v>
      </c>
      <c r="AJ30" s="1"/>
      <c r="AK30" s="1">
        <f t="shared" si="8"/>
        <v>94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74</v>
      </c>
      <c r="B31" s="11" t="s">
        <v>40</v>
      </c>
      <c r="C31" s="11"/>
      <c r="D31" s="11"/>
      <c r="E31" s="11"/>
      <c r="F31" s="11"/>
      <c r="G31" s="12">
        <v>0</v>
      </c>
      <c r="H31" s="11">
        <v>50</v>
      </c>
      <c r="I31" s="1" t="str">
        <f>VLOOKUP(A31,[1]Sheet!$A:$I,9,0)</f>
        <v>матрица</v>
      </c>
      <c r="J31" s="11"/>
      <c r="K31" s="11"/>
      <c r="L31" s="11">
        <f t="shared" si="2"/>
        <v>0</v>
      </c>
      <c r="M31" s="11"/>
      <c r="N31" s="11"/>
      <c r="O31" s="11"/>
      <c r="P31" s="11">
        <v>0</v>
      </c>
      <c r="Q31" s="11">
        <v>0</v>
      </c>
      <c r="R31" s="11"/>
      <c r="S31" s="11">
        <f t="shared" si="3"/>
        <v>0</v>
      </c>
      <c r="T31" s="13"/>
      <c r="U31" s="5">
        <f t="shared" si="6"/>
        <v>0</v>
      </c>
      <c r="V31" s="13"/>
      <c r="W31" s="11"/>
      <c r="X31" s="1" t="e">
        <f t="shared" si="7"/>
        <v>#DIV/0!</v>
      </c>
      <c r="Y31" s="11" t="e">
        <f t="shared" si="4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 t="s">
        <v>52</v>
      </c>
      <c r="AK31" s="1">
        <f t="shared" si="8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75</v>
      </c>
      <c r="B32" s="11" t="s">
        <v>40</v>
      </c>
      <c r="C32" s="11"/>
      <c r="D32" s="11"/>
      <c r="E32" s="11"/>
      <c r="F32" s="11"/>
      <c r="G32" s="12">
        <v>0</v>
      </c>
      <c r="H32" s="11">
        <v>50</v>
      </c>
      <c r="I32" s="1" t="str">
        <f>VLOOKUP(A32,[1]Sheet!$A:$I,9,0)</f>
        <v>матрица</v>
      </c>
      <c r="J32" s="11"/>
      <c r="K32" s="11"/>
      <c r="L32" s="11">
        <f t="shared" si="2"/>
        <v>0</v>
      </c>
      <c r="M32" s="11"/>
      <c r="N32" s="11"/>
      <c r="O32" s="11"/>
      <c r="P32" s="11">
        <v>0</v>
      </c>
      <c r="Q32" s="11">
        <v>0</v>
      </c>
      <c r="R32" s="11"/>
      <c r="S32" s="11">
        <f t="shared" si="3"/>
        <v>0</v>
      </c>
      <c r="T32" s="13"/>
      <c r="U32" s="5">
        <f t="shared" si="6"/>
        <v>0</v>
      </c>
      <c r="V32" s="13"/>
      <c r="W32" s="11"/>
      <c r="X32" s="1" t="e">
        <f t="shared" si="7"/>
        <v>#DIV/0!</v>
      </c>
      <c r="Y32" s="11" t="e">
        <f t="shared" si="4"/>
        <v>#DIV/0!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 t="s">
        <v>52</v>
      </c>
      <c r="AK32" s="1">
        <f t="shared" si="8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46</v>
      </c>
      <c r="C33" s="1">
        <v>1496</v>
      </c>
      <c r="D33" s="1">
        <v>1274</v>
      </c>
      <c r="E33" s="1">
        <v>1283</v>
      </c>
      <c r="F33" s="1">
        <v>1362</v>
      </c>
      <c r="G33" s="8">
        <v>0.4</v>
      </c>
      <c r="H33" s="1">
        <v>45</v>
      </c>
      <c r="I33" s="1" t="s">
        <v>41</v>
      </c>
      <c r="J33" s="1"/>
      <c r="K33" s="1">
        <v>1318</v>
      </c>
      <c r="L33" s="1">
        <f t="shared" si="2"/>
        <v>-35</v>
      </c>
      <c r="M33" s="1"/>
      <c r="N33" s="1"/>
      <c r="O33" s="1"/>
      <c r="P33" s="1">
        <v>484.92000000000007</v>
      </c>
      <c r="Q33" s="1">
        <v>479.68000000000029</v>
      </c>
      <c r="R33" s="1">
        <v>200</v>
      </c>
      <c r="S33" s="1">
        <f t="shared" si="3"/>
        <v>256.60000000000002</v>
      </c>
      <c r="T33" s="5">
        <f t="shared" ref="T33:T45" si="11">11*S33-R33-Q33-P33-O33-F33</f>
        <v>296</v>
      </c>
      <c r="U33" s="5">
        <f t="shared" si="6"/>
        <v>296</v>
      </c>
      <c r="V33" s="5"/>
      <c r="W33" s="1"/>
      <c r="X33" s="1">
        <f t="shared" si="7"/>
        <v>11</v>
      </c>
      <c r="Y33" s="1">
        <f t="shared" si="4"/>
        <v>9.8464536243180056</v>
      </c>
      <c r="Z33" s="1">
        <v>289.60000000000002</v>
      </c>
      <c r="AA33" s="1">
        <v>284.2</v>
      </c>
      <c r="AB33" s="1">
        <v>316.2</v>
      </c>
      <c r="AC33" s="1">
        <v>329.04</v>
      </c>
      <c r="AD33" s="1">
        <v>302.39999999999998</v>
      </c>
      <c r="AE33" s="1">
        <v>340.6</v>
      </c>
      <c r="AF33" s="1">
        <v>388</v>
      </c>
      <c r="AG33" s="1">
        <v>374</v>
      </c>
      <c r="AH33" s="1">
        <v>412.08</v>
      </c>
      <c r="AI33" s="1">
        <v>417.48</v>
      </c>
      <c r="AJ33" s="1" t="s">
        <v>77</v>
      </c>
      <c r="AK33" s="1">
        <f t="shared" si="8"/>
        <v>118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46</v>
      </c>
      <c r="C34" s="1">
        <v>463</v>
      </c>
      <c r="D34" s="1">
        <v>412.35599999999999</v>
      </c>
      <c r="E34" s="1">
        <v>585</v>
      </c>
      <c r="F34" s="1">
        <v>278</v>
      </c>
      <c r="G34" s="8">
        <v>0.45</v>
      </c>
      <c r="H34" s="1">
        <v>50</v>
      </c>
      <c r="I34" s="10" t="s">
        <v>79</v>
      </c>
      <c r="J34" s="1"/>
      <c r="K34" s="1">
        <v>597</v>
      </c>
      <c r="L34" s="1">
        <f t="shared" si="2"/>
        <v>-12</v>
      </c>
      <c r="M34" s="1"/>
      <c r="N34" s="1"/>
      <c r="O34" s="1"/>
      <c r="P34" s="1">
        <v>200</v>
      </c>
      <c r="Q34" s="1">
        <v>350</v>
      </c>
      <c r="R34" s="1"/>
      <c r="S34" s="1">
        <f t="shared" si="3"/>
        <v>117</v>
      </c>
      <c r="T34" s="5">
        <f t="shared" si="11"/>
        <v>459</v>
      </c>
      <c r="U34" s="5">
        <f>V34</f>
        <v>250</v>
      </c>
      <c r="V34" s="5">
        <v>250</v>
      </c>
      <c r="W34" s="1" t="s">
        <v>142</v>
      </c>
      <c r="X34" s="1">
        <f t="shared" si="7"/>
        <v>9.2136752136752129</v>
      </c>
      <c r="Y34" s="1">
        <f t="shared" si="4"/>
        <v>7.0769230769230766</v>
      </c>
      <c r="Z34" s="1">
        <v>102.4</v>
      </c>
      <c r="AA34" s="1">
        <v>103.2</v>
      </c>
      <c r="AB34" s="1">
        <v>109.4</v>
      </c>
      <c r="AC34" s="1">
        <v>87.2</v>
      </c>
      <c r="AD34" s="1">
        <v>79.599999999999994</v>
      </c>
      <c r="AE34" s="1">
        <v>88.6</v>
      </c>
      <c r="AF34" s="1">
        <v>86.8</v>
      </c>
      <c r="AG34" s="1">
        <v>84.8</v>
      </c>
      <c r="AH34" s="1">
        <v>93.2</v>
      </c>
      <c r="AI34" s="1">
        <v>97.6</v>
      </c>
      <c r="AJ34" s="21" t="s">
        <v>42</v>
      </c>
      <c r="AK34" s="1">
        <f t="shared" si="8"/>
        <v>113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46</v>
      </c>
      <c r="C35" s="1">
        <v>1480</v>
      </c>
      <c r="D35" s="1">
        <v>1074</v>
      </c>
      <c r="E35" s="1">
        <v>1357</v>
      </c>
      <c r="F35" s="1">
        <v>1082</v>
      </c>
      <c r="G35" s="8">
        <v>0.4</v>
      </c>
      <c r="H35" s="1">
        <v>45</v>
      </c>
      <c r="I35" s="1" t="str">
        <f>VLOOKUP(A35,[1]Sheet!$A:$I,9,0)</f>
        <v>матрица</v>
      </c>
      <c r="J35" s="1"/>
      <c r="K35" s="1">
        <v>1382</v>
      </c>
      <c r="L35" s="1">
        <f t="shared" si="2"/>
        <v>-25</v>
      </c>
      <c r="M35" s="1"/>
      <c r="N35" s="1"/>
      <c r="O35" s="1"/>
      <c r="P35" s="1">
        <v>949.77000000000044</v>
      </c>
      <c r="Q35" s="1">
        <v>384.22999999999962</v>
      </c>
      <c r="R35" s="1">
        <v>100</v>
      </c>
      <c r="S35" s="1">
        <f t="shared" si="3"/>
        <v>271.39999999999998</v>
      </c>
      <c r="T35" s="5">
        <f t="shared" si="11"/>
        <v>469.39999999999964</v>
      </c>
      <c r="U35" s="5">
        <f t="shared" si="6"/>
        <v>469.39999999999964</v>
      </c>
      <c r="V35" s="5"/>
      <c r="W35" s="1"/>
      <c r="X35" s="1">
        <f t="shared" si="7"/>
        <v>11</v>
      </c>
      <c r="Y35" s="1">
        <f t="shared" si="4"/>
        <v>9.2704495210022113</v>
      </c>
      <c r="Z35" s="1">
        <v>299</v>
      </c>
      <c r="AA35" s="1">
        <v>307.2</v>
      </c>
      <c r="AB35" s="1">
        <v>305.39999999999998</v>
      </c>
      <c r="AC35" s="1">
        <v>320.83999999999997</v>
      </c>
      <c r="AD35" s="1">
        <v>319.39999999999998</v>
      </c>
      <c r="AE35" s="1">
        <v>339.2</v>
      </c>
      <c r="AF35" s="1">
        <v>421</v>
      </c>
      <c r="AG35" s="1">
        <v>409.6</v>
      </c>
      <c r="AH35" s="1">
        <v>417.88</v>
      </c>
      <c r="AI35" s="1">
        <v>437.88</v>
      </c>
      <c r="AJ35" s="1" t="s">
        <v>77</v>
      </c>
      <c r="AK35" s="1">
        <f t="shared" si="8"/>
        <v>188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40</v>
      </c>
      <c r="C36" s="1">
        <v>867.08299999999997</v>
      </c>
      <c r="D36" s="1">
        <v>39.872</v>
      </c>
      <c r="E36" s="1">
        <v>496.464</v>
      </c>
      <c r="F36" s="1">
        <v>363.57900000000001</v>
      </c>
      <c r="G36" s="8">
        <v>1</v>
      </c>
      <c r="H36" s="1">
        <v>45</v>
      </c>
      <c r="I36" s="1" t="str">
        <f>VLOOKUP(A36,[1]Sheet!$A:$I,9,0)</f>
        <v>матрица</v>
      </c>
      <c r="J36" s="1"/>
      <c r="K36" s="1">
        <v>492.26299999999998</v>
      </c>
      <c r="L36" s="1">
        <f t="shared" si="2"/>
        <v>4.2010000000000218</v>
      </c>
      <c r="M36" s="1"/>
      <c r="N36" s="1"/>
      <c r="O36" s="1"/>
      <c r="P36" s="1">
        <v>0</v>
      </c>
      <c r="Q36" s="1">
        <v>229.33779999999999</v>
      </c>
      <c r="R36" s="1"/>
      <c r="S36" s="1">
        <f t="shared" si="3"/>
        <v>99.2928</v>
      </c>
      <c r="T36" s="5">
        <f t="shared" si="11"/>
        <v>499.30400000000003</v>
      </c>
      <c r="U36" s="5">
        <f t="shared" si="6"/>
        <v>499.30400000000003</v>
      </c>
      <c r="V36" s="5"/>
      <c r="W36" s="1"/>
      <c r="X36" s="1">
        <f t="shared" si="7"/>
        <v>11</v>
      </c>
      <c r="Y36" s="1">
        <f t="shared" si="4"/>
        <v>5.971397724709143</v>
      </c>
      <c r="Z36" s="1">
        <v>82.753799999999998</v>
      </c>
      <c r="AA36" s="1">
        <v>76.097200000000001</v>
      </c>
      <c r="AB36" s="1">
        <v>83.647599999999997</v>
      </c>
      <c r="AC36" s="1">
        <v>110.18</v>
      </c>
      <c r="AD36" s="1">
        <v>92.114599999999996</v>
      </c>
      <c r="AE36" s="1">
        <v>78.137</v>
      </c>
      <c r="AF36" s="1">
        <v>90.4054</v>
      </c>
      <c r="AG36" s="1">
        <v>87.096800000000002</v>
      </c>
      <c r="AH36" s="1">
        <v>108.16540000000001</v>
      </c>
      <c r="AI36" s="1">
        <v>107.7936</v>
      </c>
      <c r="AJ36" s="1"/>
      <c r="AK36" s="1">
        <f t="shared" si="8"/>
        <v>499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46</v>
      </c>
      <c r="C37" s="1">
        <v>503</v>
      </c>
      <c r="D37" s="1">
        <v>256</v>
      </c>
      <c r="E37" s="1">
        <v>395</v>
      </c>
      <c r="F37" s="1">
        <v>344</v>
      </c>
      <c r="G37" s="8">
        <v>0.35</v>
      </c>
      <c r="H37" s="1">
        <v>40</v>
      </c>
      <c r="I37" s="1" t="str">
        <f>VLOOKUP(A37,[1]Sheet!$A:$I,9,0)</f>
        <v>матрица</v>
      </c>
      <c r="J37" s="1"/>
      <c r="K37" s="1">
        <v>415</v>
      </c>
      <c r="L37" s="1">
        <f t="shared" ref="L37:L66" si="12">E37-K37</f>
        <v>-20</v>
      </c>
      <c r="M37" s="1"/>
      <c r="N37" s="1"/>
      <c r="O37" s="1"/>
      <c r="P37" s="1">
        <v>212.02999999999989</v>
      </c>
      <c r="Q37" s="1">
        <v>137.3700000000002</v>
      </c>
      <c r="R37" s="1"/>
      <c r="S37" s="1">
        <f t="shared" ref="S37:S66" si="13">E37/5</f>
        <v>79</v>
      </c>
      <c r="T37" s="5">
        <f t="shared" si="11"/>
        <v>175.59999999999991</v>
      </c>
      <c r="U37" s="5">
        <f t="shared" si="6"/>
        <v>175.59999999999991</v>
      </c>
      <c r="V37" s="5"/>
      <c r="W37" s="1"/>
      <c r="X37" s="1">
        <f t="shared" si="7"/>
        <v>11</v>
      </c>
      <c r="Y37" s="1">
        <f t="shared" si="4"/>
        <v>8.7772151898734183</v>
      </c>
      <c r="Z37" s="1">
        <v>81.400000000000006</v>
      </c>
      <c r="AA37" s="1">
        <v>87.2</v>
      </c>
      <c r="AB37" s="1">
        <v>87</v>
      </c>
      <c r="AC37" s="1">
        <v>84</v>
      </c>
      <c r="AD37" s="1">
        <v>88.2</v>
      </c>
      <c r="AE37" s="1">
        <v>88.2</v>
      </c>
      <c r="AF37" s="1">
        <v>83.8</v>
      </c>
      <c r="AG37" s="1">
        <v>85.6</v>
      </c>
      <c r="AH37" s="1">
        <v>86.8</v>
      </c>
      <c r="AI37" s="1">
        <v>84.4</v>
      </c>
      <c r="AJ37" s="1" t="s">
        <v>83</v>
      </c>
      <c r="AK37" s="1">
        <f t="shared" si="8"/>
        <v>61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40</v>
      </c>
      <c r="C38" s="1">
        <v>283.15199999999999</v>
      </c>
      <c r="D38" s="1">
        <v>105.535</v>
      </c>
      <c r="E38" s="1">
        <v>158.99799999999999</v>
      </c>
      <c r="F38" s="1">
        <v>200.82</v>
      </c>
      <c r="G38" s="8">
        <v>1</v>
      </c>
      <c r="H38" s="1">
        <v>40</v>
      </c>
      <c r="I38" s="1" t="str">
        <f>VLOOKUP(A38,[1]Sheet!$A:$I,9,0)</f>
        <v>матрица</v>
      </c>
      <c r="J38" s="1"/>
      <c r="K38" s="1">
        <v>192.59899999999999</v>
      </c>
      <c r="L38" s="1">
        <f t="shared" si="12"/>
        <v>-33.600999999999999</v>
      </c>
      <c r="M38" s="1"/>
      <c r="N38" s="1"/>
      <c r="O38" s="1"/>
      <c r="P38" s="1">
        <v>47.34860000000009</v>
      </c>
      <c r="Q38" s="1">
        <v>0</v>
      </c>
      <c r="R38" s="1"/>
      <c r="S38" s="1">
        <f t="shared" si="13"/>
        <v>31.799599999999998</v>
      </c>
      <c r="T38" s="5">
        <f t="shared" si="11"/>
        <v>101.6269999999999</v>
      </c>
      <c r="U38" s="5">
        <f t="shared" si="6"/>
        <v>101.6269999999999</v>
      </c>
      <c r="V38" s="5"/>
      <c r="W38" s="1"/>
      <c r="X38" s="1">
        <f t="shared" si="7"/>
        <v>11</v>
      </c>
      <c r="Y38" s="1">
        <f t="shared" ref="Y38:Y69" si="14">(F38+O38+P38+Q38+R38)/S38</f>
        <v>7.8041421904678074</v>
      </c>
      <c r="Z38" s="1">
        <v>29.7928</v>
      </c>
      <c r="AA38" s="1">
        <v>37.036799999999999</v>
      </c>
      <c r="AB38" s="1">
        <v>40.475999999999999</v>
      </c>
      <c r="AC38" s="1">
        <v>41.3658</v>
      </c>
      <c r="AD38" s="1">
        <v>31.4436</v>
      </c>
      <c r="AE38" s="1">
        <v>23.841000000000001</v>
      </c>
      <c r="AF38" s="1">
        <v>36.800199999999997</v>
      </c>
      <c r="AG38" s="1">
        <v>41.345799999999997</v>
      </c>
      <c r="AH38" s="1">
        <v>42.302999999999997</v>
      </c>
      <c r="AI38" s="1">
        <v>37.071199999999997</v>
      </c>
      <c r="AJ38" s="1"/>
      <c r="AK38" s="1">
        <f t="shared" si="8"/>
        <v>102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46</v>
      </c>
      <c r="C39" s="1">
        <v>258</v>
      </c>
      <c r="D39" s="1">
        <v>270</v>
      </c>
      <c r="E39" s="1">
        <v>286</v>
      </c>
      <c r="F39" s="1">
        <v>240</v>
      </c>
      <c r="G39" s="8">
        <v>0.4</v>
      </c>
      <c r="H39" s="1">
        <v>40</v>
      </c>
      <c r="I39" s="1" t="str">
        <f>VLOOKUP(A39,[1]Sheet!$A:$I,9,0)</f>
        <v>матрица</v>
      </c>
      <c r="J39" s="1"/>
      <c r="K39" s="1">
        <v>294</v>
      </c>
      <c r="L39" s="1">
        <f t="shared" si="12"/>
        <v>-8</v>
      </c>
      <c r="M39" s="1"/>
      <c r="N39" s="1"/>
      <c r="O39" s="1"/>
      <c r="P39" s="1">
        <v>131.19999999999999</v>
      </c>
      <c r="Q39" s="1">
        <v>198.40000000000009</v>
      </c>
      <c r="R39" s="1"/>
      <c r="S39" s="1">
        <f t="shared" si="13"/>
        <v>57.2</v>
      </c>
      <c r="T39" s="5">
        <f t="shared" si="11"/>
        <v>59.599999999999966</v>
      </c>
      <c r="U39" s="5">
        <f t="shared" si="6"/>
        <v>59.599999999999966</v>
      </c>
      <c r="V39" s="5"/>
      <c r="W39" s="1"/>
      <c r="X39" s="1">
        <f t="shared" si="7"/>
        <v>11</v>
      </c>
      <c r="Y39" s="1">
        <f t="shared" si="14"/>
        <v>9.9580419580419601</v>
      </c>
      <c r="Z39" s="1">
        <v>61.6</v>
      </c>
      <c r="AA39" s="1">
        <v>59.6</v>
      </c>
      <c r="AB39" s="1">
        <v>60</v>
      </c>
      <c r="AC39" s="1">
        <v>49.6</v>
      </c>
      <c r="AD39" s="1">
        <v>38.200000000000003</v>
      </c>
      <c r="AE39" s="1">
        <v>47.4</v>
      </c>
      <c r="AF39" s="1">
        <v>61.6</v>
      </c>
      <c r="AG39" s="1">
        <v>55</v>
      </c>
      <c r="AH39" s="1">
        <v>43.4</v>
      </c>
      <c r="AI39" s="1">
        <v>40.200000000000003</v>
      </c>
      <c r="AJ39" s="1"/>
      <c r="AK39" s="1">
        <f t="shared" si="8"/>
        <v>24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46</v>
      </c>
      <c r="C40" s="1">
        <v>445</v>
      </c>
      <c r="D40" s="1">
        <v>144</v>
      </c>
      <c r="E40" s="1">
        <v>258</v>
      </c>
      <c r="F40" s="1">
        <v>319</v>
      </c>
      <c r="G40" s="8">
        <v>0.4</v>
      </c>
      <c r="H40" s="1">
        <v>45</v>
      </c>
      <c r="I40" s="1" t="str">
        <f>VLOOKUP(A40,[1]Sheet!$A:$I,9,0)</f>
        <v>матрица</v>
      </c>
      <c r="J40" s="1"/>
      <c r="K40" s="1">
        <v>270</v>
      </c>
      <c r="L40" s="1">
        <f t="shared" si="12"/>
        <v>-12</v>
      </c>
      <c r="M40" s="1"/>
      <c r="N40" s="1"/>
      <c r="O40" s="1"/>
      <c r="P40" s="1">
        <v>11.799999999999949</v>
      </c>
      <c r="Q40" s="1">
        <v>129.6</v>
      </c>
      <c r="R40" s="1"/>
      <c r="S40" s="1">
        <f t="shared" si="13"/>
        <v>51.6</v>
      </c>
      <c r="T40" s="5">
        <f t="shared" si="11"/>
        <v>107.20000000000005</v>
      </c>
      <c r="U40" s="5">
        <f t="shared" si="6"/>
        <v>107.20000000000005</v>
      </c>
      <c r="V40" s="5"/>
      <c r="W40" s="1"/>
      <c r="X40" s="1">
        <f t="shared" si="7"/>
        <v>11</v>
      </c>
      <c r="Y40" s="1">
        <f t="shared" si="14"/>
        <v>8.9224806201550386</v>
      </c>
      <c r="Z40" s="1">
        <v>51.4</v>
      </c>
      <c r="AA40" s="1">
        <v>53.8</v>
      </c>
      <c r="AB40" s="1">
        <v>62.6</v>
      </c>
      <c r="AC40" s="1">
        <v>64.400000000000006</v>
      </c>
      <c r="AD40" s="1">
        <v>69.599999999999994</v>
      </c>
      <c r="AE40" s="1">
        <v>88.4</v>
      </c>
      <c r="AF40" s="1">
        <v>96</v>
      </c>
      <c r="AG40" s="1">
        <v>92</v>
      </c>
      <c r="AH40" s="1">
        <v>76</v>
      </c>
      <c r="AI40" s="1">
        <v>51</v>
      </c>
      <c r="AJ40" s="1" t="s">
        <v>77</v>
      </c>
      <c r="AK40" s="1">
        <f t="shared" si="8"/>
        <v>43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40</v>
      </c>
      <c r="C41" s="1">
        <v>414.62</v>
      </c>
      <c r="D41" s="1">
        <v>118.861</v>
      </c>
      <c r="E41" s="1">
        <v>248.22200000000001</v>
      </c>
      <c r="F41" s="1">
        <v>264.34899999999999</v>
      </c>
      <c r="G41" s="8">
        <v>1</v>
      </c>
      <c r="H41" s="1">
        <v>40</v>
      </c>
      <c r="I41" s="1" t="str">
        <f>VLOOKUP(A41,[1]Sheet!$A:$I,9,0)</f>
        <v>матрица</v>
      </c>
      <c r="J41" s="1"/>
      <c r="K41" s="1">
        <v>278.84399999999999</v>
      </c>
      <c r="L41" s="1">
        <f t="shared" si="12"/>
        <v>-30.621999999999986</v>
      </c>
      <c r="M41" s="1"/>
      <c r="N41" s="1"/>
      <c r="O41" s="1"/>
      <c r="P41" s="1">
        <v>157.34219999999999</v>
      </c>
      <c r="Q41" s="1">
        <v>0</v>
      </c>
      <c r="R41" s="1"/>
      <c r="S41" s="1">
        <f t="shared" si="13"/>
        <v>49.644400000000005</v>
      </c>
      <c r="T41" s="5">
        <f t="shared" si="11"/>
        <v>124.39720000000011</v>
      </c>
      <c r="U41" s="5">
        <f t="shared" si="6"/>
        <v>124.39720000000011</v>
      </c>
      <c r="V41" s="5"/>
      <c r="W41" s="1"/>
      <c r="X41" s="1">
        <f t="shared" si="7"/>
        <v>11</v>
      </c>
      <c r="Y41" s="1">
        <f t="shared" si="14"/>
        <v>8.4942349993151272</v>
      </c>
      <c r="Z41" s="1">
        <v>49.65</v>
      </c>
      <c r="AA41" s="1">
        <v>59.858800000000002</v>
      </c>
      <c r="AB41" s="1">
        <v>60.180399999999999</v>
      </c>
      <c r="AC41" s="1">
        <v>63.2288</v>
      </c>
      <c r="AD41" s="1">
        <v>48.058199999999999</v>
      </c>
      <c r="AE41" s="1">
        <v>40.590400000000002</v>
      </c>
      <c r="AF41" s="1">
        <v>55.319200000000002</v>
      </c>
      <c r="AG41" s="1">
        <v>62.041200000000003</v>
      </c>
      <c r="AH41" s="1">
        <v>56.139000000000003</v>
      </c>
      <c r="AI41" s="1">
        <v>48.115600000000001</v>
      </c>
      <c r="AJ41" s="1"/>
      <c r="AK41" s="1">
        <f t="shared" si="8"/>
        <v>124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88</v>
      </c>
      <c r="B42" s="23" t="s">
        <v>46</v>
      </c>
      <c r="C42" s="23">
        <v>912</v>
      </c>
      <c r="D42" s="23">
        <v>504</v>
      </c>
      <c r="E42" s="23">
        <v>922.34799999999996</v>
      </c>
      <c r="F42" s="23">
        <v>484.65199999999999</v>
      </c>
      <c r="G42" s="24">
        <v>0.35</v>
      </c>
      <c r="H42" s="23">
        <v>40</v>
      </c>
      <c r="I42" s="23" t="str">
        <f>VLOOKUP(A42,[1]Sheet!$A:$I,9,0)</f>
        <v>матрица</v>
      </c>
      <c r="J42" s="23"/>
      <c r="K42" s="23">
        <v>932</v>
      </c>
      <c r="L42" s="23">
        <f t="shared" si="12"/>
        <v>-9.6520000000000437</v>
      </c>
      <c r="M42" s="23"/>
      <c r="N42" s="23"/>
      <c r="O42" s="23"/>
      <c r="P42" s="23">
        <v>426.35000000000042</v>
      </c>
      <c r="Q42" s="23">
        <v>317.36359999999968</v>
      </c>
      <c r="R42" s="23">
        <v>200</v>
      </c>
      <c r="S42" s="23">
        <f t="shared" si="13"/>
        <v>184.46959999999999</v>
      </c>
      <c r="T42" s="27">
        <f>12*S42-R42-Q42-P42-O42-F42</f>
        <v>785.26959999999963</v>
      </c>
      <c r="U42" s="5">
        <v>750</v>
      </c>
      <c r="V42" s="27"/>
      <c r="W42" s="23"/>
      <c r="X42" s="1">
        <f t="shared" si="7"/>
        <v>11.808805353293986</v>
      </c>
      <c r="Y42" s="23">
        <f t="shared" si="14"/>
        <v>7.7430947971915165</v>
      </c>
      <c r="Z42" s="23">
        <v>172.6696</v>
      </c>
      <c r="AA42" s="23">
        <v>166.4</v>
      </c>
      <c r="AB42" s="23">
        <v>166.2</v>
      </c>
      <c r="AC42" s="23">
        <v>156.4</v>
      </c>
      <c r="AD42" s="23">
        <v>147.6</v>
      </c>
      <c r="AE42" s="23">
        <v>139.4</v>
      </c>
      <c r="AF42" s="23">
        <v>135</v>
      </c>
      <c r="AG42" s="23">
        <v>139</v>
      </c>
      <c r="AH42" s="23">
        <v>134.4</v>
      </c>
      <c r="AI42" s="23">
        <v>137</v>
      </c>
      <c r="AJ42" s="23" t="s">
        <v>144</v>
      </c>
      <c r="AK42" s="1">
        <f t="shared" si="8"/>
        <v>263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46</v>
      </c>
      <c r="C43" s="1">
        <v>535</v>
      </c>
      <c r="D43" s="1">
        <v>709</v>
      </c>
      <c r="E43" s="1">
        <v>653</v>
      </c>
      <c r="F43" s="1">
        <v>555</v>
      </c>
      <c r="G43" s="8">
        <v>0.4</v>
      </c>
      <c r="H43" s="1">
        <v>40</v>
      </c>
      <c r="I43" s="1" t="s">
        <v>41</v>
      </c>
      <c r="J43" s="1"/>
      <c r="K43" s="1">
        <v>659</v>
      </c>
      <c r="L43" s="1">
        <f t="shared" si="12"/>
        <v>-6</v>
      </c>
      <c r="M43" s="1"/>
      <c r="N43" s="1"/>
      <c r="O43" s="1"/>
      <c r="P43" s="1">
        <v>427.1099999999999</v>
      </c>
      <c r="Q43" s="1">
        <v>297.29000000000019</v>
      </c>
      <c r="R43" s="1"/>
      <c r="S43" s="1">
        <f t="shared" si="13"/>
        <v>130.6</v>
      </c>
      <c r="T43" s="5">
        <f t="shared" si="11"/>
        <v>157.19999999999982</v>
      </c>
      <c r="U43" s="5">
        <f t="shared" si="6"/>
        <v>157.19999999999982</v>
      </c>
      <c r="V43" s="5"/>
      <c r="W43" s="1"/>
      <c r="X43" s="1">
        <f t="shared" si="7"/>
        <v>11</v>
      </c>
      <c r="Y43" s="1">
        <f t="shared" si="14"/>
        <v>9.7963246554364485</v>
      </c>
      <c r="Z43" s="1">
        <v>148.4</v>
      </c>
      <c r="AA43" s="1">
        <v>147.6</v>
      </c>
      <c r="AB43" s="1">
        <v>150.6</v>
      </c>
      <c r="AC43" s="1">
        <v>148.6</v>
      </c>
      <c r="AD43" s="1">
        <v>118</v>
      </c>
      <c r="AE43" s="1">
        <v>137.6</v>
      </c>
      <c r="AF43" s="1">
        <v>136.6</v>
      </c>
      <c r="AG43" s="1">
        <v>109.6</v>
      </c>
      <c r="AH43" s="1">
        <v>135</v>
      </c>
      <c r="AI43" s="1">
        <v>143.6</v>
      </c>
      <c r="AJ43" s="1"/>
      <c r="AK43" s="1">
        <f t="shared" si="8"/>
        <v>63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40</v>
      </c>
      <c r="C44" s="1">
        <v>620.29200000000003</v>
      </c>
      <c r="D44" s="1">
        <v>245.709</v>
      </c>
      <c r="E44" s="1">
        <v>466.62200000000001</v>
      </c>
      <c r="F44" s="1">
        <v>364.12700000000001</v>
      </c>
      <c r="G44" s="8">
        <v>1</v>
      </c>
      <c r="H44" s="1">
        <v>50</v>
      </c>
      <c r="I44" s="1" t="str">
        <f>VLOOKUP(A44,[1]Sheet!$A:$I,9,0)</f>
        <v>матрица</v>
      </c>
      <c r="J44" s="1"/>
      <c r="K44" s="1">
        <v>485.21</v>
      </c>
      <c r="L44" s="1">
        <f t="shared" si="12"/>
        <v>-18.587999999999965</v>
      </c>
      <c r="M44" s="1"/>
      <c r="N44" s="1"/>
      <c r="O44" s="1"/>
      <c r="P44" s="1">
        <v>292.57930000000073</v>
      </c>
      <c r="Q44" s="1">
        <v>113.14966</v>
      </c>
      <c r="R44" s="1"/>
      <c r="S44" s="1">
        <f t="shared" si="13"/>
        <v>93.324399999999997</v>
      </c>
      <c r="T44" s="5">
        <f t="shared" si="11"/>
        <v>256.71243999999905</v>
      </c>
      <c r="U44" s="5">
        <f t="shared" si="6"/>
        <v>256.71243999999905</v>
      </c>
      <c r="V44" s="5"/>
      <c r="W44" s="1"/>
      <c r="X44" s="1">
        <f t="shared" si="7"/>
        <v>10.999999999999998</v>
      </c>
      <c r="Y44" s="1">
        <f t="shared" si="14"/>
        <v>8.2492462850015738</v>
      </c>
      <c r="Z44" s="1">
        <v>87.038199999999989</v>
      </c>
      <c r="AA44" s="1">
        <v>91.675600000000003</v>
      </c>
      <c r="AB44" s="1">
        <v>85.191200000000009</v>
      </c>
      <c r="AC44" s="1">
        <v>93.194800000000001</v>
      </c>
      <c r="AD44" s="1">
        <v>91.962000000000003</v>
      </c>
      <c r="AE44" s="1">
        <v>90.626199999999997</v>
      </c>
      <c r="AF44" s="1">
        <v>89.746400000000008</v>
      </c>
      <c r="AG44" s="1">
        <v>92.072199999999995</v>
      </c>
      <c r="AH44" s="1">
        <v>98.713800000000006</v>
      </c>
      <c r="AI44" s="1">
        <v>93.717999999999989</v>
      </c>
      <c r="AJ44" s="1"/>
      <c r="AK44" s="1">
        <f t="shared" si="8"/>
        <v>257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40</v>
      </c>
      <c r="C45" s="1">
        <v>1233.578</v>
      </c>
      <c r="D45" s="1">
        <v>310.13299999999998</v>
      </c>
      <c r="E45" s="1">
        <v>762.81799999999998</v>
      </c>
      <c r="F45" s="1">
        <v>767.03399999999999</v>
      </c>
      <c r="G45" s="8">
        <v>1</v>
      </c>
      <c r="H45" s="1">
        <v>50</v>
      </c>
      <c r="I45" s="1" t="str">
        <f>VLOOKUP(A45,[1]Sheet!$A:$I,9,0)</f>
        <v>матрица</v>
      </c>
      <c r="J45" s="1"/>
      <c r="K45" s="1">
        <v>751.95</v>
      </c>
      <c r="L45" s="1">
        <f t="shared" si="12"/>
        <v>10.867999999999938</v>
      </c>
      <c r="M45" s="1"/>
      <c r="N45" s="1"/>
      <c r="O45" s="1"/>
      <c r="P45" s="1">
        <v>504.92024000000009</v>
      </c>
      <c r="Q45" s="1">
        <v>235.86113999999981</v>
      </c>
      <c r="R45" s="1">
        <v>100</v>
      </c>
      <c r="S45" s="1">
        <f t="shared" si="13"/>
        <v>152.56360000000001</v>
      </c>
      <c r="T45" s="5">
        <f t="shared" si="11"/>
        <v>70.384220000000255</v>
      </c>
      <c r="U45" s="5">
        <f t="shared" si="6"/>
        <v>70.384220000000255</v>
      </c>
      <c r="V45" s="5"/>
      <c r="W45" s="1"/>
      <c r="X45" s="1">
        <f t="shared" si="7"/>
        <v>10.999999999999998</v>
      </c>
      <c r="Y45" s="1">
        <f t="shared" si="14"/>
        <v>10.538656534061857</v>
      </c>
      <c r="Z45" s="1">
        <v>169.41059999999999</v>
      </c>
      <c r="AA45" s="1">
        <v>165.6174</v>
      </c>
      <c r="AB45" s="1">
        <v>162.67779999999999</v>
      </c>
      <c r="AC45" s="1">
        <v>180.78700000000001</v>
      </c>
      <c r="AD45" s="1">
        <v>158.94300000000001</v>
      </c>
      <c r="AE45" s="1">
        <v>165.5384</v>
      </c>
      <c r="AF45" s="1">
        <v>181.33680000000001</v>
      </c>
      <c r="AG45" s="1">
        <v>179.02600000000001</v>
      </c>
      <c r="AH45" s="1">
        <v>174.50700000000001</v>
      </c>
      <c r="AI45" s="1">
        <v>165.489</v>
      </c>
      <c r="AJ45" s="1"/>
      <c r="AK45" s="1">
        <f t="shared" si="8"/>
        <v>70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1" t="s">
        <v>92</v>
      </c>
      <c r="B46" s="11" t="s">
        <v>40</v>
      </c>
      <c r="C46" s="11"/>
      <c r="D46" s="11"/>
      <c r="E46" s="11"/>
      <c r="F46" s="11"/>
      <c r="G46" s="12">
        <v>0</v>
      </c>
      <c r="H46" s="11">
        <v>40</v>
      </c>
      <c r="I46" s="1" t="str">
        <f>VLOOKUP(A46,[1]Sheet!$A:$I,9,0)</f>
        <v>матрица</v>
      </c>
      <c r="J46" s="11"/>
      <c r="K46" s="11"/>
      <c r="L46" s="11">
        <f t="shared" si="12"/>
        <v>0</v>
      </c>
      <c r="M46" s="11"/>
      <c r="N46" s="11"/>
      <c r="O46" s="11"/>
      <c r="P46" s="11">
        <v>0</v>
      </c>
      <c r="Q46" s="11">
        <v>0</v>
      </c>
      <c r="R46" s="11"/>
      <c r="S46" s="11">
        <f t="shared" si="13"/>
        <v>0</v>
      </c>
      <c r="T46" s="13"/>
      <c r="U46" s="5">
        <f t="shared" si="6"/>
        <v>0</v>
      </c>
      <c r="V46" s="13"/>
      <c r="W46" s="11"/>
      <c r="X46" s="1" t="e">
        <f t="shared" si="7"/>
        <v>#DIV/0!</v>
      </c>
      <c r="Y46" s="11" t="e">
        <f t="shared" si="14"/>
        <v>#DIV/0!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 t="s">
        <v>52</v>
      </c>
      <c r="AK46" s="1">
        <f t="shared" si="8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46</v>
      </c>
      <c r="C47" s="1">
        <v>516</v>
      </c>
      <c r="D47" s="1">
        <v>182</v>
      </c>
      <c r="E47" s="1">
        <v>781</v>
      </c>
      <c r="F47" s="1">
        <v>-85</v>
      </c>
      <c r="G47" s="8">
        <v>0.45</v>
      </c>
      <c r="H47" s="1">
        <v>50</v>
      </c>
      <c r="I47" s="10" t="s">
        <v>79</v>
      </c>
      <c r="J47" s="1"/>
      <c r="K47" s="1">
        <v>799</v>
      </c>
      <c r="L47" s="1">
        <f t="shared" si="12"/>
        <v>-18</v>
      </c>
      <c r="M47" s="1"/>
      <c r="N47" s="1"/>
      <c r="O47" s="1"/>
      <c r="P47" s="1">
        <v>390</v>
      </c>
      <c r="Q47" s="1">
        <v>500</v>
      </c>
      <c r="R47" s="1"/>
      <c r="S47" s="1">
        <f t="shared" si="13"/>
        <v>156.19999999999999</v>
      </c>
      <c r="T47" s="5">
        <f t="shared" ref="T47:T50" si="15">11*S47-R47-Q47-P47-O47-F47</f>
        <v>913.19999999999982</v>
      </c>
      <c r="U47" s="5">
        <f>V47</f>
        <v>500</v>
      </c>
      <c r="V47" s="5">
        <v>500</v>
      </c>
      <c r="W47" s="1" t="s">
        <v>142</v>
      </c>
      <c r="X47" s="1">
        <f t="shared" si="7"/>
        <v>8.3546734955185666</v>
      </c>
      <c r="Y47" s="1">
        <f t="shared" si="14"/>
        <v>5.1536491677336755</v>
      </c>
      <c r="Z47" s="1">
        <v>180</v>
      </c>
      <c r="AA47" s="1">
        <v>148.4</v>
      </c>
      <c r="AB47" s="1">
        <v>119.2</v>
      </c>
      <c r="AC47" s="1">
        <v>123.2</v>
      </c>
      <c r="AD47" s="1">
        <v>137.80000000000001</v>
      </c>
      <c r="AE47" s="1">
        <v>127.4</v>
      </c>
      <c r="AF47" s="1">
        <v>86.6</v>
      </c>
      <c r="AG47" s="1">
        <v>71.400000000000006</v>
      </c>
      <c r="AH47" s="1">
        <v>86.2</v>
      </c>
      <c r="AI47" s="1">
        <v>88.6</v>
      </c>
      <c r="AJ47" s="21" t="s">
        <v>113</v>
      </c>
      <c r="AK47" s="1">
        <f t="shared" si="8"/>
        <v>225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46</v>
      </c>
      <c r="C48" s="1">
        <v>102</v>
      </c>
      <c r="D48" s="1">
        <v>156</v>
      </c>
      <c r="E48" s="1">
        <v>101</v>
      </c>
      <c r="F48" s="1">
        <v>153</v>
      </c>
      <c r="G48" s="8">
        <v>0.4</v>
      </c>
      <c r="H48" s="1">
        <v>40</v>
      </c>
      <c r="I48" s="1" t="str">
        <f>VLOOKUP(A48,[1]Sheet!$A:$I,9,0)</f>
        <v>матрица</v>
      </c>
      <c r="J48" s="1"/>
      <c r="K48" s="1">
        <v>108</v>
      </c>
      <c r="L48" s="1">
        <f t="shared" si="12"/>
        <v>-7</v>
      </c>
      <c r="M48" s="1"/>
      <c r="N48" s="1"/>
      <c r="O48" s="1"/>
      <c r="P48" s="1">
        <v>49.200000000000017</v>
      </c>
      <c r="Q48" s="1">
        <v>0</v>
      </c>
      <c r="R48" s="1"/>
      <c r="S48" s="1">
        <f t="shared" si="13"/>
        <v>20.2</v>
      </c>
      <c r="T48" s="5">
        <f t="shared" si="15"/>
        <v>19.999999999999972</v>
      </c>
      <c r="U48" s="5">
        <f t="shared" si="6"/>
        <v>19.999999999999972</v>
      </c>
      <c r="V48" s="5"/>
      <c r="W48" s="1"/>
      <c r="X48" s="1">
        <f t="shared" si="7"/>
        <v>11</v>
      </c>
      <c r="Y48" s="1">
        <f t="shared" si="14"/>
        <v>10.009900990099011</v>
      </c>
      <c r="Z48" s="1">
        <v>21.6</v>
      </c>
      <c r="AA48" s="1">
        <v>27.6</v>
      </c>
      <c r="AB48" s="1">
        <v>27.2</v>
      </c>
      <c r="AC48" s="1">
        <v>21.2</v>
      </c>
      <c r="AD48" s="1">
        <v>24.6</v>
      </c>
      <c r="AE48" s="1">
        <v>30.4</v>
      </c>
      <c r="AF48" s="1">
        <v>27</v>
      </c>
      <c r="AG48" s="1">
        <v>24.2</v>
      </c>
      <c r="AH48" s="1">
        <v>16.8</v>
      </c>
      <c r="AI48" s="1">
        <v>23.4</v>
      </c>
      <c r="AJ48" s="1"/>
      <c r="AK48" s="1">
        <f t="shared" si="8"/>
        <v>8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46</v>
      </c>
      <c r="C49" s="1">
        <v>86</v>
      </c>
      <c r="D49" s="1"/>
      <c r="E49" s="1">
        <v>59</v>
      </c>
      <c r="F49" s="1">
        <v>22</v>
      </c>
      <c r="G49" s="8">
        <v>0.4</v>
      </c>
      <c r="H49" s="1">
        <v>40</v>
      </c>
      <c r="I49" s="1" t="str">
        <f>VLOOKUP(A49,[1]Sheet!$A:$I,9,0)</f>
        <v>матрица</v>
      </c>
      <c r="J49" s="1"/>
      <c r="K49" s="1">
        <v>64</v>
      </c>
      <c r="L49" s="1">
        <f t="shared" si="12"/>
        <v>-5</v>
      </c>
      <c r="M49" s="1"/>
      <c r="N49" s="1"/>
      <c r="O49" s="1"/>
      <c r="P49" s="1">
        <v>49.199999999999989</v>
      </c>
      <c r="Q49" s="1">
        <v>72</v>
      </c>
      <c r="R49" s="1"/>
      <c r="S49" s="1">
        <f t="shared" si="13"/>
        <v>11.8</v>
      </c>
      <c r="T49" s="5"/>
      <c r="U49" s="5">
        <f t="shared" si="6"/>
        <v>0</v>
      </c>
      <c r="V49" s="5"/>
      <c r="W49" s="1"/>
      <c r="X49" s="1">
        <f t="shared" si="7"/>
        <v>12.135593220338981</v>
      </c>
      <c r="Y49" s="1">
        <f t="shared" si="14"/>
        <v>12.135593220338981</v>
      </c>
      <c r="Z49" s="1">
        <v>15.2</v>
      </c>
      <c r="AA49" s="1">
        <v>12.2</v>
      </c>
      <c r="AB49" s="1">
        <v>7</v>
      </c>
      <c r="AC49" s="1">
        <v>10.199999999999999</v>
      </c>
      <c r="AD49" s="1">
        <v>15</v>
      </c>
      <c r="AE49" s="1">
        <v>8.8000000000000007</v>
      </c>
      <c r="AF49" s="1">
        <v>8.1999999999999993</v>
      </c>
      <c r="AG49" s="1">
        <v>7.6</v>
      </c>
      <c r="AH49" s="1">
        <v>12.6</v>
      </c>
      <c r="AI49" s="1">
        <v>13</v>
      </c>
      <c r="AJ49" s="1"/>
      <c r="AK49" s="1">
        <f t="shared" si="8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40</v>
      </c>
      <c r="C50" s="1">
        <v>488.84800000000001</v>
      </c>
      <c r="D50" s="1">
        <v>207.09800000000001</v>
      </c>
      <c r="E50" s="1">
        <v>380.41699999999997</v>
      </c>
      <c r="F50" s="1">
        <v>310.97500000000002</v>
      </c>
      <c r="G50" s="8">
        <v>1</v>
      </c>
      <c r="H50" s="1">
        <v>50</v>
      </c>
      <c r="I50" s="1" t="str">
        <f>VLOOKUP(A50,[1]Sheet!$A:$I,9,0)</f>
        <v>матрица</v>
      </c>
      <c r="J50" s="1"/>
      <c r="K50" s="1">
        <v>378.35</v>
      </c>
      <c r="L50" s="1">
        <f t="shared" si="12"/>
        <v>2.0669999999999504</v>
      </c>
      <c r="M50" s="1"/>
      <c r="N50" s="1"/>
      <c r="O50" s="1"/>
      <c r="P50" s="1">
        <v>324.06273999999991</v>
      </c>
      <c r="Q50" s="1">
        <v>115.6041400000001</v>
      </c>
      <c r="R50" s="1"/>
      <c r="S50" s="1">
        <f t="shared" si="13"/>
        <v>76.083399999999997</v>
      </c>
      <c r="T50" s="5">
        <f t="shared" si="15"/>
        <v>86.275519999999858</v>
      </c>
      <c r="U50" s="5">
        <f t="shared" si="6"/>
        <v>86.275519999999858</v>
      </c>
      <c r="V50" s="5"/>
      <c r="W50" s="1"/>
      <c r="X50" s="1">
        <f t="shared" si="7"/>
        <v>11.000000000000002</v>
      </c>
      <c r="Y50" s="1">
        <f t="shared" si="14"/>
        <v>9.8660401611915365</v>
      </c>
      <c r="Z50" s="1">
        <v>80.985600000000005</v>
      </c>
      <c r="AA50" s="1">
        <v>82.942800000000005</v>
      </c>
      <c r="AB50" s="1">
        <v>75.093600000000009</v>
      </c>
      <c r="AC50" s="1">
        <v>78.9392</v>
      </c>
      <c r="AD50" s="1">
        <v>79.328800000000001</v>
      </c>
      <c r="AE50" s="1">
        <v>82.893799999999999</v>
      </c>
      <c r="AF50" s="1">
        <v>86.997600000000006</v>
      </c>
      <c r="AG50" s="1">
        <v>84.325400000000002</v>
      </c>
      <c r="AH50" s="1">
        <v>86.724800000000002</v>
      </c>
      <c r="AI50" s="1">
        <v>84.840999999999994</v>
      </c>
      <c r="AJ50" s="1"/>
      <c r="AK50" s="1">
        <f t="shared" si="8"/>
        <v>86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40</v>
      </c>
      <c r="C51" s="1">
        <v>816.46799999999996</v>
      </c>
      <c r="D51" s="1">
        <v>1014.403</v>
      </c>
      <c r="E51" s="1">
        <v>825.07</v>
      </c>
      <c r="F51" s="1">
        <v>958.80700000000002</v>
      </c>
      <c r="G51" s="8">
        <v>1</v>
      </c>
      <c r="H51" s="1">
        <v>50</v>
      </c>
      <c r="I51" s="1" t="str">
        <f>VLOOKUP(A51,[1]Sheet!$A:$I,9,0)</f>
        <v>матрица</v>
      </c>
      <c r="J51" s="1"/>
      <c r="K51" s="1">
        <v>852.30499999999995</v>
      </c>
      <c r="L51" s="1">
        <f t="shared" si="12"/>
        <v>-27.2349999999999</v>
      </c>
      <c r="M51" s="1"/>
      <c r="N51" s="1"/>
      <c r="O51" s="1"/>
      <c r="P51" s="1">
        <v>546.10542000000066</v>
      </c>
      <c r="Q51" s="1">
        <v>234.81729999999899</v>
      </c>
      <c r="R51" s="1">
        <v>110</v>
      </c>
      <c r="S51" s="1">
        <f t="shared" si="13"/>
        <v>165.01400000000001</v>
      </c>
      <c r="T51" s="5"/>
      <c r="U51" s="5">
        <f t="shared" si="6"/>
        <v>0</v>
      </c>
      <c r="V51" s="5"/>
      <c r="W51" s="1"/>
      <c r="X51" s="1">
        <f t="shared" si="7"/>
        <v>11.209532039705719</v>
      </c>
      <c r="Y51" s="1">
        <f t="shared" si="14"/>
        <v>11.209532039705719</v>
      </c>
      <c r="Z51" s="1">
        <v>189.37639999999999</v>
      </c>
      <c r="AA51" s="1">
        <v>190.37200000000001</v>
      </c>
      <c r="AB51" s="1">
        <v>186.78479999999999</v>
      </c>
      <c r="AC51" s="1">
        <v>182.07380000000001</v>
      </c>
      <c r="AD51" s="1">
        <v>174.01079999999999</v>
      </c>
      <c r="AE51" s="1">
        <v>186.20859999999999</v>
      </c>
      <c r="AF51" s="1">
        <v>202.4384</v>
      </c>
      <c r="AG51" s="1">
        <v>193.0848</v>
      </c>
      <c r="AH51" s="1">
        <v>176.67519999999999</v>
      </c>
      <c r="AI51" s="1">
        <v>162.6156</v>
      </c>
      <c r="AJ51" s="1"/>
      <c r="AK51" s="1">
        <f t="shared" si="8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40</v>
      </c>
      <c r="C52" s="1">
        <v>247.22800000000001</v>
      </c>
      <c r="D52" s="1"/>
      <c r="E52" s="1">
        <v>-0.47199999999999998</v>
      </c>
      <c r="F52" s="1">
        <v>247.22800000000001</v>
      </c>
      <c r="G52" s="8">
        <v>1</v>
      </c>
      <c r="H52" s="1">
        <v>50</v>
      </c>
      <c r="I52" s="1" t="str">
        <f>VLOOKUP(A52,[1]Sheet!$A:$I,9,0)</f>
        <v>матрица</v>
      </c>
      <c r="J52" s="1"/>
      <c r="K52" s="1">
        <v>101.2</v>
      </c>
      <c r="L52" s="1">
        <f t="shared" si="12"/>
        <v>-101.672</v>
      </c>
      <c r="M52" s="1"/>
      <c r="N52" s="1"/>
      <c r="O52" s="1"/>
      <c r="P52" s="1">
        <v>0</v>
      </c>
      <c r="Q52" s="1">
        <v>0</v>
      </c>
      <c r="R52" s="1"/>
      <c r="S52" s="1">
        <f t="shared" si="13"/>
        <v>-9.4399999999999998E-2</v>
      </c>
      <c r="T52" s="5"/>
      <c r="U52" s="5">
        <f t="shared" si="6"/>
        <v>0</v>
      </c>
      <c r="V52" s="5"/>
      <c r="W52" s="1"/>
      <c r="X52" s="1">
        <f t="shared" si="7"/>
        <v>-2618.9406779661017</v>
      </c>
      <c r="Y52" s="1">
        <f t="shared" si="14"/>
        <v>-2618.9406779661017</v>
      </c>
      <c r="Z52" s="1">
        <v>-0.17</v>
      </c>
      <c r="AA52" s="1">
        <v>4.2431999999999999</v>
      </c>
      <c r="AB52" s="1">
        <v>6.3957999999999986</v>
      </c>
      <c r="AC52" s="1">
        <v>2.0070000000000001</v>
      </c>
      <c r="AD52" s="1">
        <v>3.081</v>
      </c>
      <c r="AE52" s="1">
        <v>6.3944000000000001</v>
      </c>
      <c r="AF52" s="1">
        <v>5.3310000000000004</v>
      </c>
      <c r="AG52" s="1">
        <v>6.9206000000000003</v>
      </c>
      <c r="AH52" s="1">
        <v>28.793600000000001</v>
      </c>
      <c r="AI52" s="1">
        <v>28.011800000000001</v>
      </c>
      <c r="AJ52" s="20" t="s">
        <v>99</v>
      </c>
      <c r="AK52" s="1">
        <f t="shared" si="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100</v>
      </c>
      <c r="B53" s="14" t="s">
        <v>46</v>
      </c>
      <c r="C53" s="14">
        <v>216</v>
      </c>
      <c r="D53" s="14">
        <v>130</v>
      </c>
      <c r="E53" s="17">
        <v>136</v>
      </c>
      <c r="F53" s="17">
        <v>200</v>
      </c>
      <c r="G53" s="15">
        <v>0</v>
      </c>
      <c r="H53" s="14" t="e">
        <v>#N/A</v>
      </c>
      <c r="I53" s="14" t="s">
        <v>61</v>
      </c>
      <c r="J53" s="14" t="s">
        <v>101</v>
      </c>
      <c r="K53" s="14">
        <v>144</v>
      </c>
      <c r="L53" s="14">
        <f t="shared" si="12"/>
        <v>-8</v>
      </c>
      <c r="M53" s="14"/>
      <c r="N53" s="14"/>
      <c r="O53" s="14"/>
      <c r="P53" s="14">
        <v>0</v>
      </c>
      <c r="Q53" s="14">
        <v>0</v>
      </c>
      <c r="R53" s="14"/>
      <c r="S53" s="14">
        <f t="shared" si="13"/>
        <v>27.2</v>
      </c>
      <c r="T53" s="16"/>
      <c r="U53" s="5">
        <f t="shared" si="6"/>
        <v>0</v>
      </c>
      <c r="V53" s="16"/>
      <c r="W53" s="14"/>
      <c r="X53" s="1">
        <f t="shared" si="7"/>
        <v>7.3529411764705888</v>
      </c>
      <c r="Y53" s="14">
        <f t="shared" si="14"/>
        <v>7.3529411764705888</v>
      </c>
      <c r="Z53" s="14">
        <v>26</v>
      </c>
      <c r="AA53" s="14">
        <v>15.4</v>
      </c>
      <c r="AB53" s="14">
        <v>16.600000000000001</v>
      </c>
      <c r="AC53" s="14">
        <v>2.8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/>
      <c r="AK53" s="1">
        <f t="shared" si="8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46</v>
      </c>
      <c r="C54" s="1">
        <v>385</v>
      </c>
      <c r="D54" s="1">
        <v>211.352</v>
      </c>
      <c r="E54" s="1">
        <v>230</v>
      </c>
      <c r="F54" s="1">
        <v>365</v>
      </c>
      <c r="G54" s="8">
        <v>0.4</v>
      </c>
      <c r="H54" s="1">
        <v>50</v>
      </c>
      <c r="I54" s="10" t="s">
        <v>79</v>
      </c>
      <c r="J54" s="1"/>
      <c r="K54" s="1">
        <v>231</v>
      </c>
      <c r="L54" s="1">
        <f t="shared" si="12"/>
        <v>-1</v>
      </c>
      <c r="M54" s="1"/>
      <c r="N54" s="1"/>
      <c r="O54" s="1"/>
      <c r="P54" s="1">
        <v>121.39999999999991</v>
      </c>
      <c r="Q54" s="1">
        <v>55.000000000000057</v>
      </c>
      <c r="R54" s="1"/>
      <c r="S54" s="1">
        <f t="shared" si="13"/>
        <v>46</v>
      </c>
      <c r="T54" s="5"/>
      <c r="U54" s="5">
        <f t="shared" si="6"/>
        <v>0</v>
      </c>
      <c r="V54" s="5"/>
      <c r="W54" s="1"/>
      <c r="X54" s="1">
        <f t="shared" si="7"/>
        <v>11.769565217391303</v>
      </c>
      <c r="Y54" s="1">
        <f t="shared" si="14"/>
        <v>11.769565217391303</v>
      </c>
      <c r="Z54" s="1">
        <v>56.4</v>
      </c>
      <c r="AA54" s="1">
        <v>64.8</v>
      </c>
      <c r="AB54" s="1">
        <v>65.400000000000006</v>
      </c>
      <c r="AC54" s="1">
        <v>50.2</v>
      </c>
      <c r="AD54" s="1">
        <v>66.599999999999994</v>
      </c>
      <c r="AE54" s="1">
        <v>87.2</v>
      </c>
      <c r="AF54" s="1">
        <v>125.8</v>
      </c>
      <c r="AG54" s="1">
        <v>137</v>
      </c>
      <c r="AH54" s="1">
        <v>130.4</v>
      </c>
      <c r="AI54" s="1">
        <v>125</v>
      </c>
      <c r="AJ54" s="1" t="s">
        <v>103</v>
      </c>
      <c r="AK54" s="1">
        <f t="shared" si="8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46</v>
      </c>
      <c r="C55" s="1">
        <v>875</v>
      </c>
      <c r="D55" s="1">
        <v>1194</v>
      </c>
      <c r="E55" s="1">
        <v>1205</v>
      </c>
      <c r="F55" s="1">
        <v>733</v>
      </c>
      <c r="G55" s="8">
        <v>0.4</v>
      </c>
      <c r="H55" s="1">
        <v>40</v>
      </c>
      <c r="I55" s="1" t="str">
        <f>VLOOKUP(A55,[1]Sheet!$A:$I,9,0)</f>
        <v>матрица</v>
      </c>
      <c r="J55" s="1"/>
      <c r="K55" s="1">
        <v>1246</v>
      </c>
      <c r="L55" s="1">
        <f t="shared" si="12"/>
        <v>-41</v>
      </c>
      <c r="M55" s="1"/>
      <c r="N55" s="1"/>
      <c r="O55" s="1"/>
      <c r="P55" s="1">
        <v>853.98</v>
      </c>
      <c r="Q55" s="1">
        <v>585.41999999999962</v>
      </c>
      <c r="R55" s="1"/>
      <c r="S55" s="1">
        <f t="shared" si="13"/>
        <v>241</v>
      </c>
      <c r="T55" s="5">
        <f t="shared" ref="T55:T69" si="16">11*S55-R55-Q55-P55-O55-F55</f>
        <v>478.60000000000036</v>
      </c>
      <c r="U55" s="5">
        <f t="shared" si="6"/>
        <v>478.60000000000036</v>
      </c>
      <c r="V55" s="5"/>
      <c r="W55" s="1"/>
      <c r="X55" s="1">
        <f t="shared" si="7"/>
        <v>11</v>
      </c>
      <c r="Y55" s="1">
        <f t="shared" si="14"/>
        <v>9.0141078838174256</v>
      </c>
      <c r="Z55" s="1">
        <v>263.39999999999998</v>
      </c>
      <c r="AA55" s="1">
        <v>252</v>
      </c>
      <c r="AB55" s="1">
        <v>254.6</v>
      </c>
      <c r="AC55" s="1">
        <v>279.44</v>
      </c>
      <c r="AD55" s="1">
        <v>222.4</v>
      </c>
      <c r="AE55" s="1">
        <v>218</v>
      </c>
      <c r="AF55" s="1">
        <v>243.6</v>
      </c>
      <c r="AG55" s="1">
        <v>228.4</v>
      </c>
      <c r="AH55" s="1">
        <v>248.48</v>
      </c>
      <c r="AI55" s="1">
        <v>256.88</v>
      </c>
      <c r="AJ55" s="1"/>
      <c r="AK55" s="1">
        <f t="shared" si="8"/>
        <v>191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46</v>
      </c>
      <c r="C56" s="1">
        <v>1297</v>
      </c>
      <c r="D56" s="1">
        <v>159</v>
      </c>
      <c r="E56" s="1">
        <v>726</v>
      </c>
      <c r="F56" s="1">
        <v>633</v>
      </c>
      <c r="G56" s="8">
        <v>0.4</v>
      </c>
      <c r="H56" s="1">
        <v>40</v>
      </c>
      <c r="I56" s="1" t="str">
        <f>VLOOKUP(A56,[1]Sheet!$A:$I,9,0)</f>
        <v>матрица</v>
      </c>
      <c r="J56" s="1"/>
      <c r="K56" s="1">
        <v>734</v>
      </c>
      <c r="L56" s="1">
        <f t="shared" si="12"/>
        <v>-8</v>
      </c>
      <c r="M56" s="1"/>
      <c r="N56" s="1"/>
      <c r="O56" s="1"/>
      <c r="P56" s="1">
        <v>664.71000000000072</v>
      </c>
      <c r="Q56" s="1">
        <v>188.4899999999991</v>
      </c>
      <c r="R56" s="1"/>
      <c r="S56" s="1">
        <f t="shared" si="13"/>
        <v>145.19999999999999</v>
      </c>
      <c r="T56" s="5">
        <f t="shared" si="16"/>
        <v>111</v>
      </c>
      <c r="U56" s="5">
        <f t="shared" si="6"/>
        <v>111</v>
      </c>
      <c r="V56" s="5"/>
      <c r="W56" s="1"/>
      <c r="X56" s="1">
        <f t="shared" si="7"/>
        <v>11</v>
      </c>
      <c r="Y56" s="1">
        <f t="shared" si="14"/>
        <v>10.235537190082644</v>
      </c>
      <c r="Z56" s="1">
        <v>176.2</v>
      </c>
      <c r="AA56" s="1">
        <v>182.8</v>
      </c>
      <c r="AB56" s="1">
        <v>180.2</v>
      </c>
      <c r="AC56" s="1">
        <v>197.84</v>
      </c>
      <c r="AD56" s="1">
        <v>170</v>
      </c>
      <c r="AE56" s="1">
        <v>164.4</v>
      </c>
      <c r="AF56" s="1">
        <v>185.4</v>
      </c>
      <c r="AG56" s="1">
        <v>174.4</v>
      </c>
      <c r="AH56" s="1">
        <v>168.48</v>
      </c>
      <c r="AI56" s="1">
        <v>180.88</v>
      </c>
      <c r="AJ56" s="1"/>
      <c r="AK56" s="1">
        <f t="shared" si="8"/>
        <v>44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40</v>
      </c>
      <c r="C57" s="1">
        <v>891.67499999999995</v>
      </c>
      <c r="D57" s="1">
        <v>45.459000000000003</v>
      </c>
      <c r="E57" s="1">
        <v>520.97</v>
      </c>
      <c r="F57" s="1">
        <v>366.65699999999998</v>
      </c>
      <c r="G57" s="8">
        <v>1</v>
      </c>
      <c r="H57" s="1">
        <v>40</v>
      </c>
      <c r="I57" s="1" t="str">
        <f>VLOOKUP(A57,[1]Sheet!$A:$I,9,0)</f>
        <v>матрица</v>
      </c>
      <c r="J57" s="1"/>
      <c r="K57" s="1">
        <v>533.28200000000004</v>
      </c>
      <c r="L57" s="1">
        <f t="shared" si="12"/>
        <v>-12.312000000000012</v>
      </c>
      <c r="M57" s="1"/>
      <c r="N57" s="1"/>
      <c r="O57" s="1"/>
      <c r="P57" s="1">
        <v>279.48719999999997</v>
      </c>
      <c r="Q57" s="1">
        <v>79.267200000000003</v>
      </c>
      <c r="R57" s="1"/>
      <c r="S57" s="1">
        <f t="shared" si="13"/>
        <v>104.194</v>
      </c>
      <c r="T57" s="5">
        <f t="shared" si="16"/>
        <v>420.7226</v>
      </c>
      <c r="U57" s="5">
        <f t="shared" si="6"/>
        <v>420.7226</v>
      </c>
      <c r="V57" s="5"/>
      <c r="W57" s="1"/>
      <c r="X57" s="1">
        <f t="shared" si="7"/>
        <v>11</v>
      </c>
      <c r="Y57" s="1">
        <f t="shared" si="14"/>
        <v>6.9621225790352606</v>
      </c>
      <c r="Z57" s="1">
        <v>97.9114</v>
      </c>
      <c r="AA57" s="1">
        <v>106.1352</v>
      </c>
      <c r="AB57" s="1">
        <v>105.6514</v>
      </c>
      <c r="AC57" s="1">
        <v>127.1194</v>
      </c>
      <c r="AD57" s="1">
        <v>108.6482</v>
      </c>
      <c r="AE57" s="1">
        <v>87.781399999999991</v>
      </c>
      <c r="AF57" s="1">
        <v>107.892</v>
      </c>
      <c r="AG57" s="1">
        <v>99.501800000000003</v>
      </c>
      <c r="AH57" s="1">
        <v>98.780799999999999</v>
      </c>
      <c r="AI57" s="1">
        <v>101.8124</v>
      </c>
      <c r="AJ57" s="1"/>
      <c r="AK57" s="1">
        <f t="shared" si="8"/>
        <v>421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40</v>
      </c>
      <c r="C58" s="1">
        <v>609.50400000000002</v>
      </c>
      <c r="D58" s="1">
        <v>96.733000000000004</v>
      </c>
      <c r="E58" s="1">
        <v>356.065</v>
      </c>
      <c r="F58" s="1">
        <v>290.95800000000003</v>
      </c>
      <c r="G58" s="8">
        <v>1</v>
      </c>
      <c r="H58" s="1">
        <v>40</v>
      </c>
      <c r="I58" s="1" t="str">
        <f>VLOOKUP(A58,[1]Sheet!$A:$I,9,0)</f>
        <v>матрица</v>
      </c>
      <c r="J58" s="1"/>
      <c r="K58" s="1">
        <v>385.923</v>
      </c>
      <c r="L58" s="1">
        <f t="shared" si="12"/>
        <v>-29.858000000000004</v>
      </c>
      <c r="M58" s="1"/>
      <c r="N58" s="1"/>
      <c r="O58" s="1"/>
      <c r="P58" s="1">
        <v>200.2375999999999</v>
      </c>
      <c r="Q58" s="1">
        <v>46.83620000000019</v>
      </c>
      <c r="R58" s="1"/>
      <c r="S58" s="1">
        <f t="shared" si="13"/>
        <v>71.212999999999994</v>
      </c>
      <c r="T58" s="5">
        <f t="shared" si="16"/>
        <v>245.31119999999981</v>
      </c>
      <c r="U58" s="5">
        <f t="shared" si="6"/>
        <v>245.31119999999981</v>
      </c>
      <c r="V58" s="5"/>
      <c r="W58" s="1"/>
      <c r="X58" s="1">
        <f t="shared" si="7"/>
        <v>10.999999999999998</v>
      </c>
      <c r="Y58" s="1">
        <f t="shared" si="14"/>
        <v>7.5552469352505884</v>
      </c>
      <c r="Z58" s="1">
        <v>69.80080000000001</v>
      </c>
      <c r="AA58" s="1">
        <v>77.338200000000001</v>
      </c>
      <c r="AB58" s="1">
        <v>79.018200000000007</v>
      </c>
      <c r="AC58" s="1">
        <v>89.250199999999992</v>
      </c>
      <c r="AD58" s="1">
        <v>79.319400000000002</v>
      </c>
      <c r="AE58" s="1">
        <v>64.7316</v>
      </c>
      <c r="AF58" s="1">
        <v>68.932000000000002</v>
      </c>
      <c r="AG58" s="1">
        <v>58.972799999999992</v>
      </c>
      <c r="AH58" s="1">
        <v>75.433799999999991</v>
      </c>
      <c r="AI58" s="1">
        <v>77.439800000000005</v>
      </c>
      <c r="AJ58" s="1"/>
      <c r="AK58" s="1">
        <f t="shared" si="8"/>
        <v>245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40</v>
      </c>
      <c r="C59" s="1">
        <v>655.05799999999999</v>
      </c>
      <c r="D59" s="1">
        <v>52.201999999999998</v>
      </c>
      <c r="E59" s="1">
        <v>442.089</v>
      </c>
      <c r="F59" s="1">
        <v>207.62200000000001</v>
      </c>
      <c r="G59" s="8">
        <v>1</v>
      </c>
      <c r="H59" s="1">
        <v>40</v>
      </c>
      <c r="I59" s="1" t="str">
        <f>VLOOKUP(A59,[1]Sheet!$A:$I,9,0)</f>
        <v>матрица</v>
      </c>
      <c r="J59" s="1"/>
      <c r="K59" s="1">
        <v>465.74099999999999</v>
      </c>
      <c r="L59" s="1">
        <f t="shared" si="12"/>
        <v>-23.651999999999987</v>
      </c>
      <c r="M59" s="1"/>
      <c r="N59" s="1"/>
      <c r="O59" s="1"/>
      <c r="P59" s="1">
        <v>311.82619999999997</v>
      </c>
      <c r="Q59" s="1">
        <v>215.27799999999999</v>
      </c>
      <c r="R59" s="1"/>
      <c r="S59" s="1">
        <f t="shared" si="13"/>
        <v>88.4178</v>
      </c>
      <c r="T59" s="5">
        <f t="shared" si="16"/>
        <v>237.86960000000005</v>
      </c>
      <c r="U59" s="5">
        <f t="shared" si="6"/>
        <v>237.86960000000005</v>
      </c>
      <c r="V59" s="5"/>
      <c r="W59" s="1"/>
      <c r="X59" s="1">
        <f t="shared" si="7"/>
        <v>11</v>
      </c>
      <c r="Y59" s="1">
        <f t="shared" si="14"/>
        <v>8.3097091309668425</v>
      </c>
      <c r="Z59" s="1">
        <v>91.811199999999999</v>
      </c>
      <c r="AA59" s="1">
        <v>87.5672</v>
      </c>
      <c r="AB59" s="1">
        <v>79.655600000000007</v>
      </c>
      <c r="AC59" s="1">
        <v>98.024000000000001</v>
      </c>
      <c r="AD59" s="1">
        <v>87.452200000000005</v>
      </c>
      <c r="AE59" s="1">
        <v>83.501999999999995</v>
      </c>
      <c r="AF59" s="1">
        <v>95.496000000000009</v>
      </c>
      <c r="AG59" s="1">
        <v>86.113</v>
      </c>
      <c r="AH59" s="1">
        <v>87.204599999999999</v>
      </c>
      <c r="AI59" s="1">
        <v>88.51</v>
      </c>
      <c r="AJ59" s="1"/>
      <c r="AK59" s="1">
        <f t="shared" si="8"/>
        <v>238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40</v>
      </c>
      <c r="C60" s="1">
        <v>180.6</v>
      </c>
      <c r="D60" s="1">
        <v>7.657</v>
      </c>
      <c r="E60" s="1">
        <v>100.011</v>
      </c>
      <c r="F60" s="1">
        <v>76.923000000000002</v>
      </c>
      <c r="G60" s="8">
        <v>1</v>
      </c>
      <c r="H60" s="1">
        <v>30</v>
      </c>
      <c r="I60" s="1" t="str">
        <f>VLOOKUP(A60,[1]Sheet!$A:$I,9,0)</f>
        <v>матрица</v>
      </c>
      <c r="J60" s="1"/>
      <c r="K60" s="1">
        <v>111.95</v>
      </c>
      <c r="L60" s="1">
        <f t="shared" si="12"/>
        <v>-11.939000000000007</v>
      </c>
      <c r="M60" s="1"/>
      <c r="N60" s="1"/>
      <c r="O60" s="1"/>
      <c r="P60" s="1">
        <v>26.607200000000031</v>
      </c>
      <c r="Q60" s="1">
        <v>80.010199999999983</v>
      </c>
      <c r="R60" s="1"/>
      <c r="S60" s="1">
        <f t="shared" si="13"/>
        <v>20.002199999999998</v>
      </c>
      <c r="T60" s="5">
        <f t="shared" si="16"/>
        <v>36.483799999999974</v>
      </c>
      <c r="U60" s="5">
        <f t="shared" si="6"/>
        <v>36.483799999999974</v>
      </c>
      <c r="V60" s="5"/>
      <c r="W60" s="1"/>
      <c r="X60" s="1">
        <f t="shared" si="7"/>
        <v>11.000000000000002</v>
      </c>
      <c r="Y60" s="1">
        <f t="shared" si="14"/>
        <v>9.176010638829732</v>
      </c>
      <c r="Z60" s="1">
        <v>21.095400000000001</v>
      </c>
      <c r="AA60" s="1">
        <v>19.336400000000001</v>
      </c>
      <c r="AB60" s="1">
        <v>20.6144</v>
      </c>
      <c r="AC60" s="1">
        <v>24.0502</v>
      </c>
      <c r="AD60" s="1">
        <v>23.824200000000001</v>
      </c>
      <c r="AE60" s="1">
        <v>18.1646</v>
      </c>
      <c r="AF60" s="1">
        <v>16.3644</v>
      </c>
      <c r="AG60" s="1">
        <v>14.8538</v>
      </c>
      <c r="AH60" s="1">
        <v>31.559799999999999</v>
      </c>
      <c r="AI60" s="1">
        <v>32.778199999999998</v>
      </c>
      <c r="AJ60" s="1" t="s">
        <v>77</v>
      </c>
      <c r="AK60" s="1">
        <f t="shared" si="8"/>
        <v>36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46</v>
      </c>
      <c r="C61" s="1">
        <v>55</v>
      </c>
      <c r="D61" s="1">
        <v>32</v>
      </c>
      <c r="E61" s="1">
        <v>79</v>
      </c>
      <c r="F61" s="1">
        <v>8</v>
      </c>
      <c r="G61" s="8">
        <v>0.6</v>
      </c>
      <c r="H61" s="1">
        <v>60</v>
      </c>
      <c r="I61" s="1" t="str">
        <f>VLOOKUP(A61,[1]Sheet!$A:$I,9,0)</f>
        <v>матрица</v>
      </c>
      <c r="J61" s="1"/>
      <c r="K61" s="1">
        <v>86</v>
      </c>
      <c r="L61" s="1">
        <f t="shared" si="12"/>
        <v>-7</v>
      </c>
      <c r="M61" s="1"/>
      <c r="N61" s="1"/>
      <c r="O61" s="1"/>
      <c r="P61" s="1">
        <v>0</v>
      </c>
      <c r="Q61" s="1">
        <v>50</v>
      </c>
      <c r="R61" s="1"/>
      <c r="S61" s="1">
        <f t="shared" si="13"/>
        <v>15.8</v>
      </c>
      <c r="T61" s="5">
        <f>10*S61-R61-Q61-P61-O61-F61</f>
        <v>100</v>
      </c>
      <c r="U61" s="5">
        <f>V61</f>
        <v>50</v>
      </c>
      <c r="V61" s="5">
        <v>50</v>
      </c>
      <c r="W61" s="1" t="s">
        <v>145</v>
      </c>
      <c r="X61" s="1">
        <f t="shared" si="7"/>
        <v>6.8354430379746836</v>
      </c>
      <c r="Y61" s="1">
        <f t="shared" si="14"/>
        <v>3.6708860759493671</v>
      </c>
      <c r="Z61" s="1">
        <v>18.8</v>
      </c>
      <c r="AA61" s="1">
        <v>18.600000000000001</v>
      </c>
      <c r="AB61" s="1">
        <v>15</v>
      </c>
      <c r="AC61" s="1">
        <v>14.6</v>
      </c>
      <c r="AD61" s="1">
        <v>18.8</v>
      </c>
      <c r="AE61" s="1">
        <v>28.4</v>
      </c>
      <c r="AF61" s="1">
        <v>34.4</v>
      </c>
      <c r="AG61" s="1">
        <v>32</v>
      </c>
      <c r="AH61" s="1">
        <v>32</v>
      </c>
      <c r="AI61" s="1">
        <v>17.2</v>
      </c>
      <c r="AJ61" s="1" t="s">
        <v>111</v>
      </c>
      <c r="AK61" s="1">
        <f t="shared" si="8"/>
        <v>30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101</v>
      </c>
      <c r="B62" s="1" t="s">
        <v>46</v>
      </c>
      <c r="C62" s="1"/>
      <c r="D62" s="1"/>
      <c r="E62" s="17">
        <f>-1+E53</f>
        <v>135</v>
      </c>
      <c r="F62" s="17">
        <f>0+F53</f>
        <v>200</v>
      </c>
      <c r="G62" s="8">
        <v>0.35</v>
      </c>
      <c r="H62" s="1">
        <v>50</v>
      </c>
      <c r="I62" s="1" t="str">
        <f>VLOOKUP(A62,[1]Sheet!$A:$I,9,0)</f>
        <v>матрица</v>
      </c>
      <c r="J62" s="1"/>
      <c r="K62" s="1"/>
      <c r="L62" s="1">
        <f t="shared" si="12"/>
        <v>135</v>
      </c>
      <c r="M62" s="1"/>
      <c r="N62" s="1"/>
      <c r="O62" s="1"/>
      <c r="P62" s="1">
        <v>0</v>
      </c>
      <c r="Q62" s="1">
        <v>35.800000000000011</v>
      </c>
      <c r="R62" s="1"/>
      <c r="S62" s="1">
        <f t="shared" si="13"/>
        <v>27</v>
      </c>
      <c r="T62" s="5">
        <f t="shared" si="16"/>
        <v>61.199999999999989</v>
      </c>
      <c r="U62" s="5">
        <f t="shared" si="6"/>
        <v>61.199999999999989</v>
      </c>
      <c r="V62" s="5"/>
      <c r="W62" s="1"/>
      <c r="X62" s="1">
        <f t="shared" si="7"/>
        <v>11</v>
      </c>
      <c r="Y62" s="1">
        <f t="shared" si="14"/>
        <v>8.7333333333333343</v>
      </c>
      <c r="Z62" s="1">
        <v>25.8</v>
      </c>
      <c r="AA62" s="1">
        <v>15.2</v>
      </c>
      <c r="AB62" s="1">
        <v>27.2</v>
      </c>
      <c r="AC62" s="1">
        <v>26.8</v>
      </c>
      <c r="AD62" s="1">
        <v>24.2</v>
      </c>
      <c r="AE62" s="1">
        <v>24.2</v>
      </c>
      <c r="AF62" s="1">
        <v>25.6</v>
      </c>
      <c r="AG62" s="1">
        <v>19.2</v>
      </c>
      <c r="AH62" s="1">
        <v>16.8</v>
      </c>
      <c r="AI62" s="1">
        <v>29</v>
      </c>
      <c r="AJ62" s="1"/>
      <c r="AK62" s="1">
        <f t="shared" si="8"/>
        <v>21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46</v>
      </c>
      <c r="C63" s="1">
        <v>589</v>
      </c>
      <c r="D63" s="1">
        <v>847</v>
      </c>
      <c r="E63" s="1">
        <v>805</v>
      </c>
      <c r="F63" s="1">
        <v>613</v>
      </c>
      <c r="G63" s="8">
        <v>0.37</v>
      </c>
      <c r="H63" s="1">
        <v>50</v>
      </c>
      <c r="I63" s="1" t="str">
        <f>VLOOKUP(A63,[1]Sheet!$A:$I,9,0)</f>
        <v>матрица</v>
      </c>
      <c r="J63" s="1"/>
      <c r="K63" s="1">
        <v>822</v>
      </c>
      <c r="L63" s="1">
        <f t="shared" si="12"/>
        <v>-17</v>
      </c>
      <c r="M63" s="1"/>
      <c r="N63" s="1"/>
      <c r="O63" s="1"/>
      <c r="P63" s="1">
        <v>167.75999999999979</v>
      </c>
      <c r="Q63" s="1">
        <v>647.36000000000035</v>
      </c>
      <c r="R63" s="1"/>
      <c r="S63" s="1">
        <f t="shared" si="13"/>
        <v>161</v>
      </c>
      <c r="T63" s="5">
        <f t="shared" si="16"/>
        <v>342.87999999999988</v>
      </c>
      <c r="U63" s="5">
        <f>V63</f>
        <v>0</v>
      </c>
      <c r="V63" s="5">
        <v>0</v>
      </c>
      <c r="W63" s="1" t="s">
        <v>142</v>
      </c>
      <c r="X63" s="1">
        <f t="shared" si="7"/>
        <v>8.8703105590062119</v>
      </c>
      <c r="Y63" s="1">
        <f t="shared" si="14"/>
        <v>8.8703105590062119</v>
      </c>
      <c r="Z63" s="1">
        <v>144.4</v>
      </c>
      <c r="AA63" s="1">
        <v>130</v>
      </c>
      <c r="AB63" s="1">
        <v>130.80000000000001</v>
      </c>
      <c r="AC63" s="1">
        <v>110</v>
      </c>
      <c r="AD63" s="1">
        <v>110</v>
      </c>
      <c r="AE63" s="1">
        <v>103</v>
      </c>
      <c r="AF63" s="1">
        <v>78.8</v>
      </c>
      <c r="AG63" s="1">
        <v>74.2</v>
      </c>
      <c r="AH63" s="1">
        <v>79.8</v>
      </c>
      <c r="AI63" s="1">
        <v>82.6</v>
      </c>
      <c r="AJ63" s="1" t="s">
        <v>161</v>
      </c>
      <c r="AK63" s="1">
        <f t="shared" si="8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46</v>
      </c>
      <c r="C64" s="1">
        <v>13</v>
      </c>
      <c r="D64" s="1">
        <v>33</v>
      </c>
      <c r="E64" s="1">
        <v>14</v>
      </c>
      <c r="F64" s="1"/>
      <c r="G64" s="8">
        <v>0.4</v>
      </c>
      <c r="H64" s="1">
        <v>30</v>
      </c>
      <c r="I64" s="1" t="str">
        <f>VLOOKUP(A64,[1]Sheet!$A:$I,9,0)</f>
        <v>матрица</v>
      </c>
      <c r="J64" s="1"/>
      <c r="K64" s="1">
        <v>19</v>
      </c>
      <c r="L64" s="1">
        <f t="shared" si="12"/>
        <v>-5</v>
      </c>
      <c r="M64" s="1"/>
      <c r="N64" s="1"/>
      <c r="O64" s="1"/>
      <c r="P64" s="1">
        <v>24.8</v>
      </c>
      <c r="Q64" s="1">
        <v>34.200000000000003</v>
      </c>
      <c r="R64" s="1"/>
      <c r="S64" s="1">
        <f t="shared" si="13"/>
        <v>2.8</v>
      </c>
      <c r="T64" s="5"/>
      <c r="U64" s="5">
        <f t="shared" si="6"/>
        <v>0</v>
      </c>
      <c r="V64" s="5"/>
      <c r="W64" s="1"/>
      <c r="X64" s="1">
        <f t="shared" si="7"/>
        <v>21.071428571428573</v>
      </c>
      <c r="Y64" s="1">
        <f t="shared" si="14"/>
        <v>21.071428571428573</v>
      </c>
      <c r="Z64" s="1">
        <v>6</v>
      </c>
      <c r="AA64" s="1">
        <v>4.2</v>
      </c>
      <c r="AB64" s="1">
        <v>2</v>
      </c>
      <c r="AC64" s="1">
        <v>0</v>
      </c>
      <c r="AD64" s="1">
        <v>2</v>
      </c>
      <c r="AE64" s="1">
        <v>4.4000000000000004</v>
      </c>
      <c r="AF64" s="1">
        <v>2</v>
      </c>
      <c r="AG64" s="1">
        <v>1.8</v>
      </c>
      <c r="AH64" s="1">
        <v>7.4</v>
      </c>
      <c r="AI64" s="1">
        <v>7.2</v>
      </c>
      <c r="AJ64" s="1"/>
      <c r="AK64" s="1">
        <f t="shared" si="8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46</v>
      </c>
      <c r="C65" s="1">
        <v>92</v>
      </c>
      <c r="D65" s="1">
        <v>18</v>
      </c>
      <c r="E65" s="1">
        <v>49</v>
      </c>
      <c r="F65" s="1">
        <v>43</v>
      </c>
      <c r="G65" s="8">
        <v>0.6</v>
      </c>
      <c r="H65" s="1">
        <v>55</v>
      </c>
      <c r="I65" s="1" t="str">
        <f>VLOOKUP(A65,[1]Sheet!$A:$I,9,0)</f>
        <v>матрица</v>
      </c>
      <c r="J65" s="1"/>
      <c r="K65" s="1">
        <v>67</v>
      </c>
      <c r="L65" s="1">
        <f t="shared" si="12"/>
        <v>-18</v>
      </c>
      <c r="M65" s="1"/>
      <c r="N65" s="1"/>
      <c r="O65" s="1"/>
      <c r="P65" s="1">
        <v>0</v>
      </c>
      <c r="Q65" s="1">
        <v>50</v>
      </c>
      <c r="R65" s="1"/>
      <c r="S65" s="1">
        <f t="shared" si="13"/>
        <v>9.8000000000000007</v>
      </c>
      <c r="T65" s="5">
        <f t="shared" si="16"/>
        <v>14.800000000000011</v>
      </c>
      <c r="U65" s="5">
        <f t="shared" si="6"/>
        <v>14.800000000000011</v>
      </c>
      <c r="V65" s="5"/>
      <c r="W65" s="1"/>
      <c r="X65" s="1">
        <f t="shared" si="7"/>
        <v>11</v>
      </c>
      <c r="Y65" s="1">
        <f t="shared" si="14"/>
        <v>9.4897959183673457</v>
      </c>
      <c r="Z65" s="1">
        <v>18</v>
      </c>
      <c r="AA65" s="1">
        <v>16.2</v>
      </c>
      <c r="AB65" s="1">
        <v>10.8</v>
      </c>
      <c r="AC65" s="1">
        <v>8.6</v>
      </c>
      <c r="AD65" s="1">
        <v>22</v>
      </c>
      <c r="AE65" s="1">
        <v>23.4</v>
      </c>
      <c r="AF65" s="1">
        <v>25</v>
      </c>
      <c r="AG65" s="1">
        <v>20</v>
      </c>
      <c r="AH65" s="1">
        <v>21.4</v>
      </c>
      <c r="AI65" s="1">
        <v>12.6</v>
      </c>
      <c r="AJ65" s="1" t="s">
        <v>116</v>
      </c>
      <c r="AK65" s="1">
        <f t="shared" si="8"/>
        <v>9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46</v>
      </c>
      <c r="C66" s="1">
        <v>79</v>
      </c>
      <c r="D66" s="1">
        <v>3</v>
      </c>
      <c r="E66" s="1">
        <v>77</v>
      </c>
      <c r="F66" s="1">
        <v>2</v>
      </c>
      <c r="G66" s="8">
        <v>0.45</v>
      </c>
      <c r="H66" s="1">
        <v>40</v>
      </c>
      <c r="I66" s="1" t="str">
        <f>VLOOKUP(A66,[1]Sheet!$A:$I,9,0)</f>
        <v>матрица</v>
      </c>
      <c r="J66" s="1"/>
      <c r="K66" s="1">
        <v>98</v>
      </c>
      <c r="L66" s="1">
        <f t="shared" si="12"/>
        <v>-21</v>
      </c>
      <c r="M66" s="1"/>
      <c r="N66" s="1"/>
      <c r="O66" s="1"/>
      <c r="P66" s="1">
        <v>0</v>
      </c>
      <c r="Q66" s="1">
        <v>50</v>
      </c>
      <c r="R66" s="1"/>
      <c r="S66" s="1">
        <f t="shared" si="13"/>
        <v>15.4</v>
      </c>
      <c r="T66" s="5">
        <f>9*S66-R66-Q66-P66-O66-F66</f>
        <v>86.6</v>
      </c>
      <c r="U66" s="5">
        <f>V66</f>
        <v>50</v>
      </c>
      <c r="V66" s="5">
        <v>50</v>
      </c>
      <c r="W66" s="1" t="s">
        <v>145</v>
      </c>
      <c r="X66" s="1">
        <f t="shared" si="7"/>
        <v>6.6233766233766236</v>
      </c>
      <c r="Y66" s="1">
        <f t="shared" si="14"/>
        <v>3.3766233766233764</v>
      </c>
      <c r="Z66" s="1">
        <v>15.8</v>
      </c>
      <c r="AA66" s="1">
        <v>7.6</v>
      </c>
      <c r="AB66" s="1">
        <v>11.8</v>
      </c>
      <c r="AC66" s="1">
        <v>1.8</v>
      </c>
      <c r="AD66" s="1">
        <v>1.4</v>
      </c>
      <c r="AE66" s="1">
        <v>11.4</v>
      </c>
      <c r="AF66" s="1">
        <v>11.6</v>
      </c>
      <c r="AG66" s="1">
        <v>8.8000000000000007</v>
      </c>
      <c r="AH66" s="1">
        <v>8.6</v>
      </c>
      <c r="AI66" s="1">
        <v>14.2</v>
      </c>
      <c r="AJ66" s="1" t="s">
        <v>118</v>
      </c>
      <c r="AK66" s="1">
        <f t="shared" si="8"/>
        <v>23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46</v>
      </c>
      <c r="C67" s="1">
        <v>346</v>
      </c>
      <c r="D67" s="1">
        <v>198</v>
      </c>
      <c r="E67" s="1">
        <v>240</v>
      </c>
      <c r="F67" s="1">
        <v>297</v>
      </c>
      <c r="G67" s="8">
        <v>0.4</v>
      </c>
      <c r="H67" s="1">
        <v>50</v>
      </c>
      <c r="I67" s="10" t="s">
        <v>79</v>
      </c>
      <c r="J67" s="1"/>
      <c r="K67" s="1">
        <v>247</v>
      </c>
      <c r="L67" s="1">
        <f t="shared" ref="L67:L88" si="17">E67-K67</f>
        <v>-7</v>
      </c>
      <c r="M67" s="1"/>
      <c r="N67" s="1"/>
      <c r="O67" s="1"/>
      <c r="P67" s="1">
        <v>19.00000000000006</v>
      </c>
      <c r="Q67" s="1">
        <v>111.6</v>
      </c>
      <c r="R67" s="1"/>
      <c r="S67" s="1">
        <f t="shared" ref="S67:S96" si="18">E67/5</f>
        <v>48</v>
      </c>
      <c r="T67" s="5">
        <f t="shared" si="16"/>
        <v>100.39999999999992</v>
      </c>
      <c r="U67" s="5">
        <f t="shared" si="6"/>
        <v>100.39999999999992</v>
      </c>
      <c r="V67" s="5"/>
      <c r="W67" s="1"/>
      <c r="X67" s="1">
        <f t="shared" si="7"/>
        <v>11</v>
      </c>
      <c r="Y67" s="1">
        <f t="shared" si="14"/>
        <v>8.9083333333333332</v>
      </c>
      <c r="Z67" s="1">
        <v>46.6</v>
      </c>
      <c r="AA67" s="1">
        <v>50.2</v>
      </c>
      <c r="AB67" s="1">
        <v>56.2</v>
      </c>
      <c r="AC67" s="1">
        <v>43</v>
      </c>
      <c r="AD67" s="1">
        <v>41</v>
      </c>
      <c r="AE67" s="1">
        <v>60.6</v>
      </c>
      <c r="AF67" s="1">
        <v>79.400000000000006</v>
      </c>
      <c r="AG67" s="1">
        <v>86.8</v>
      </c>
      <c r="AH67" s="1">
        <v>99</v>
      </c>
      <c r="AI67" s="1">
        <v>87</v>
      </c>
      <c r="AJ67" s="1" t="s">
        <v>77</v>
      </c>
      <c r="AK67" s="1">
        <f t="shared" si="8"/>
        <v>40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46</v>
      </c>
      <c r="C68" s="1">
        <v>21</v>
      </c>
      <c r="D68" s="1">
        <v>20</v>
      </c>
      <c r="E68" s="1">
        <v>11</v>
      </c>
      <c r="F68" s="1">
        <v>27</v>
      </c>
      <c r="G68" s="8">
        <v>0.4</v>
      </c>
      <c r="H68" s="1">
        <v>55</v>
      </c>
      <c r="I68" s="1" t="str">
        <f>VLOOKUP(A68,[1]Sheet!$A:$I,9,0)</f>
        <v>матрица</v>
      </c>
      <c r="J68" s="1"/>
      <c r="K68" s="1">
        <v>14</v>
      </c>
      <c r="L68" s="1">
        <f t="shared" si="17"/>
        <v>-3</v>
      </c>
      <c r="M68" s="1"/>
      <c r="N68" s="1"/>
      <c r="O68" s="1"/>
      <c r="P68" s="1">
        <v>0</v>
      </c>
      <c r="Q68" s="1">
        <v>0</v>
      </c>
      <c r="R68" s="1"/>
      <c r="S68" s="1">
        <f t="shared" si="18"/>
        <v>2.2000000000000002</v>
      </c>
      <c r="T68" s="5"/>
      <c r="U68" s="5">
        <f t="shared" si="6"/>
        <v>0</v>
      </c>
      <c r="V68" s="5"/>
      <c r="W68" s="1"/>
      <c r="X68" s="1">
        <f t="shared" si="7"/>
        <v>12.272727272727272</v>
      </c>
      <c r="Y68" s="1">
        <f t="shared" si="14"/>
        <v>12.272727272727272</v>
      </c>
      <c r="Z68" s="1">
        <v>3.2</v>
      </c>
      <c r="AA68" s="1">
        <v>3.2</v>
      </c>
      <c r="AB68" s="1">
        <v>4.4000000000000004</v>
      </c>
      <c r="AC68" s="1">
        <v>3.6</v>
      </c>
      <c r="AD68" s="1">
        <v>3</v>
      </c>
      <c r="AE68" s="1">
        <v>3</v>
      </c>
      <c r="AF68" s="1">
        <v>4.4000000000000004</v>
      </c>
      <c r="AG68" s="1">
        <v>5</v>
      </c>
      <c r="AH68" s="1">
        <v>2.6</v>
      </c>
      <c r="AI68" s="1">
        <v>1.8</v>
      </c>
      <c r="AJ68" s="1"/>
      <c r="AK68" s="1">
        <f t="shared" si="8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40</v>
      </c>
      <c r="C69" s="1">
        <v>325.63099999999997</v>
      </c>
      <c r="D69" s="1">
        <v>69.909000000000006</v>
      </c>
      <c r="E69" s="1">
        <v>303.096</v>
      </c>
      <c r="F69" s="1">
        <v>22.039000000000001</v>
      </c>
      <c r="G69" s="8">
        <v>1</v>
      </c>
      <c r="H69" s="1">
        <v>55</v>
      </c>
      <c r="I69" s="10" t="s">
        <v>79</v>
      </c>
      <c r="J69" s="1"/>
      <c r="K69" s="1">
        <v>396.3</v>
      </c>
      <c r="L69" s="1">
        <f t="shared" si="17"/>
        <v>-93.204000000000008</v>
      </c>
      <c r="M69" s="1"/>
      <c r="N69" s="1"/>
      <c r="O69" s="1"/>
      <c r="P69" s="1">
        <v>150</v>
      </c>
      <c r="Q69" s="1">
        <v>300</v>
      </c>
      <c r="R69" s="1"/>
      <c r="S69" s="1">
        <f t="shared" si="18"/>
        <v>60.619199999999999</v>
      </c>
      <c r="T69" s="5">
        <f t="shared" si="16"/>
        <v>194.7722</v>
      </c>
      <c r="U69" s="5">
        <f t="shared" si="6"/>
        <v>194.7722</v>
      </c>
      <c r="V69" s="5"/>
      <c r="W69" s="1"/>
      <c r="X69" s="1">
        <f t="shared" si="7"/>
        <v>11</v>
      </c>
      <c r="Y69" s="1">
        <f t="shared" si="14"/>
        <v>7.7869552880935409</v>
      </c>
      <c r="Z69" s="1">
        <v>86.847999999999999</v>
      </c>
      <c r="AA69" s="1">
        <v>73.95</v>
      </c>
      <c r="AB69" s="1">
        <v>59.267600000000002</v>
      </c>
      <c r="AC69" s="1">
        <v>66.998199999999997</v>
      </c>
      <c r="AD69" s="1">
        <v>60.372199999999999</v>
      </c>
      <c r="AE69" s="1">
        <v>24.9132</v>
      </c>
      <c r="AF69" s="1">
        <v>20.422000000000001</v>
      </c>
      <c r="AG69" s="1">
        <v>32.261200000000002</v>
      </c>
      <c r="AH69" s="1">
        <v>30.621400000000001</v>
      </c>
      <c r="AI69" s="1">
        <v>41.658999999999999</v>
      </c>
      <c r="AJ69" s="1" t="s">
        <v>42</v>
      </c>
      <c r="AK69" s="1">
        <f t="shared" si="8"/>
        <v>195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3" t="s">
        <v>122</v>
      </c>
      <c r="B70" s="23" t="s">
        <v>40</v>
      </c>
      <c r="C70" s="23">
        <v>892.98800000000006</v>
      </c>
      <c r="D70" s="23">
        <v>700.37099999999998</v>
      </c>
      <c r="E70" s="23">
        <v>707.16899999999998</v>
      </c>
      <c r="F70" s="23">
        <v>882.779</v>
      </c>
      <c r="G70" s="24">
        <v>1</v>
      </c>
      <c r="H70" s="23">
        <v>60</v>
      </c>
      <c r="I70" s="23" t="str">
        <f>VLOOKUP(A70,[1]Sheet!$A:$I,9,0)</f>
        <v>матрица</v>
      </c>
      <c r="J70" s="23"/>
      <c r="K70" s="23">
        <v>699.08500000000004</v>
      </c>
      <c r="L70" s="23">
        <f t="shared" si="17"/>
        <v>8.0839999999999463</v>
      </c>
      <c r="M70" s="23"/>
      <c r="N70" s="23"/>
      <c r="O70" s="23"/>
      <c r="P70" s="23">
        <v>359.74736000000041</v>
      </c>
      <c r="Q70" s="23">
        <v>209.0861799999997</v>
      </c>
      <c r="R70" s="23"/>
      <c r="S70" s="23">
        <f t="shared" si="18"/>
        <v>141.43379999999999</v>
      </c>
      <c r="T70" s="27">
        <f>12*S70-R70-Q70-P70-O70-F70</f>
        <v>245.5930599999997</v>
      </c>
      <c r="U70" s="5">
        <v>220</v>
      </c>
      <c r="V70" s="27"/>
      <c r="W70" s="23"/>
      <c r="X70" s="1">
        <f t="shared" si="7"/>
        <v>11.819045659524104</v>
      </c>
      <c r="Y70" s="23">
        <f t="shared" ref="Y70:Y96" si="19">(F70+O70+P70+Q70+R70)/S70</f>
        <v>10.263547610260066</v>
      </c>
      <c r="Z70" s="23">
        <v>149.8398</v>
      </c>
      <c r="AA70" s="23">
        <v>158.6412</v>
      </c>
      <c r="AB70" s="23">
        <v>158.25620000000001</v>
      </c>
      <c r="AC70" s="23">
        <v>149.56200000000001</v>
      </c>
      <c r="AD70" s="23">
        <v>142.50360000000001</v>
      </c>
      <c r="AE70" s="23">
        <v>150.68520000000001</v>
      </c>
      <c r="AF70" s="23">
        <v>160.66640000000001</v>
      </c>
      <c r="AG70" s="23">
        <v>156.4254</v>
      </c>
      <c r="AH70" s="23">
        <v>164.7124</v>
      </c>
      <c r="AI70" s="23">
        <v>158.36160000000001</v>
      </c>
      <c r="AJ70" s="23" t="s">
        <v>157</v>
      </c>
      <c r="AK70" s="1">
        <f t="shared" si="8"/>
        <v>220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8" t="s">
        <v>123</v>
      </c>
      <c r="B71" s="28" t="s">
        <v>40</v>
      </c>
      <c r="C71" s="28">
        <v>1536.1849999999999</v>
      </c>
      <c r="D71" s="28">
        <v>1179.646</v>
      </c>
      <c r="E71" s="28">
        <v>1463.4939999999999</v>
      </c>
      <c r="F71" s="28">
        <v>1136.2909999999999</v>
      </c>
      <c r="G71" s="29">
        <v>1</v>
      </c>
      <c r="H71" s="28">
        <v>60</v>
      </c>
      <c r="I71" s="28" t="str">
        <f>VLOOKUP(A71,[1]Sheet!$A:$I,9,0)</f>
        <v>матрица</v>
      </c>
      <c r="J71" s="28"/>
      <c r="K71" s="28">
        <v>1549.8720000000001</v>
      </c>
      <c r="L71" s="28">
        <f t="shared" si="17"/>
        <v>-86.378000000000156</v>
      </c>
      <c r="M71" s="28"/>
      <c r="N71" s="28"/>
      <c r="O71" s="28"/>
      <c r="P71" s="28">
        <v>1008.72148</v>
      </c>
      <c r="Q71" s="28">
        <v>566.15843999999947</v>
      </c>
      <c r="R71" s="28">
        <v>300</v>
      </c>
      <c r="S71" s="28">
        <f t="shared" si="18"/>
        <v>292.69880000000001</v>
      </c>
      <c r="T71" s="30">
        <f t="shared" ref="T71" si="20">11*S71-R71-Q71-P71-O71-F71</f>
        <v>208.51588000000015</v>
      </c>
      <c r="U71" s="5">
        <v>0</v>
      </c>
      <c r="V71" s="30">
        <v>0</v>
      </c>
      <c r="W71" s="28" t="s">
        <v>143</v>
      </c>
      <c r="X71" s="1">
        <f t="shared" ref="X71:X96" si="21">(F71+O71+P71+Q71+R71+U71)/S71</f>
        <v>10.287609378651362</v>
      </c>
      <c r="Y71" s="28">
        <f t="shared" si="19"/>
        <v>10.287609378651362</v>
      </c>
      <c r="Z71" s="28">
        <v>311.60039999999998</v>
      </c>
      <c r="AA71" s="28">
        <v>290.70960000000002</v>
      </c>
      <c r="AB71" s="28">
        <v>272.58539999999999</v>
      </c>
      <c r="AC71" s="28">
        <v>298.94779999999997</v>
      </c>
      <c r="AD71" s="28">
        <v>281.13580000000002</v>
      </c>
      <c r="AE71" s="28">
        <v>300.11840000000001</v>
      </c>
      <c r="AF71" s="28">
        <v>276.55599999999998</v>
      </c>
      <c r="AG71" s="28">
        <v>232.0412</v>
      </c>
      <c r="AH71" s="28">
        <v>237.88659999999999</v>
      </c>
      <c r="AI71" s="28">
        <v>242.876</v>
      </c>
      <c r="AJ71" s="28" t="s">
        <v>160</v>
      </c>
      <c r="AK71" s="1">
        <f t="shared" ref="AK71:AK96" si="22">ROUND(G71*U71,0)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124</v>
      </c>
      <c r="B72" s="23" t="s">
        <v>40</v>
      </c>
      <c r="C72" s="23">
        <v>1749.961</v>
      </c>
      <c r="D72" s="23">
        <v>423.59699999999998</v>
      </c>
      <c r="E72" s="23">
        <v>1165.7260000000001</v>
      </c>
      <c r="F72" s="23">
        <v>985.34799999999996</v>
      </c>
      <c r="G72" s="24">
        <v>1</v>
      </c>
      <c r="H72" s="23">
        <v>60</v>
      </c>
      <c r="I72" s="23" t="str">
        <f>VLOOKUP(A72,[1]Sheet!$A:$I,9,0)</f>
        <v>матрица</v>
      </c>
      <c r="J72" s="23"/>
      <c r="K72" s="23">
        <v>1187.2</v>
      </c>
      <c r="L72" s="23">
        <f t="shared" si="17"/>
        <v>-21.473999999999933</v>
      </c>
      <c r="M72" s="23"/>
      <c r="N72" s="23"/>
      <c r="O72" s="23"/>
      <c r="P72" s="23">
        <v>549.57288000000017</v>
      </c>
      <c r="Q72" s="23">
        <v>382.21496000000002</v>
      </c>
      <c r="R72" s="23">
        <v>200</v>
      </c>
      <c r="S72" s="23">
        <f t="shared" si="18"/>
        <v>233.14520000000002</v>
      </c>
      <c r="T72" s="27">
        <f t="shared" ref="T72:T73" si="23">12*S72-R72-Q72-P72-O72-F72</f>
        <v>680.60655999999972</v>
      </c>
      <c r="U72" s="5">
        <v>600</v>
      </c>
      <c r="V72" s="27"/>
      <c r="W72" s="23"/>
      <c r="X72" s="1">
        <f t="shared" si="21"/>
        <v>11.654264552733659</v>
      </c>
      <c r="Y72" s="23">
        <f t="shared" si="19"/>
        <v>9.0807610021565957</v>
      </c>
      <c r="Z72" s="23">
        <v>229.86080000000001</v>
      </c>
      <c r="AA72" s="23">
        <v>221.07040000000001</v>
      </c>
      <c r="AB72" s="23">
        <v>235.9314</v>
      </c>
      <c r="AC72" s="23">
        <v>287.66239999999999</v>
      </c>
      <c r="AD72" s="23">
        <v>290.4074</v>
      </c>
      <c r="AE72" s="23">
        <v>282.14600000000002</v>
      </c>
      <c r="AF72" s="23">
        <v>248.25319999999999</v>
      </c>
      <c r="AG72" s="23">
        <v>219.82759999999999</v>
      </c>
      <c r="AH72" s="23">
        <v>289.49160000000001</v>
      </c>
      <c r="AI72" s="23">
        <v>274.96039999999999</v>
      </c>
      <c r="AJ72" s="23" t="s">
        <v>157</v>
      </c>
      <c r="AK72" s="1">
        <f t="shared" si="22"/>
        <v>600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3" t="s">
        <v>62</v>
      </c>
      <c r="B73" s="23" t="s">
        <v>40</v>
      </c>
      <c r="C73" s="23">
        <v>3521.3020000000001</v>
      </c>
      <c r="D73" s="23">
        <v>3261.5729999999999</v>
      </c>
      <c r="E73" s="23">
        <v>1742.028</v>
      </c>
      <c r="F73" s="23">
        <v>1789.8610000000001</v>
      </c>
      <c r="G73" s="24">
        <v>1</v>
      </c>
      <c r="H73" s="23">
        <v>60</v>
      </c>
      <c r="I73" s="23" t="str">
        <f>VLOOKUP(A73,[1]Sheet!$A:$I,9,0)</f>
        <v>матрица</v>
      </c>
      <c r="J73" s="23"/>
      <c r="K73" s="23">
        <v>1855.644</v>
      </c>
      <c r="L73" s="23">
        <f t="shared" si="17"/>
        <v>-113.61599999999999</v>
      </c>
      <c r="M73" s="23"/>
      <c r="N73" s="23"/>
      <c r="O73" s="23"/>
      <c r="P73" s="23">
        <v>603.75339999999994</v>
      </c>
      <c r="Q73" s="23">
        <v>551.3249400000002</v>
      </c>
      <c r="R73" s="23">
        <v>400</v>
      </c>
      <c r="S73" s="23">
        <f t="shared" si="18"/>
        <v>348.40559999999999</v>
      </c>
      <c r="T73" s="27">
        <f t="shared" si="23"/>
        <v>835.9278599999991</v>
      </c>
      <c r="U73" s="5">
        <v>750</v>
      </c>
      <c r="V73" s="27"/>
      <c r="W73" s="23"/>
      <c r="X73" s="1">
        <f t="shared" si="21"/>
        <v>11.753368315549462</v>
      </c>
      <c r="Y73" s="23">
        <f t="shared" si="19"/>
        <v>9.6007048681192266</v>
      </c>
      <c r="Z73" s="23">
        <v>351.51580000000001</v>
      </c>
      <c r="AA73" s="23">
        <v>336.48200000000003</v>
      </c>
      <c r="AB73" s="23">
        <v>347.6284</v>
      </c>
      <c r="AC73" s="23">
        <v>390.80599999999998</v>
      </c>
      <c r="AD73" s="23">
        <v>472.12659999999988</v>
      </c>
      <c r="AE73" s="23">
        <v>494.25159999999988</v>
      </c>
      <c r="AF73" s="23">
        <v>409.25319999999999</v>
      </c>
      <c r="AG73" s="23">
        <v>391.40199999999999</v>
      </c>
      <c r="AH73" s="23">
        <v>406.3408</v>
      </c>
      <c r="AI73" s="23">
        <v>389.34519999999998</v>
      </c>
      <c r="AJ73" s="23" t="s">
        <v>157</v>
      </c>
      <c r="AK73" s="1">
        <f t="shared" si="22"/>
        <v>750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40</v>
      </c>
      <c r="C74" s="1">
        <v>63.863999999999997</v>
      </c>
      <c r="D74" s="1"/>
      <c r="E74" s="1">
        <v>14.946999999999999</v>
      </c>
      <c r="F74" s="1">
        <v>48.917000000000002</v>
      </c>
      <c r="G74" s="8">
        <v>1</v>
      </c>
      <c r="H74" s="1">
        <v>60</v>
      </c>
      <c r="I74" s="1" t="str">
        <f>VLOOKUP(A74,[1]Sheet!$A:$I,9,0)</f>
        <v>матрица</v>
      </c>
      <c r="J74" s="1"/>
      <c r="K74" s="1">
        <v>16.600000000000001</v>
      </c>
      <c r="L74" s="1">
        <f t="shared" si="17"/>
        <v>-1.6530000000000022</v>
      </c>
      <c r="M74" s="1"/>
      <c r="N74" s="1"/>
      <c r="O74" s="1"/>
      <c r="P74" s="1">
        <v>22.228600000000011</v>
      </c>
      <c r="Q74" s="1">
        <v>0</v>
      </c>
      <c r="R74" s="1"/>
      <c r="S74" s="1">
        <f t="shared" si="18"/>
        <v>2.9893999999999998</v>
      </c>
      <c r="T74" s="5"/>
      <c r="U74" s="5">
        <f t="shared" ref="U74:U88" si="24">T74</f>
        <v>0</v>
      </c>
      <c r="V74" s="5"/>
      <c r="W74" s="1"/>
      <c r="X74" s="1">
        <f t="shared" si="21"/>
        <v>23.799290827590827</v>
      </c>
      <c r="Y74" s="1">
        <f t="shared" si="19"/>
        <v>23.799290827590827</v>
      </c>
      <c r="Z74" s="1">
        <v>4.1386000000000003</v>
      </c>
      <c r="AA74" s="1">
        <v>7.8266000000000009</v>
      </c>
      <c r="AB74" s="1">
        <v>6.2522000000000002</v>
      </c>
      <c r="AC74" s="1">
        <v>7.2170000000000014</v>
      </c>
      <c r="AD74" s="1">
        <v>9.1471999999999998</v>
      </c>
      <c r="AE74" s="1">
        <v>11.5648</v>
      </c>
      <c r="AF74" s="1">
        <v>11.887600000000001</v>
      </c>
      <c r="AG74" s="1">
        <v>8.6647999999999996</v>
      </c>
      <c r="AH74" s="1">
        <v>12.8384</v>
      </c>
      <c r="AI74" s="1">
        <v>12.6814</v>
      </c>
      <c r="AJ74" s="19" t="s">
        <v>126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46</v>
      </c>
      <c r="C75" s="1">
        <v>418</v>
      </c>
      <c r="D75" s="1">
        <v>171</v>
      </c>
      <c r="E75" s="1">
        <v>373</v>
      </c>
      <c r="F75" s="1">
        <v>195</v>
      </c>
      <c r="G75" s="8">
        <v>0.3</v>
      </c>
      <c r="H75" s="1">
        <v>40</v>
      </c>
      <c r="I75" s="1" t="str">
        <f>VLOOKUP(A75,[1]Sheet!$A:$I,9,0)</f>
        <v>матрица</v>
      </c>
      <c r="J75" s="1"/>
      <c r="K75" s="1">
        <v>395</v>
      </c>
      <c r="L75" s="1">
        <f t="shared" si="17"/>
        <v>-22</v>
      </c>
      <c r="M75" s="1"/>
      <c r="N75" s="1"/>
      <c r="O75" s="1"/>
      <c r="P75" s="1">
        <v>344.60000000000008</v>
      </c>
      <c r="Q75" s="1">
        <v>165.8</v>
      </c>
      <c r="R75" s="1"/>
      <c r="S75" s="1">
        <f t="shared" si="18"/>
        <v>74.599999999999994</v>
      </c>
      <c r="T75" s="5">
        <f>11*S75-R75-Q75-P75-O75-F75</f>
        <v>115.19999999999987</v>
      </c>
      <c r="U75" s="5">
        <f t="shared" si="24"/>
        <v>115.19999999999987</v>
      </c>
      <c r="V75" s="5"/>
      <c r="W75" s="1"/>
      <c r="X75" s="1">
        <f t="shared" si="21"/>
        <v>11</v>
      </c>
      <c r="Y75" s="1">
        <f t="shared" si="19"/>
        <v>9.4557640750670267</v>
      </c>
      <c r="Z75" s="1">
        <v>82.4</v>
      </c>
      <c r="AA75" s="1">
        <v>83.4</v>
      </c>
      <c r="AB75" s="1">
        <v>74.2</v>
      </c>
      <c r="AC75" s="1">
        <v>73.2</v>
      </c>
      <c r="AD75" s="1">
        <v>74.400000000000006</v>
      </c>
      <c r="AE75" s="1">
        <v>69.599999999999994</v>
      </c>
      <c r="AF75" s="1">
        <v>66.599999999999994</v>
      </c>
      <c r="AG75" s="1">
        <v>71.2</v>
      </c>
      <c r="AH75" s="1">
        <v>81.2</v>
      </c>
      <c r="AI75" s="1">
        <v>83.2</v>
      </c>
      <c r="AJ75" s="1"/>
      <c r="AK75" s="1">
        <f t="shared" si="22"/>
        <v>35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128</v>
      </c>
      <c r="B76" s="11" t="s">
        <v>46</v>
      </c>
      <c r="C76" s="11"/>
      <c r="D76" s="11"/>
      <c r="E76" s="11"/>
      <c r="F76" s="11"/>
      <c r="G76" s="12">
        <v>0.05</v>
      </c>
      <c r="H76" s="11">
        <v>120</v>
      </c>
      <c r="I76" s="1" t="str">
        <f>VLOOKUP(A76,[1]Sheet!$A:$I,9,0)</f>
        <v>матрица</v>
      </c>
      <c r="J76" s="11"/>
      <c r="K76" s="11"/>
      <c r="L76" s="11">
        <f t="shared" si="17"/>
        <v>0</v>
      </c>
      <c r="M76" s="11"/>
      <c r="N76" s="11"/>
      <c r="O76" s="11"/>
      <c r="P76" s="11">
        <v>0</v>
      </c>
      <c r="Q76" s="11">
        <v>0</v>
      </c>
      <c r="R76" s="11"/>
      <c r="S76" s="11">
        <f t="shared" si="18"/>
        <v>0</v>
      </c>
      <c r="T76" s="13"/>
      <c r="U76" s="5">
        <f>V76</f>
        <v>50</v>
      </c>
      <c r="V76" s="13">
        <v>50</v>
      </c>
      <c r="W76" s="11" t="s">
        <v>146</v>
      </c>
      <c r="X76" s="1" t="e">
        <f t="shared" si="21"/>
        <v>#DIV/0!</v>
      </c>
      <c r="Y76" s="11" t="e">
        <f t="shared" si="19"/>
        <v>#DIV/0!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 t="s">
        <v>162</v>
      </c>
      <c r="AK76" s="1">
        <f t="shared" si="22"/>
        <v>3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3" t="s">
        <v>129</v>
      </c>
      <c r="B77" s="23" t="s">
        <v>40</v>
      </c>
      <c r="C77" s="23">
        <v>2411.7930000000001</v>
      </c>
      <c r="D77" s="23">
        <v>1547.423</v>
      </c>
      <c r="E77" s="23">
        <v>2452.0349999999999</v>
      </c>
      <c r="F77" s="23">
        <v>1396.98</v>
      </c>
      <c r="G77" s="24">
        <v>1</v>
      </c>
      <c r="H77" s="23">
        <v>40</v>
      </c>
      <c r="I77" s="23" t="str">
        <f>VLOOKUP(A77,[1]Sheet!$A:$I,9,0)</f>
        <v>матрица</v>
      </c>
      <c r="J77" s="23"/>
      <c r="K77" s="23">
        <v>2376.4659999999999</v>
      </c>
      <c r="L77" s="23">
        <f t="shared" si="17"/>
        <v>75.56899999999996</v>
      </c>
      <c r="M77" s="23"/>
      <c r="N77" s="23"/>
      <c r="O77" s="23"/>
      <c r="P77" s="23">
        <v>1584.2470900000001</v>
      </c>
      <c r="Q77" s="23">
        <v>646.10431000000017</v>
      </c>
      <c r="R77" s="23">
        <v>400</v>
      </c>
      <c r="S77" s="23">
        <f t="shared" si="18"/>
        <v>490.40699999999998</v>
      </c>
      <c r="T77" s="27">
        <f>12*S77-R77-Q77-P77-O77-F77</f>
        <v>1857.5525999999995</v>
      </c>
      <c r="U77" s="5">
        <v>1750</v>
      </c>
      <c r="V77" s="27"/>
      <c r="W77" s="23"/>
      <c r="X77" s="1">
        <f t="shared" si="21"/>
        <v>11.780687061970978</v>
      </c>
      <c r="Y77" s="23">
        <f t="shared" si="19"/>
        <v>8.2122225009023122</v>
      </c>
      <c r="Z77" s="23">
        <v>491.04140000000001</v>
      </c>
      <c r="AA77" s="23">
        <v>487.68380000000002</v>
      </c>
      <c r="AB77" s="23">
        <v>476.82080000000002</v>
      </c>
      <c r="AC77" s="23">
        <v>480.17680000000001</v>
      </c>
      <c r="AD77" s="23">
        <v>478.86779999999999</v>
      </c>
      <c r="AE77" s="23">
        <v>509.5206</v>
      </c>
      <c r="AF77" s="23">
        <v>512.31940000000009</v>
      </c>
      <c r="AG77" s="23">
        <v>495.66739999999999</v>
      </c>
      <c r="AH77" s="23">
        <v>474.32600000000002</v>
      </c>
      <c r="AI77" s="23">
        <v>473.87520000000012</v>
      </c>
      <c r="AJ77" s="23" t="s">
        <v>157</v>
      </c>
      <c r="AK77" s="1">
        <f t="shared" si="22"/>
        <v>1750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130</v>
      </c>
      <c r="B78" s="11" t="s">
        <v>40</v>
      </c>
      <c r="C78" s="11"/>
      <c r="D78" s="11"/>
      <c r="E78" s="11"/>
      <c r="F78" s="11"/>
      <c r="G78" s="12">
        <v>0</v>
      </c>
      <c r="H78" s="11">
        <v>60</v>
      </c>
      <c r="I78" s="1" t="str">
        <f>VLOOKUP(A78,[1]Sheet!$A:$I,9,0)</f>
        <v>матрица</v>
      </c>
      <c r="J78" s="11"/>
      <c r="K78" s="11"/>
      <c r="L78" s="11">
        <f t="shared" si="17"/>
        <v>0</v>
      </c>
      <c r="M78" s="11"/>
      <c r="N78" s="11"/>
      <c r="O78" s="11"/>
      <c r="P78" s="11">
        <v>0</v>
      </c>
      <c r="Q78" s="11">
        <v>0</v>
      </c>
      <c r="R78" s="11"/>
      <c r="S78" s="11">
        <f t="shared" si="18"/>
        <v>0</v>
      </c>
      <c r="T78" s="13"/>
      <c r="U78" s="5">
        <f t="shared" si="24"/>
        <v>0</v>
      </c>
      <c r="V78" s="13"/>
      <c r="W78" s="11"/>
      <c r="X78" s="1" t="e">
        <f t="shared" si="21"/>
        <v>#DIV/0!</v>
      </c>
      <c r="Y78" s="11" t="e">
        <f t="shared" si="19"/>
        <v>#DIV/0!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 t="s">
        <v>52</v>
      </c>
      <c r="AK78" s="1">
        <f t="shared" si="22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46</v>
      </c>
      <c r="C79" s="1">
        <v>566</v>
      </c>
      <c r="D79" s="1">
        <v>261</v>
      </c>
      <c r="E79" s="1">
        <v>463</v>
      </c>
      <c r="F79" s="1">
        <v>352</v>
      </c>
      <c r="G79" s="8">
        <v>0.3</v>
      </c>
      <c r="H79" s="1">
        <v>40</v>
      </c>
      <c r="I79" s="1" t="str">
        <f>VLOOKUP(A79,[1]Sheet!$A:$I,9,0)</f>
        <v>матрица</v>
      </c>
      <c r="J79" s="1"/>
      <c r="K79" s="1">
        <v>477</v>
      </c>
      <c r="L79" s="1">
        <f t="shared" si="17"/>
        <v>-14</v>
      </c>
      <c r="M79" s="1"/>
      <c r="N79" s="1"/>
      <c r="O79" s="1"/>
      <c r="P79" s="1">
        <v>267.64999999999992</v>
      </c>
      <c r="Q79" s="1">
        <v>201.95</v>
      </c>
      <c r="R79" s="1"/>
      <c r="S79" s="1">
        <f t="shared" si="18"/>
        <v>92.6</v>
      </c>
      <c r="T79" s="5">
        <f t="shared" ref="T79:T82" si="25">11*S79-R79-Q79-P79-O79-F79</f>
        <v>197</v>
      </c>
      <c r="U79" s="5">
        <f t="shared" si="24"/>
        <v>197</v>
      </c>
      <c r="V79" s="5"/>
      <c r="W79" s="1"/>
      <c r="X79" s="1">
        <f t="shared" si="21"/>
        <v>11</v>
      </c>
      <c r="Y79" s="1">
        <f t="shared" si="19"/>
        <v>8.8725701943844495</v>
      </c>
      <c r="Z79" s="1">
        <v>96.6</v>
      </c>
      <c r="AA79" s="1">
        <v>98.2</v>
      </c>
      <c r="AB79" s="1">
        <v>97.6</v>
      </c>
      <c r="AC79" s="1">
        <v>90.6</v>
      </c>
      <c r="AD79" s="1">
        <v>92</v>
      </c>
      <c r="AE79" s="1">
        <v>94.2</v>
      </c>
      <c r="AF79" s="1">
        <v>93</v>
      </c>
      <c r="AG79" s="1">
        <v>97.8</v>
      </c>
      <c r="AH79" s="1">
        <v>95.6</v>
      </c>
      <c r="AI79" s="1">
        <v>98.2</v>
      </c>
      <c r="AJ79" s="1"/>
      <c r="AK79" s="1">
        <f t="shared" si="22"/>
        <v>59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132</v>
      </c>
      <c r="B80" s="1" t="s">
        <v>46</v>
      </c>
      <c r="C80" s="1">
        <v>401</v>
      </c>
      <c r="D80" s="1">
        <v>176</v>
      </c>
      <c r="E80" s="1">
        <v>342</v>
      </c>
      <c r="F80" s="1">
        <v>220</v>
      </c>
      <c r="G80" s="8">
        <v>0.3</v>
      </c>
      <c r="H80" s="1">
        <v>40</v>
      </c>
      <c r="I80" s="1" t="str">
        <f>VLOOKUP(A80,[1]Sheet!$A:$I,9,0)</f>
        <v>матрица</v>
      </c>
      <c r="J80" s="1"/>
      <c r="K80" s="1">
        <v>359</v>
      </c>
      <c r="L80" s="1">
        <f t="shared" si="17"/>
        <v>-17</v>
      </c>
      <c r="M80" s="1"/>
      <c r="N80" s="1"/>
      <c r="O80" s="1"/>
      <c r="P80" s="1">
        <v>264.79999999999978</v>
      </c>
      <c r="Q80" s="1">
        <v>148.40000000000029</v>
      </c>
      <c r="R80" s="1"/>
      <c r="S80" s="1">
        <f t="shared" si="18"/>
        <v>68.400000000000006</v>
      </c>
      <c r="T80" s="5">
        <f t="shared" si="25"/>
        <v>119.19999999999999</v>
      </c>
      <c r="U80" s="5">
        <f t="shared" si="24"/>
        <v>119.19999999999999</v>
      </c>
      <c r="V80" s="5"/>
      <c r="W80" s="1"/>
      <c r="X80" s="1">
        <f t="shared" si="21"/>
        <v>11</v>
      </c>
      <c r="Y80" s="1">
        <f t="shared" si="19"/>
        <v>9.257309941520468</v>
      </c>
      <c r="Z80" s="1">
        <v>73.2</v>
      </c>
      <c r="AA80" s="1">
        <v>75</v>
      </c>
      <c r="AB80" s="1">
        <v>69.599999999999994</v>
      </c>
      <c r="AC80" s="1">
        <v>67.8</v>
      </c>
      <c r="AD80" s="1">
        <v>70.8</v>
      </c>
      <c r="AE80" s="1">
        <v>72.2</v>
      </c>
      <c r="AF80" s="1">
        <v>68.8</v>
      </c>
      <c r="AG80" s="1">
        <v>72.400000000000006</v>
      </c>
      <c r="AH80" s="1">
        <v>80</v>
      </c>
      <c r="AI80" s="1">
        <v>79.599999999999994</v>
      </c>
      <c r="AJ80" s="1"/>
      <c r="AK80" s="1">
        <f t="shared" si="22"/>
        <v>36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40</v>
      </c>
      <c r="C81" s="1">
        <v>77.92</v>
      </c>
      <c r="D81" s="1">
        <v>100.604</v>
      </c>
      <c r="E81" s="1">
        <v>77.097999999999999</v>
      </c>
      <c r="F81" s="1">
        <v>98.870999999999995</v>
      </c>
      <c r="G81" s="8">
        <v>1</v>
      </c>
      <c r="H81" s="1">
        <v>45</v>
      </c>
      <c r="I81" s="1" t="str">
        <f>VLOOKUP(A81,[1]Sheet!$A:$I,9,0)</f>
        <v>матрица</v>
      </c>
      <c r="J81" s="1"/>
      <c r="K81" s="1">
        <v>76.400000000000006</v>
      </c>
      <c r="L81" s="1">
        <f t="shared" si="17"/>
        <v>0.69799999999999329</v>
      </c>
      <c r="M81" s="1"/>
      <c r="N81" s="1"/>
      <c r="O81" s="1"/>
      <c r="P81" s="1">
        <v>0</v>
      </c>
      <c r="Q81" s="1">
        <v>0</v>
      </c>
      <c r="R81" s="1"/>
      <c r="S81" s="1">
        <f t="shared" si="18"/>
        <v>15.419599999999999</v>
      </c>
      <c r="T81" s="5">
        <f t="shared" si="25"/>
        <v>70.744600000000005</v>
      </c>
      <c r="U81" s="5">
        <f t="shared" si="24"/>
        <v>70.744600000000005</v>
      </c>
      <c r="V81" s="5"/>
      <c r="W81" s="1"/>
      <c r="X81" s="1">
        <f t="shared" si="21"/>
        <v>11</v>
      </c>
      <c r="Y81" s="1">
        <f t="shared" si="19"/>
        <v>6.4120340346053073</v>
      </c>
      <c r="Z81" s="1">
        <v>12.6774</v>
      </c>
      <c r="AA81" s="1">
        <v>11.737399999999999</v>
      </c>
      <c r="AB81" s="1">
        <v>16.245799999999999</v>
      </c>
      <c r="AC81" s="1">
        <v>13.296799999999999</v>
      </c>
      <c r="AD81" s="1">
        <v>8.6102000000000007</v>
      </c>
      <c r="AE81" s="1">
        <v>8.5346000000000011</v>
      </c>
      <c r="AF81" s="1">
        <v>12.1614</v>
      </c>
      <c r="AG81" s="1">
        <v>13.1416</v>
      </c>
      <c r="AH81" s="1">
        <v>16.211600000000001</v>
      </c>
      <c r="AI81" s="1">
        <v>16.743400000000001</v>
      </c>
      <c r="AJ81" s="1"/>
      <c r="AK81" s="1">
        <f t="shared" si="22"/>
        <v>71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40</v>
      </c>
      <c r="C82" s="1">
        <v>383.21600000000001</v>
      </c>
      <c r="D82" s="1">
        <v>153.66</v>
      </c>
      <c r="E82" s="1">
        <v>311.59399999999999</v>
      </c>
      <c r="F82" s="1">
        <v>196.66</v>
      </c>
      <c r="G82" s="8">
        <v>1</v>
      </c>
      <c r="H82" s="1">
        <v>50</v>
      </c>
      <c r="I82" s="1" t="str">
        <f>VLOOKUP(A82,[1]Sheet!$A:$I,9,0)</f>
        <v>матрица</v>
      </c>
      <c r="J82" s="1"/>
      <c r="K82" s="1">
        <v>332.04</v>
      </c>
      <c r="L82" s="1">
        <f t="shared" si="17"/>
        <v>-20.446000000000026</v>
      </c>
      <c r="M82" s="1"/>
      <c r="N82" s="1"/>
      <c r="O82" s="1"/>
      <c r="P82" s="1">
        <v>342.93867899999992</v>
      </c>
      <c r="Q82" s="1">
        <v>108.8725010000001</v>
      </c>
      <c r="R82" s="1"/>
      <c r="S82" s="1">
        <f t="shared" si="18"/>
        <v>62.318799999999996</v>
      </c>
      <c r="T82" s="5">
        <f t="shared" si="25"/>
        <v>37.035620000000023</v>
      </c>
      <c r="U82" s="5">
        <f t="shared" si="24"/>
        <v>37.035620000000023</v>
      </c>
      <c r="V82" s="5"/>
      <c r="W82" s="1"/>
      <c r="X82" s="1">
        <f t="shared" si="21"/>
        <v>11</v>
      </c>
      <c r="Y82" s="1">
        <f t="shared" si="19"/>
        <v>10.405707106041838</v>
      </c>
      <c r="Z82" s="1">
        <v>69.056600000000003</v>
      </c>
      <c r="AA82" s="1">
        <v>68.326400000000007</v>
      </c>
      <c r="AB82" s="1">
        <v>55.221400000000003</v>
      </c>
      <c r="AC82" s="1">
        <v>60.375199999999992</v>
      </c>
      <c r="AD82" s="1">
        <v>60.38</v>
      </c>
      <c r="AE82" s="1">
        <v>55.645799999999987</v>
      </c>
      <c r="AF82" s="1">
        <v>65.902599999999993</v>
      </c>
      <c r="AG82" s="1">
        <v>66.228200000000001</v>
      </c>
      <c r="AH82" s="1">
        <v>55.109799999999993</v>
      </c>
      <c r="AI82" s="1">
        <v>57.218800000000002</v>
      </c>
      <c r="AJ82" s="1"/>
      <c r="AK82" s="1">
        <f t="shared" si="22"/>
        <v>37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46</v>
      </c>
      <c r="C83" s="1">
        <v>364</v>
      </c>
      <c r="D83" s="1">
        <v>185</v>
      </c>
      <c r="E83" s="1">
        <v>296</v>
      </c>
      <c r="F83" s="1">
        <v>242</v>
      </c>
      <c r="G83" s="8">
        <v>0.3</v>
      </c>
      <c r="H83" s="1">
        <v>40</v>
      </c>
      <c r="I83" s="1" t="str">
        <f>VLOOKUP(A83,[1]Sheet!$A:$I,9,0)</f>
        <v>матрица</v>
      </c>
      <c r="J83" s="1"/>
      <c r="K83" s="1">
        <v>308</v>
      </c>
      <c r="L83" s="1">
        <f t="shared" si="17"/>
        <v>-12</v>
      </c>
      <c r="M83" s="1"/>
      <c r="N83" s="1"/>
      <c r="O83" s="1"/>
      <c r="P83" s="1">
        <v>135</v>
      </c>
      <c r="Q83" s="1">
        <v>70.600000000000023</v>
      </c>
      <c r="R83" s="1"/>
      <c r="S83" s="1">
        <f t="shared" si="18"/>
        <v>59.2</v>
      </c>
      <c r="T83" s="5">
        <f>11*S83-R83-Q83-P83-O83-F83</f>
        <v>203.60000000000002</v>
      </c>
      <c r="U83" s="5">
        <f t="shared" si="24"/>
        <v>203.60000000000002</v>
      </c>
      <c r="V83" s="5"/>
      <c r="W83" s="1"/>
      <c r="X83" s="1">
        <f t="shared" si="21"/>
        <v>11</v>
      </c>
      <c r="Y83" s="1">
        <f t="shared" si="19"/>
        <v>7.5608108108108105</v>
      </c>
      <c r="Z83" s="1">
        <v>55.6</v>
      </c>
      <c r="AA83" s="1">
        <v>61.4</v>
      </c>
      <c r="AB83" s="1">
        <v>62.6</v>
      </c>
      <c r="AC83" s="1">
        <v>58.4</v>
      </c>
      <c r="AD83" s="1">
        <v>61.4</v>
      </c>
      <c r="AE83" s="1">
        <v>60.2</v>
      </c>
      <c r="AF83" s="1">
        <v>52.4</v>
      </c>
      <c r="AG83" s="1">
        <v>61.2</v>
      </c>
      <c r="AH83" s="1">
        <v>67.2</v>
      </c>
      <c r="AI83" s="1">
        <v>60.2</v>
      </c>
      <c r="AJ83" s="1"/>
      <c r="AK83" s="1">
        <f t="shared" si="22"/>
        <v>61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136</v>
      </c>
      <c r="B84" s="11" t="s">
        <v>46</v>
      </c>
      <c r="C84" s="11"/>
      <c r="D84" s="11"/>
      <c r="E84" s="11"/>
      <c r="F84" s="11"/>
      <c r="G84" s="12">
        <v>0.12</v>
      </c>
      <c r="H84" s="11">
        <v>45</v>
      </c>
      <c r="I84" s="1" t="str">
        <f>VLOOKUP(A84,[1]Sheet!$A:$I,9,0)</f>
        <v>матрица</v>
      </c>
      <c r="J84" s="11"/>
      <c r="K84" s="11"/>
      <c r="L84" s="11">
        <f t="shared" si="17"/>
        <v>0</v>
      </c>
      <c r="M84" s="11"/>
      <c r="N84" s="11"/>
      <c r="O84" s="11"/>
      <c r="P84" s="11">
        <v>0</v>
      </c>
      <c r="Q84" s="11">
        <v>0</v>
      </c>
      <c r="R84" s="11"/>
      <c r="S84" s="11">
        <f t="shared" si="18"/>
        <v>0</v>
      </c>
      <c r="T84" s="13"/>
      <c r="U84" s="5">
        <f t="shared" ref="U84" si="26">V84</f>
        <v>30</v>
      </c>
      <c r="V84" s="13">
        <v>30</v>
      </c>
      <c r="W84" s="11" t="s">
        <v>146</v>
      </c>
      <c r="X84" s="1" t="e">
        <f t="shared" si="21"/>
        <v>#DIV/0!</v>
      </c>
      <c r="Y84" s="11" t="e">
        <f t="shared" si="19"/>
        <v>#DIV/0!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 t="s">
        <v>162</v>
      </c>
      <c r="AK84" s="1">
        <f t="shared" si="22"/>
        <v>4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137</v>
      </c>
      <c r="B85" s="11" t="s">
        <v>40</v>
      </c>
      <c r="C85" s="11"/>
      <c r="D85" s="11"/>
      <c r="E85" s="11"/>
      <c r="F85" s="11"/>
      <c r="G85" s="12">
        <v>1</v>
      </c>
      <c r="H85" s="11">
        <v>180</v>
      </c>
      <c r="I85" s="1" t="str">
        <f>VLOOKUP(A85,[1]Sheet!$A:$I,9,0)</f>
        <v>матрица</v>
      </c>
      <c r="J85" s="11"/>
      <c r="K85" s="11"/>
      <c r="L85" s="11">
        <f t="shared" si="17"/>
        <v>0</v>
      </c>
      <c r="M85" s="11"/>
      <c r="N85" s="11"/>
      <c r="O85" s="11"/>
      <c r="P85" s="11">
        <v>0</v>
      </c>
      <c r="Q85" s="11">
        <v>0</v>
      </c>
      <c r="R85" s="11"/>
      <c r="S85" s="11">
        <f t="shared" si="18"/>
        <v>0</v>
      </c>
      <c r="T85" s="13"/>
      <c r="U85" s="5">
        <v>4</v>
      </c>
      <c r="V85" s="13">
        <v>20</v>
      </c>
      <c r="W85" s="11" t="s">
        <v>146</v>
      </c>
      <c r="X85" s="1" t="e">
        <f t="shared" si="21"/>
        <v>#DIV/0!</v>
      </c>
      <c r="Y85" s="11" t="e">
        <f t="shared" si="19"/>
        <v>#DIV/0!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 t="s">
        <v>163</v>
      </c>
      <c r="AK85" s="1">
        <f t="shared" si="22"/>
        <v>4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138</v>
      </c>
      <c r="B86" s="1" t="s">
        <v>46</v>
      </c>
      <c r="C86" s="1"/>
      <c r="D86" s="1"/>
      <c r="E86" s="1"/>
      <c r="F86" s="1"/>
      <c r="G86" s="8">
        <v>5.5E-2</v>
      </c>
      <c r="H86" s="1">
        <v>90</v>
      </c>
      <c r="I86" s="1" t="str">
        <f>VLOOKUP(A86,[1]Sheet!$A:$I,9,0)</f>
        <v>матрица</v>
      </c>
      <c r="J86" s="1"/>
      <c r="K86" s="1"/>
      <c r="L86" s="1">
        <f t="shared" si="17"/>
        <v>0</v>
      </c>
      <c r="M86" s="1"/>
      <c r="N86" s="1"/>
      <c r="O86" s="1"/>
      <c r="P86" s="1"/>
      <c r="Q86" s="1">
        <v>100</v>
      </c>
      <c r="R86" s="1"/>
      <c r="S86" s="1">
        <f t="shared" si="18"/>
        <v>0</v>
      </c>
      <c r="T86" s="5"/>
      <c r="U86" s="5">
        <f t="shared" si="24"/>
        <v>0</v>
      </c>
      <c r="V86" s="5"/>
      <c r="W86" s="1"/>
      <c r="X86" s="1" t="e">
        <f t="shared" si="21"/>
        <v>#DIV/0!</v>
      </c>
      <c r="Y86" s="1" t="e">
        <f t="shared" si="19"/>
        <v>#DIV/0!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 t="s">
        <v>139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140</v>
      </c>
      <c r="B87" s="1" t="s">
        <v>46</v>
      </c>
      <c r="C87" s="1"/>
      <c r="D87" s="1"/>
      <c r="E87" s="1"/>
      <c r="F87" s="1"/>
      <c r="G87" s="8">
        <v>7.0000000000000007E-2</v>
      </c>
      <c r="H87" s="1">
        <v>90</v>
      </c>
      <c r="I87" s="1" t="str">
        <f>VLOOKUP(A87,[1]Sheet!$A:$I,9,0)</f>
        <v>матрица</v>
      </c>
      <c r="J87" s="1"/>
      <c r="K87" s="1"/>
      <c r="L87" s="1">
        <f t="shared" si="17"/>
        <v>0</v>
      </c>
      <c r="M87" s="1"/>
      <c r="N87" s="1"/>
      <c r="O87" s="1"/>
      <c r="P87" s="1"/>
      <c r="Q87" s="1">
        <v>100</v>
      </c>
      <c r="R87" s="1"/>
      <c r="S87" s="1">
        <f t="shared" si="18"/>
        <v>0</v>
      </c>
      <c r="T87" s="5"/>
      <c r="U87" s="5">
        <f t="shared" si="24"/>
        <v>0</v>
      </c>
      <c r="V87" s="5"/>
      <c r="W87" s="1"/>
      <c r="X87" s="1" t="e">
        <f t="shared" si="21"/>
        <v>#DIV/0!</v>
      </c>
      <c r="Y87" s="1" t="e">
        <f t="shared" si="19"/>
        <v>#DIV/0!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 t="s">
        <v>139</v>
      </c>
      <c r="AK87" s="1">
        <f t="shared" si="22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141</v>
      </c>
      <c r="B88" s="1" t="s">
        <v>46</v>
      </c>
      <c r="C88" s="1"/>
      <c r="D88" s="1"/>
      <c r="E88" s="1"/>
      <c r="F88" s="1"/>
      <c r="G88" s="8">
        <v>7.0000000000000007E-2</v>
      </c>
      <c r="H88" s="1">
        <v>90</v>
      </c>
      <c r="I88" s="1" t="str">
        <f>VLOOKUP(A88,[1]Sheet!$A:$I,9,0)</f>
        <v>матрица</v>
      </c>
      <c r="J88" s="1"/>
      <c r="K88" s="1"/>
      <c r="L88" s="1">
        <f t="shared" si="17"/>
        <v>0</v>
      </c>
      <c r="M88" s="1"/>
      <c r="N88" s="1"/>
      <c r="O88" s="1"/>
      <c r="P88" s="1"/>
      <c r="Q88" s="1">
        <v>100</v>
      </c>
      <c r="R88" s="1"/>
      <c r="S88" s="1">
        <f t="shared" si="18"/>
        <v>0</v>
      </c>
      <c r="T88" s="22"/>
      <c r="U88" s="5">
        <f t="shared" si="24"/>
        <v>0</v>
      </c>
      <c r="V88" s="22"/>
      <c r="W88" s="1"/>
      <c r="X88" s="1" t="e">
        <f t="shared" si="21"/>
        <v>#DIV/0!</v>
      </c>
      <c r="Y88" s="1" t="e">
        <f t="shared" si="19"/>
        <v>#DIV/0!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 t="s">
        <v>139</v>
      </c>
      <c r="AK88" s="1">
        <f t="shared" si="2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3" t="s">
        <v>147</v>
      </c>
      <c r="B89" s="23" t="s">
        <v>40</v>
      </c>
      <c r="C89" s="23"/>
      <c r="D89" s="23"/>
      <c r="E89" s="23"/>
      <c r="F89" s="23"/>
      <c r="G89" s="24">
        <v>1</v>
      </c>
      <c r="H89" s="23">
        <v>180</v>
      </c>
      <c r="I89" s="23" t="s">
        <v>41</v>
      </c>
      <c r="J89" s="23"/>
      <c r="K89" s="23"/>
      <c r="L89" s="23"/>
      <c r="M89" s="23"/>
      <c r="N89" s="23"/>
      <c r="O89" s="23"/>
      <c r="P89" s="23"/>
      <c r="Q89" s="23"/>
      <c r="R89" s="23"/>
      <c r="S89" s="23">
        <f t="shared" si="18"/>
        <v>0</v>
      </c>
      <c r="T89" s="25"/>
      <c r="U89" s="5">
        <f t="shared" ref="U89:U96" si="27">V89</f>
        <v>20</v>
      </c>
      <c r="V89" s="25">
        <v>20</v>
      </c>
      <c r="W89" s="26" t="s">
        <v>148</v>
      </c>
      <c r="X89" s="1" t="e">
        <f t="shared" si="21"/>
        <v>#DIV/0!</v>
      </c>
      <c r="Y89" s="23" t="e">
        <f t="shared" si="19"/>
        <v>#DIV/0!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 t="s">
        <v>139</v>
      </c>
      <c r="AK89" s="1">
        <f t="shared" si="22"/>
        <v>20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3" t="s">
        <v>149</v>
      </c>
      <c r="B90" s="23" t="s">
        <v>40</v>
      </c>
      <c r="C90" s="23"/>
      <c r="D90" s="23"/>
      <c r="E90" s="23"/>
      <c r="F90" s="23"/>
      <c r="G90" s="24">
        <v>1</v>
      </c>
      <c r="H90" s="23">
        <v>180</v>
      </c>
      <c r="I90" s="23" t="s">
        <v>41</v>
      </c>
      <c r="J90" s="23"/>
      <c r="K90" s="23"/>
      <c r="L90" s="23"/>
      <c r="M90" s="23"/>
      <c r="N90" s="23"/>
      <c r="O90" s="23"/>
      <c r="P90" s="23"/>
      <c r="Q90" s="23"/>
      <c r="R90" s="23"/>
      <c r="S90" s="23">
        <f t="shared" si="18"/>
        <v>0</v>
      </c>
      <c r="T90" s="25"/>
      <c r="U90" s="5">
        <f t="shared" si="27"/>
        <v>20</v>
      </c>
      <c r="V90" s="25">
        <v>20</v>
      </c>
      <c r="W90" s="26" t="s">
        <v>148</v>
      </c>
      <c r="X90" s="1" t="e">
        <f t="shared" si="21"/>
        <v>#DIV/0!</v>
      </c>
      <c r="Y90" s="23" t="e">
        <f t="shared" si="19"/>
        <v>#DIV/0!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 t="s">
        <v>139</v>
      </c>
      <c r="AK90" s="1">
        <f t="shared" si="22"/>
        <v>20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3" t="s">
        <v>150</v>
      </c>
      <c r="B91" s="23" t="s">
        <v>46</v>
      </c>
      <c r="C91" s="23"/>
      <c r="D91" s="23"/>
      <c r="E91" s="23"/>
      <c r="F91" s="23"/>
      <c r="G91" s="24">
        <v>7.0000000000000007E-2</v>
      </c>
      <c r="H91" s="23">
        <v>90</v>
      </c>
      <c r="I91" s="23" t="s">
        <v>41</v>
      </c>
      <c r="J91" s="23"/>
      <c r="K91" s="23"/>
      <c r="L91" s="23"/>
      <c r="M91" s="23"/>
      <c r="N91" s="23"/>
      <c r="O91" s="23"/>
      <c r="P91" s="23"/>
      <c r="Q91" s="23"/>
      <c r="R91" s="23"/>
      <c r="S91" s="23">
        <f t="shared" si="18"/>
        <v>0</v>
      </c>
      <c r="T91" s="25"/>
      <c r="U91" s="5">
        <f t="shared" si="27"/>
        <v>50</v>
      </c>
      <c r="V91" s="25">
        <v>50</v>
      </c>
      <c r="W91" s="26" t="s">
        <v>148</v>
      </c>
      <c r="X91" s="1" t="e">
        <f t="shared" si="21"/>
        <v>#DIV/0!</v>
      </c>
      <c r="Y91" s="23" t="e">
        <f t="shared" si="19"/>
        <v>#DIV/0!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 t="s">
        <v>139</v>
      </c>
      <c r="AK91" s="1">
        <f t="shared" si="22"/>
        <v>4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3" t="s">
        <v>151</v>
      </c>
      <c r="B92" s="23" t="s">
        <v>46</v>
      </c>
      <c r="C92" s="23"/>
      <c r="D92" s="23"/>
      <c r="E92" s="23"/>
      <c r="F92" s="23"/>
      <c r="G92" s="24">
        <v>0.05</v>
      </c>
      <c r="H92" s="23">
        <v>90</v>
      </c>
      <c r="I92" s="23" t="s">
        <v>41</v>
      </c>
      <c r="J92" s="23"/>
      <c r="K92" s="23"/>
      <c r="L92" s="23"/>
      <c r="M92" s="23"/>
      <c r="N92" s="23"/>
      <c r="O92" s="23"/>
      <c r="P92" s="23"/>
      <c r="Q92" s="23"/>
      <c r="R92" s="23"/>
      <c r="S92" s="23">
        <f t="shared" si="18"/>
        <v>0</v>
      </c>
      <c r="T92" s="25"/>
      <c r="U92" s="5">
        <f t="shared" si="27"/>
        <v>50</v>
      </c>
      <c r="V92" s="25">
        <v>50</v>
      </c>
      <c r="W92" s="26" t="s">
        <v>148</v>
      </c>
      <c r="X92" s="1" t="e">
        <f t="shared" si="21"/>
        <v>#DIV/0!</v>
      </c>
      <c r="Y92" s="23" t="e">
        <f t="shared" si="19"/>
        <v>#DIV/0!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 t="s">
        <v>139</v>
      </c>
      <c r="AK92" s="1">
        <f t="shared" si="22"/>
        <v>3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3" t="s">
        <v>152</v>
      </c>
      <c r="B93" s="23" t="s">
        <v>46</v>
      </c>
      <c r="C93" s="23"/>
      <c r="D93" s="23"/>
      <c r="E93" s="23"/>
      <c r="F93" s="23"/>
      <c r="G93" s="24">
        <v>0.05</v>
      </c>
      <c r="H93" s="23">
        <v>90</v>
      </c>
      <c r="I93" s="23" t="s">
        <v>41</v>
      </c>
      <c r="J93" s="23"/>
      <c r="K93" s="23"/>
      <c r="L93" s="23"/>
      <c r="M93" s="23"/>
      <c r="N93" s="23"/>
      <c r="O93" s="23"/>
      <c r="P93" s="23"/>
      <c r="Q93" s="23"/>
      <c r="R93" s="23"/>
      <c r="S93" s="23">
        <f t="shared" si="18"/>
        <v>0</v>
      </c>
      <c r="T93" s="25"/>
      <c r="U93" s="5">
        <f t="shared" si="27"/>
        <v>50</v>
      </c>
      <c r="V93" s="25">
        <v>50</v>
      </c>
      <c r="W93" s="26" t="s">
        <v>148</v>
      </c>
      <c r="X93" s="1" t="e">
        <f t="shared" si="21"/>
        <v>#DIV/0!</v>
      </c>
      <c r="Y93" s="23" t="e">
        <f t="shared" si="19"/>
        <v>#DIV/0!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 t="s">
        <v>139</v>
      </c>
      <c r="AK93" s="1">
        <f t="shared" si="22"/>
        <v>3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3" t="s">
        <v>153</v>
      </c>
      <c r="B94" s="23" t="s">
        <v>46</v>
      </c>
      <c r="C94" s="23"/>
      <c r="D94" s="23"/>
      <c r="E94" s="23"/>
      <c r="F94" s="23"/>
      <c r="G94" s="24">
        <v>0.1</v>
      </c>
      <c r="H94" s="23">
        <v>730</v>
      </c>
      <c r="I94" s="23" t="s">
        <v>41</v>
      </c>
      <c r="J94" s="23"/>
      <c r="K94" s="23"/>
      <c r="L94" s="23"/>
      <c r="M94" s="23"/>
      <c r="N94" s="23"/>
      <c r="O94" s="23"/>
      <c r="P94" s="23"/>
      <c r="Q94" s="23"/>
      <c r="R94" s="23"/>
      <c r="S94" s="23">
        <f t="shared" si="18"/>
        <v>0</v>
      </c>
      <c r="T94" s="25"/>
      <c r="U94" s="5">
        <f t="shared" si="27"/>
        <v>100</v>
      </c>
      <c r="V94" s="25">
        <v>100</v>
      </c>
      <c r="W94" s="26" t="s">
        <v>156</v>
      </c>
      <c r="X94" s="1" t="e">
        <f t="shared" si="21"/>
        <v>#DIV/0!</v>
      </c>
      <c r="Y94" s="23" t="e">
        <f t="shared" si="19"/>
        <v>#DIV/0!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 t="s">
        <v>139</v>
      </c>
      <c r="AK94" s="1">
        <f t="shared" si="22"/>
        <v>10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3" t="s">
        <v>154</v>
      </c>
      <c r="B95" s="23" t="s">
        <v>46</v>
      </c>
      <c r="C95" s="23"/>
      <c r="D95" s="23"/>
      <c r="E95" s="23"/>
      <c r="F95" s="23"/>
      <c r="G95" s="24">
        <v>0.1</v>
      </c>
      <c r="H95" s="23">
        <v>730</v>
      </c>
      <c r="I95" s="23" t="s">
        <v>41</v>
      </c>
      <c r="J95" s="23"/>
      <c r="K95" s="23"/>
      <c r="L95" s="23"/>
      <c r="M95" s="23"/>
      <c r="N95" s="23"/>
      <c r="O95" s="23"/>
      <c r="P95" s="23"/>
      <c r="Q95" s="23"/>
      <c r="R95" s="23"/>
      <c r="S95" s="23">
        <f t="shared" si="18"/>
        <v>0</v>
      </c>
      <c r="T95" s="25"/>
      <c r="U95" s="5">
        <f t="shared" si="27"/>
        <v>300</v>
      </c>
      <c r="V95" s="25">
        <v>300</v>
      </c>
      <c r="W95" s="26" t="s">
        <v>156</v>
      </c>
      <c r="X95" s="1" t="e">
        <f t="shared" si="21"/>
        <v>#DIV/0!</v>
      </c>
      <c r="Y95" s="23" t="e">
        <f t="shared" si="19"/>
        <v>#DIV/0!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 t="s">
        <v>139</v>
      </c>
      <c r="AK95" s="1">
        <f t="shared" si="22"/>
        <v>30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3" t="s">
        <v>155</v>
      </c>
      <c r="B96" s="23" t="s">
        <v>46</v>
      </c>
      <c r="C96" s="23"/>
      <c r="D96" s="23"/>
      <c r="E96" s="23"/>
      <c r="F96" s="23"/>
      <c r="G96" s="24">
        <v>0.1</v>
      </c>
      <c r="H96" s="23">
        <v>730</v>
      </c>
      <c r="I96" s="23" t="s">
        <v>41</v>
      </c>
      <c r="J96" s="23"/>
      <c r="K96" s="23"/>
      <c r="L96" s="23"/>
      <c r="M96" s="23"/>
      <c r="N96" s="23"/>
      <c r="O96" s="23"/>
      <c r="P96" s="23"/>
      <c r="Q96" s="23"/>
      <c r="R96" s="23"/>
      <c r="S96" s="23">
        <f t="shared" si="18"/>
        <v>0</v>
      </c>
      <c r="T96" s="25"/>
      <c r="U96" s="5">
        <f t="shared" si="27"/>
        <v>200</v>
      </c>
      <c r="V96" s="25">
        <v>200</v>
      </c>
      <c r="W96" s="26" t="s">
        <v>156</v>
      </c>
      <c r="X96" s="1" t="e">
        <f t="shared" si="21"/>
        <v>#DIV/0!</v>
      </c>
      <c r="Y96" s="23" t="e">
        <f t="shared" si="19"/>
        <v>#DIV/0!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 t="s">
        <v>139</v>
      </c>
      <c r="AK96" s="1">
        <f t="shared" si="22"/>
        <v>20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K96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2025-09-23T09:44:54Z</dcterms:created>
  <dcterms:modified xsi:type="dcterms:W3CDTF">2025-09-24T09:14:22Z</dcterms:modified>
</cp:coreProperties>
</file>