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772581-3D0E-4DC0-89F4-9DC1C964D3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2" l="1"/>
  <c r="X495" i="2"/>
  <c r="BO494" i="2"/>
  <c r="BM494" i="2"/>
  <c r="Y494" i="2"/>
  <c r="X491" i="2"/>
  <c r="X490" i="2"/>
  <c r="BO489" i="2"/>
  <c r="BM489" i="2"/>
  <c r="Y489" i="2"/>
  <c r="BN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X482" i="2"/>
  <c r="X481" i="2"/>
  <c r="BO480" i="2"/>
  <c r="BM480" i="2"/>
  <c r="Y480" i="2"/>
  <c r="BP480" i="2" s="1"/>
  <c r="P480" i="2"/>
  <c r="BO479" i="2"/>
  <c r="BM479" i="2"/>
  <c r="Z479" i="2"/>
  <c r="Y479" i="2"/>
  <c r="BP479" i="2" s="1"/>
  <c r="P479" i="2"/>
  <c r="X477" i="2"/>
  <c r="X476" i="2"/>
  <c r="BO475" i="2"/>
  <c r="BN475" i="2"/>
  <c r="BM475" i="2"/>
  <c r="Z475" i="2"/>
  <c r="Y475" i="2"/>
  <c r="BP475" i="2" s="1"/>
  <c r="P475" i="2"/>
  <c r="BO474" i="2"/>
  <c r="BM474" i="2"/>
  <c r="Y474" i="2"/>
  <c r="BO473" i="2"/>
  <c r="BM473" i="2"/>
  <c r="Y473" i="2"/>
  <c r="P473" i="2"/>
  <c r="Y471" i="2"/>
  <c r="X471" i="2"/>
  <c r="X470" i="2"/>
  <c r="BO469" i="2"/>
  <c r="BM469" i="2"/>
  <c r="Y469" i="2"/>
  <c r="P469" i="2"/>
  <c r="BO468" i="2"/>
  <c r="BM468" i="2"/>
  <c r="Y468" i="2"/>
  <c r="P468" i="2"/>
  <c r="BO467" i="2"/>
  <c r="BM467" i="2"/>
  <c r="Y467" i="2"/>
  <c r="P467" i="2"/>
  <c r="BP466" i="2"/>
  <c r="BO466" i="2"/>
  <c r="BM466" i="2"/>
  <c r="Y466" i="2"/>
  <c r="P466" i="2"/>
  <c r="X462" i="2"/>
  <c r="X461" i="2"/>
  <c r="BO460" i="2"/>
  <c r="BM460" i="2"/>
  <c r="Y460" i="2"/>
  <c r="BN460" i="2" s="1"/>
  <c r="P460" i="2"/>
  <c r="BO459" i="2"/>
  <c r="BM459" i="2"/>
  <c r="Z459" i="2"/>
  <c r="Y459" i="2"/>
  <c r="BN459" i="2" s="1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Z453" i="2" s="1"/>
  <c r="P453" i="2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Z449" i="2"/>
  <c r="Y449" i="2"/>
  <c r="BN449" i="2" s="1"/>
  <c r="P449" i="2"/>
  <c r="X447" i="2"/>
  <c r="X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X441" i="2"/>
  <c r="X440" i="2"/>
  <c r="BO439" i="2"/>
  <c r="BM439" i="2"/>
  <c r="Y439" i="2"/>
  <c r="P439" i="2"/>
  <c r="BO438" i="2"/>
  <c r="BM438" i="2"/>
  <c r="Y438" i="2"/>
  <c r="Z438" i="2" s="1"/>
  <c r="P438" i="2"/>
  <c r="BO437" i="2"/>
  <c r="BM437" i="2"/>
  <c r="Y437" i="2"/>
  <c r="Z437" i="2" s="1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Z433" i="2" s="1"/>
  <c r="P433" i="2"/>
  <c r="BP432" i="2"/>
  <c r="BO432" i="2"/>
  <c r="BN432" i="2"/>
  <c r="BM432" i="2"/>
  <c r="Z432" i="2"/>
  <c r="Y432" i="2"/>
  <c r="BO431" i="2"/>
  <c r="BM431" i="2"/>
  <c r="Y431" i="2"/>
  <c r="P431" i="2"/>
  <c r="BO430" i="2"/>
  <c r="BM430" i="2"/>
  <c r="Z430" i="2"/>
  <c r="Y430" i="2"/>
  <c r="BN430" i="2" s="1"/>
  <c r="P430" i="2"/>
  <c r="BO429" i="2"/>
  <c r="BM429" i="2"/>
  <c r="Y429" i="2"/>
  <c r="P429" i="2"/>
  <c r="X425" i="2"/>
  <c r="X424" i="2"/>
  <c r="BO423" i="2"/>
  <c r="BM423" i="2"/>
  <c r="Y423" i="2"/>
  <c r="BN423" i="2" s="1"/>
  <c r="P423" i="2"/>
  <c r="X420" i="2"/>
  <c r="X419" i="2"/>
  <c r="BP418" i="2"/>
  <c r="BO418" i="2"/>
  <c r="BN418" i="2"/>
  <c r="BM418" i="2"/>
  <c r="Z418" i="2"/>
  <c r="Z419" i="2" s="1"/>
  <c r="Y418" i="2"/>
  <c r="X507" i="2" s="1"/>
  <c r="P418" i="2"/>
  <c r="X415" i="2"/>
  <c r="X414" i="2"/>
  <c r="BO413" i="2"/>
  <c r="BM413" i="2"/>
  <c r="Y413" i="2"/>
  <c r="P413" i="2"/>
  <c r="BO412" i="2"/>
  <c r="BM412" i="2"/>
  <c r="Y412" i="2"/>
  <c r="BP412" i="2" s="1"/>
  <c r="P412" i="2"/>
  <c r="BO411" i="2"/>
  <c r="BM411" i="2"/>
  <c r="Z411" i="2"/>
  <c r="Y411" i="2"/>
  <c r="BP411" i="2" s="1"/>
  <c r="P411" i="2"/>
  <c r="BO410" i="2"/>
  <c r="BN410" i="2"/>
  <c r="BM410" i="2"/>
  <c r="Z410" i="2"/>
  <c r="Y410" i="2"/>
  <c r="P410" i="2"/>
  <c r="X408" i="2"/>
  <c r="X407" i="2"/>
  <c r="BP406" i="2"/>
  <c r="BO406" i="2"/>
  <c r="BN406" i="2"/>
  <c r="BM406" i="2"/>
  <c r="Z406" i="2"/>
  <c r="Z407" i="2" s="1"/>
  <c r="Y406" i="2"/>
  <c r="Y407" i="2" s="1"/>
  <c r="P406" i="2"/>
  <c r="X403" i="2"/>
  <c r="X402" i="2"/>
  <c r="BO401" i="2"/>
  <c r="BM401" i="2"/>
  <c r="Y401" i="2"/>
  <c r="Z401" i="2" s="1"/>
  <c r="P401" i="2"/>
  <c r="BO400" i="2"/>
  <c r="BM400" i="2"/>
  <c r="Y400" i="2"/>
  <c r="P400" i="2"/>
  <c r="X398" i="2"/>
  <c r="X397" i="2"/>
  <c r="BO396" i="2"/>
  <c r="BM396" i="2"/>
  <c r="Y396" i="2"/>
  <c r="Z396" i="2" s="1"/>
  <c r="P396" i="2"/>
  <c r="BP395" i="2"/>
  <c r="BO395" i="2"/>
  <c r="BN395" i="2"/>
  <c r="BM395" i="2"/>
  <c r="Z395" i="2"/>
  <c r="Y395" i="2"/>
  <c r="P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BN388" i="2" s="1"/>
  <c r="P388" i="2"/>
  <c r="X384" i="2"/>
  <c r="X383" i="2"/>
  <c r="BO382" i="2"/>
  <c r="BM382" i="2"/>
  <c r="Y382" i="2"/>
  <c r="Y384" i="2" s="1"/>
  <c r="P382" i="2"/>
  <c r="X380" i="2"/>
  <c r="X379" i="2"/>
  <c r="BP378" i="2"/>
  <c r="BO378" i="2"/>
  <c r="BM378" i="2"/>
  <c r="Y378" i="2"/>
  <c r="BN378" i="2" s="1"/>
  <c r="P378" i="2"/>
  <c r="BO377" i="2"/>
  <c r="BM377" i="2"/>
  <c r="Y377" i="2"/>
  <c r="Y380" i="2" s="1"/>
  <c r="P377" i="2"/>
  <c r="X375" i="2"/>
  <c r="X374" i="2"/>
  <c r="BO373" i="2"/>
  <c r="BM373" i="2"/>
  <c r="Z373" i="2"/>
  <c r="Z374" i="2" s="1"/>
  <c r="Y373" i="2"/>
  <c r="BN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Z367" i="2" s="1"/>
  <c r="P367" i="2"/>
  <c r="X364" i="2"/>
  <c r="X363" i="2"/>
  <c r="BO362" i="2"/>
  <c r="BM362" i="2"/>
  <c r="Y362" i="2"/>
  <c r="X360" i="2"/>
  <c r="X359" i="2"/>
  <c r="BO358" i="2"/>
  <c r="BM358" i="2"/>
  <c r="Y358" i="2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BP345" i="2" s="1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P342" i="2"/>
  <c r="X338" i="2"/>
  <c r="X337" i="2"/>
  <c r="BP336" i="2"/>
  <c r="BO336" i="2"/>
  <c r="BN336" i="2"/>
  <c r="BM336" i="2"/>
  <c r="Z336" i="2"/>
  <c r="Y336" i="2"/>
  <c r="P336" i="2"/>
  <c r="BO335" i="2"/>
  <c r="BM335" i="2"/>
  <c r="Y335" i="2"/>
  <c r="BP335" i="2" s="1"/>
  <c r="P335" i="2"/>
  <c r="BO334" i="2"/>
  <c r="BM334" i="2"/>
  <c r="Y334" i="2"/>
  <c r="P334" i="2"/>
  <c r="X331" i="2"/>
  <c r="X330" i="2"/>
  <c r="BP329" i="2"/>
  <c r="BO329" i="2"/>
  <c r="BN329" i="2"/>
  <c r="BM329" i="2"/>
  <c r="Z329" i="2"/>
  <c r="Y329" i="2"/>
  <c r="P329" i="2"/>
  <c r="BO328" i="2"/>
  <c r="BM328" i="2"/>
  <c r="Y328" i="2"/>
  <c r="BP328" i="2" s="1"/>
  <c r="P328" i="2"/>
  <c r="BO327" i="2"/>
  <c r="BM327" i="2"/>
  <c r="Y327" i="2"/>
  <c r="BP327" i="2" s="1"/>
  <c r="P327" i="2"/>
  <c r="X325" i="2"/>
  <c r="X324" i="2"/>
  <c r="BO323" i="2"/>
  <c r="BM323" i="2"/>
  <c r="Z323" i="2"/>
  <c r="Y323" i="2"/>
  <c r="BP323" i="2" s="1"/>
  <c r="P323" i="2"/>
  <c r="BO322" i="2"/>
  <c r="BN322" i="2"/>
  <c r="BM322" i="2"/>
  <c r="Z322" i="2"/>
  <c r="Y322" i="2"/>
  <c r="BP322" i="2" s="1"/>
  <c r="P322" i="2"/>
  <c r="BO321" i="2"/>
  <c r="BM321" i="2"/>
  <c r="Y321" i="2"/>
  <c r="Z321" i="2" s="1"/>
  <c r="BP320" i="2"/>
  <c r="BO320" i="2"/>
  <c r="BN320" i="2"/>
  <c r="BM320" i="2"/>
  <c r="Z320" i="2"/>
  <c r="Z324" i="2" s="1"/>
  <c r="Y320" i="2"/>
  <c r="X318" i="2"/>
  <c r="X317" i="2"/>
  <c r="BO316" i="2"/>
  <c r="BM316" i="2"/>
  <c r="Y316" i="2"/>
  <c r="Z316" i="2" s="1"/>
  <c r="P316" i="2"/>
  <c r="BP315" i="2"/>
  <c r="BO315" i="2"/>
  <c r="BN315" i="2"/>
  <c r="BM315" i="2"/>
  <c r="Z315" i="2"/>
  <c r="Y315" i="2"/>
  <c r="P315" i="2"/>
  <c r="BO314" i="2"/>
  <c r="BM314" i="2"/>
  <c r="Y314" i="2"/>
  <c r="P314" i="2"/>
  <c r="X312" i="2"/>
  <c r="Y311" i="2"/>
  <c r="X311" i="2"/>
  <c r="BP310" i="2"/>
  <c r="BO310" i="2"/>
  <c r="BN310" i="2"/>
  <c r="BM310" i="2"/>
  <c r="Z310" i="2"/>
  <c r="Y310" i="2"/>
  <c r="P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N302" i="2"/>
  <c r="BM302" i="2"/>
  <c r="Z302" i="2"/>
  <c r="Y302" i="2"/>
  <c r="BP302" i="2" s="1"/>
  <c r="P302" i="2"/>
  <c r="BO301" i="2"/>
  <c r="BM301" i="2"/>
  <c r="Y301" i="2"/>
  <c r="Z301" i="2" s="1"/>
  <c r="P301" i="2"/>
  <c r="BO300" i="2"/>
  <c r="BM300" i="2"/>
  <c r="Y300" i="2"/>
  <c r="P300" i="2"/>
  <c r="BP299" i="2"/>
  <c r="BO299" i="2"/>
  <c r="BN299" i="2"/>
  <c r="BM299" i="2"/>
  <c r="Z299" i="2"/>
  <c r="Y299" i="2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X294" i="2"/>
  <c r="X293" i="2"/>
  <c r="BO292" i="2"/>
  <c r="BM292" i="2"/>
  <c r="Y292" i="2"/>
  <c r="P292" i="2"/>
  <c r="BO291" i="2"/>
  <c r="BM291" i="2"/>
  <c r="Y291" i="2"/>
  <c r="Z291" i="2" s="1"/>
  <c r="P291" i="2"/>
  <c r="BP290" i="2"/>
  <c r="BO290" i="2"/>
  <c r="BN290" i="2"/>
  <c r="BM290" i="2"/>
  <c r="Z290" i="2"/>
  <c r="Y290" i="2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Z278" i="2"/>
  <c r="Z279" i="2" s="1"/>
  <c r="Y278" i="2"/>
  <c r="BN278" i="2" s="1"/>
  <c r="P278" i="2"/>
  <c r="X276" i="2"/>
  <c r="X275" i="2"/>
  <c r="BO274" i="2"/>
  <c r="BM274" i="2"/>
  <c r="Y274" i="2"/>
  <c r="BP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P267" i="2"/>
  <c r="X264" i="2"/>
  <c r="X263" i="2"/>
  <c r="BP262" i="2"/>
  <c r="BO262" i="2"/>
  <c r="BN262" i="2"/>
  <c r="BM262" i="2"/>
  <c r="Z262" i="2"/>
  <c r="Y262" i="2"/>
  <c r="BO261" i="2"/>
  <c r="BM261" i="2"/>
  <c r="Y261" i="2"/>
  <c r="P261" i="2"/>
  <c r="BO260" i="2"/>
  <c r="BM260" i="2"/>
  <c r="Y260" i="2"/>
  <c r="Z260" i="2" s="1"/>
  <c r="BO259" i="2"/>
  <c r="BM259" i="2"/>
  <c r="Y259" i="2"/>
  <c r="Y263" i="2" s="1"/>
  <c r="P259" i="2"/>
  <c r="X256" i="2"/>
  <c r="X255" i="2"/>
  <c r="BO254" i="2"/>
  <c r="BM254" i="2"/>
  <c r="Y254" i="2"/>
  <c r="Z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P245" i="2" s="1"/>
  <c r="P245" i="2"/>
  <c r="BO244" i="2"/>
  <c r="BN244" i="2"/>
  <c r="BM244" i="2"/>
  <c r="Z244" i="2"/>
  <c r="Y244" i="2"/>
  <c r="BP244" i="2" s="1"/>
  <c r="P244" i="2"/>
  <c r="BO243" i="2"/>
  <c r="BM243" i="2"/>
  <c r="Y243" i="2"/>
  <c r="Z243" i="2" s="1"/>
  <c r="BP242" i="2"/>
  <c r="BO242" i="2"/>
  <c r="BN242" i="2"/>
  <c r="BM242" i="2"/>
  <c r="Z242" i="2"/>
  <c r="Y242" i="2"/>
  <c r="P242" i="2"/>
  <c r="X240" i="2"/>
  <c r="X239" i="2"/>
  <c r="BO238" i="2"/>
  <c r="BM238" i="2"/>
  <c r="Y238" i="2"/>
  <c r="Z238" i="2" s="1"/>
  <c r="Z239" i="2" s="1"/>
  <c r="X236" i="2"/>
  <c r="X235" i="2"/>
  <c r="BO234" i="2"/>
  <c r="BM234" i="2"/>
  <c r="Y234" i="2"/>
  <c r="Y236" i="2" s="1"/>
  <c r="P234" i="2"/>
  <c r="X232" i="2"/>
  <c r="X231" i="2"/>
  <c r="BP230" i="2"/>
  <c r="BO230" i="2"/>
  <c r="BN230" i="2"/>
  <c r="BM230" i="2"/>
  <c r="Z230" i="2"/>
  <c r="Y230" i="2"/>
  <c r="P230" i="2"/>
  <c r="BO229" i="2"/>
  <c r="BN229" i="2"/>
  <c r="BM229" i="2"/>
  <c r="Z229" i="2"/>
  <c r="Y229" i="2"/>
  <c r="BP229" i="2" s="1"/>
  <c r="BO228" i="2"/>
  <c r="BM228" i="2"/>
  <c r="Y228" i="2"/>
  <c r="Z228" i="2" s="1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BP225" i="2" s="1"/>
  <c r="BO224" i="2"/>
  <c r="BM224" i="2"/>
  <c r="Y224" i="2"/>
  <c r="BN224" i="2" s="1"/>
  <c r="P224" i="2"/>
  <c r="BP223" i="2"/>
  <c r="BO223" i="2"/>
  <c r="BN223" i="2"/>
  <c r="BM223" i="2"/>
  <c r="Z223" i="2"/>
  <c r="Y223" i="2"/>
  <c r="P223" i="2"/>
  <c r="BO222" i="2"/>
  <c r="BM222" i="2"/>
  <c r="Y222" i="2"/>
  <c r="Y231" i="2" s="1"/>
  <c r="P222" i="2"/>
  <c r="X219" i="2"/>
  <c r="X218" i="2"/>
  <c r="BO217" i="2"/>
  <c r="BM217" i="2"/>
  <c r="Y217" i="2"/>
  <c r="Z217" i="2" s="1"/>
  <c r="P217" i="2"/>
  <c r="BO216" i="2"/>
  <c r="BM216" i="2"/>
  <c r="Y216" i="2"/>
  <c r="Y219" i="2" s="1"/>
  <c r="P216" i="2"/>
  <c r="X214" i="2"/>
  <c r="X213" i="2"/>
  <c r="BO212" i="2"/>
  <c r="BM212" i="2"/>
  <c r="Y212" i="2"/>
  <c r="Z212" i="2" s="1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P194" i="2"/>
  <c r="BO194" i="2"/>
  <c r="BM194" i="2"/>
  <c r="Y194" i="2"/>
  <c r="BN194" i="2" s="1"/>
  <c r="P194" i="2"/>
  <c r="BO193" i="2"/>
  <c r="BM193" i="2"/>
  <c r="Z193" i="2"/>
  <c r="Y193" i="2"/>
  <c r="BN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BP188" i="2" s="1"/>
  <c r="P188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X180" i="2"/>
  <c r="X179" i="2"/>
  <c r="BO178" i="2"/>
  <c r="BM178" i="2"/>
  <c r="Y178" i="2"/>
  <c r="Y179" i="2" s="1"/>
  <c r="P178" i="2"/>
  <c r="X176" i="2"/>
  <c r="X175" i="2"/>
  <c r="BO174" i="2"/>
  <c r="BM174" i="2"/>
  <c r="Y174" i="2"/>
  <c r="Z174" i="2" s="1"/>
  <c r="P174" i="2"/>
  <c r="BP173" i="2"/>
  <c r="BO173" i="2"/>
  <c r="BN173" i="2"/>
  <c r="BM173" i="2"/>
  <c r="Z173" i="2"/>
  <c r="Y173" i="2"/>
  <c r="P173" i="2"/>
  <c r="BO172" i="2"/>
  <c r="BM172" i="2"/>
  <c r="Y172" i="2"/>
  <c r="BN172" i="2" s="1"/>
  <c r="P172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N161" i="2" s="1"/>
  <c r="P161" i="2"/>
  <c r="BO160" i="2"/>
  <c r="BM160" i="2"/>
  <c r="Y160" i="2"/>
  <c r="BN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N148" i="2"/>
  <c r="BM148" i="2"/>
  <c r="Z148" i="2"/>
  <c r="Y148" i="2"/>
  <c r="Y152" i="2" s="1"/>
  <c r="P148" i="2"/>
  <c r="X146" i="2"/>
  <c r="X145" i="2"/>
  <c r="BP144" i="2"/>
  <c r="BO144" i="2"/>
  <c r="BN144" i="2"/>
  <c r="BM144" i="2"/>
  <c r="Z144" i="2"/>
  <c r="Y144" i="2"/>
  <c r="BO143" i="2"/>
  <c r="BM143" i="2"/>
  <c r="Y143" i="2"/>
  <c r="Y145" i="2" s="1"/>
  <c r="P143" i="2"/>
  <c r="X140" i="2"/>
  <c r="X139" i="2"/>
  <c r="BO138" i="2"/>
  <c r="BM138" i="2"/>
  <c r="Y138" i="2"/>
  <c r="BP138" i="2" s="1"/>
  <c r="P138" i="2"/>
  <c r="BO137" i="2"/>
  <c r="BM137" i="2"/>
  <c r="Y137" i="2"/>
  <c r="Y139" i="2" s="1"/>
  <c r="P137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P127" i="2"/>
  <c r="BO127" i="2"/>
  <c r="BN127" i="2"/>
  <c r="BM127" i="2"/>
  <c r="Z127" i="2"/>
  <c r="Y127" i="2"/>
  <c r="P127" i="2"/>
  <c r="X124" i="2"/>
  <c r="X123" i="2"/>
  <c r="BO122" i="2"/>
  <c r="BM122" i="2"/>
  <c r="Y122" i="2"/>
  <c r="P122" i="2"/>
  <c r="BO121" i="2"/>
  <c r="BM121" i="2"/>
  <c r="Y121" i="2"/>
  <c r="Y124" i="2" s="1"/>
  <c r="P121" i="2"/>
  <c r="X119" i="2"/>
  <c r="X118" i="2"/>
  <c r="BO117" i="2"/>
  <c r="BM117" i="2"/>
  <c r="Y117" i="2"/>
  <c r="P117" i="2"/>
  <c r="BP116" i="2"/>
  <c r="BO116" i="2"/>
  <c r="BN116" i="2"/>
  <c r="BM116" i="2"/>
  <c r="Z116" i="2"/>
  <c r="Y116" i="2"/>
  <c r="P116" i="2"/>
  <c r="BO115" i="2"/>
  <c r="BM115" i="2"/>
  <c r="Y115" i="2"/>
  <c r="P115" i="2"/>
  <c r="BO114" i="2"/>
  <c r="BM114" i="2"/>
  <c r="Y114" i="2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O108" i="2"/>
  <c r="BM108" i="2"/>
  <c r="Y108" i="2"/>
  <c r="Y111" i="2" s="1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O102" i="2"/>
  <c r="BM102" i="2"/>
  <c r="Y102" i="2"/>
  <c r="BP102" i="2" s="1"/>
  <c r="P102" i="2"/>
  <c r="BO101" i="2"/>
  <c r="BM101" i="2"/>
  <c r="Y101" i="2"/>
  <c r="Z101" i="2" s="1"/>
  <c r="P101" i="2"/>
  <c r="X98" i="2"/>
  <c r="X97" i="2"/>
  <c r="BO96" i="2"/>
  <c r="BN96" i="2"/>
  <c r="BM96" i="2"/>
  <c r="Z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X91" i="2"/>
  <c r="X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N74" i="2" s="1"/>
  <c r="P74" i="2"/>
  <c r="BP73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N68" i="2" s="1"/>
  <c r="P68" i="2"/>
  <c r="BP67" i="2"/>
  <c r="BO67" i="2"/>
  <c r="BN67" i="2"/>
  <c r="BM67" i="2"/>
  <c r="Z67" i="2"/>
  <c r="Y67" i="2"/>
  <c r="P67" i="2"/>
  <c r="X65" i="2"/>
  <c r="X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Y65" i="2" s="1"/>
  <c r="P61" i="2"/>
  <c r="X59" i="2"/>
  <c r="X58" i="2"/>
  <c r="BO57" i="2"/>
  <c r="BM57" i="2"/>
  <c r="Y57" i="2"/>
  <c r="Z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Z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P26" i="2"/>
  <c r="BO26" i="2"/>
  <c r="BN26" i="2"/>
  <c r="BM26" i="2"/>
  <c r="Z26" i="2"/>
  <c r="Y26" i="2"/>
  <c r="Y32" i="2" s="1"/>
  <c r="P26" i="2"/>
  <c r="X24" i="2"/>
  <c r="X23" i="2"/>
  <c r="X501" i="2" s="1"/>
  <c r="BO22" i="2"/>
  <c r="BM22" i="2"/>
  <c r="X498" i="2" s="1"/>
  <c r="Y22" i="2"/>
  <c r="Z22" i="2" s="1"/>
  <c r="Z23" i="2" s="1"/>
  <c r="P22" i="2"/>
  <c r="H10" i="2"/>
  <c r="A9" i="2"/>
  <c r="J9" i="2" s="1"/>
  <c r="D7" i="2"/>
  <c r="Q6" i="2"/>
  <c r="P2" i="2"/>
  <c r="BN29" i="2" l="1"/>
  <c r="Y45" i="2"/>
  <c r="BP68" i="2"/>
  <c r="Y70" i="2"/>
  <c r="BP74" i="2"/>
  <c r="BN87" i="2"/>
  <c r="BN103" i="2"/>
  <c r="BP114" i="2"/>
  <c r="BN114" i="2"/>
  <c r="BN117" i="2"/>
  <c r="Z117" i="2"/>
  <c r="BP128" i="2"/>
  <c r="BN128" i="2"/>
  <c r="Z128" i="2"/>
  <c r="Z129" i="2" s="1"/>
  <c r="X499" i="2"/>
  <c r="X500" i="2" s="1"/>
  <c r="X497" i="2"/>
  <c r="Z31" i="2"/>
  <c r="BN31" i="2"/>
  <c r="Y37" i="2"/>
  <c r="Y44" i="2"/>
  <c r="Z42" i="2"/>
  <c r="Z44" i="2" s="1"/>
  <c r="BN42" i="2"/>
  <c r="Z43" i="2"/>
  <c r="BN43" i="2"/>
  <c r="Z47" i="2"/>
  <c r="Z48" i="2" s="1"/>
  <c r="Y48" i="2"/>
  <c r="BN54" i="2"/>
  <c r="Z55" i="2"/>
  <c r="BN55" i="2"/>
  <c r="Z61" i="2"/>
  <c r="BN61" i="2"/>
  <c r="BP61" i="2"/>
  <c r="Y64" i="2"/>
  <c r="Z68" i="2"/>
  <c r="Z74" i="2"/>
  <c r="Z75" i="2"/>
  <c r="BN75" i="2"/>
  <c r="Z76" i="2"/>
  <c r="BN76" i="2"/>
  <c r="Z89" i="2"/>
  <c r="BN89" i="2"/>
  <c r="Y90" i="2"/>
  <c r="Y98" i="2"/>
  <c r="Z94" i="2"/>
  <c r="BN94" i="2"/>
  <c r="Z97" i="2"/>
  <c r="Y97" i="2"/>
  <c r="Y106" i="2"/>
  <c r="Z114" i="2"/>
  <c r="Z118" i="2" s="1"/>
  <c r="BP115" i="2"/>
  <c r="BN115" i="2"/>
  <c r="Z115" i="2"/>
  <c r="BP117" i="2"/>
  <c r="Y118" i="2"/>
  <c r="Y119" i="2"/>
  <c r="BN122" i="2"/>
  <c r="BP122" i="2"/>
  <c r="G507" i="2"/>
  <c r="Y129" i="2"/>
  <c r="Y130" i="2"/>
  <c r="Z137" i="2"/>
  <c r="BN137" i="2"/>
  <c r="Z138" i="2"/>
  <c r="Z139" i="2" s="1"/>
  <c r="BN138" i="2"/>
  <c r="Z143" i="2"/>
  <c r="Z145" i="2" s="1"/>
  <c r="BN143" i="2"/>
  <c r="Y146" i="2"/>
  <c r="I507" i="2"/>
  <c r="BN156" i="2"/>
  <c r="Z160" i="2"/>
  <c r="Z163" i="2"/>
  <c r="BN163" i="2"/>
  <c r="BN166" i="2"/>
  <c r="Z167" i="2"/>
  <c r="BN167" i="2"/>
  <c r="Z178" i="2"/>
  <c r="Z179" i="2" s="1"/>
  <c r="BN178" i="2"/>
  <c r="BP178" i="2"/>
  <c r="Z183" i="2"/>
  <c r="BN183" i="2"/>
  <c r="BP193" i="2"/>
  <c r="Z196" i="2"/>
  <c r="BN196" i="2"/>
  <c r="BN199" i="2"/>
  <c r="Z200" i="2"/>
  <c r="BN200" i="2"/>
  <c r="Z206" i="2"/>
  <c r="BN206" i="2"/>
  <c r="BN209" i="2"/>
  <c r="Z210" i="2"/>
  <c r="BN210" i="2"/>
  <c r="Z216" i="2"/>
  <c r="BN216" i="2"/>
  <c r="BP216" i="2"/>
  <c r="Z218" i="2"/>
  <c r="Y218" i="2"/>
  <c r="Z222" i="2"/>
  <c r="BN222" i="2"/>
  <c r="BP222" i="2"/>
  <c r="Z224" i="2"/>
  <c r="BN225" i="2"/>
  <c r="Z226" i="2"/>
  <c r="BN226" i="2"/>
  <c r="Z234" i="2"/>
  <c r="Z235" i="2" s="1"/>
  <c r="BN234" i="2"/>
  <c r="BN251" i="2"/>
  <c r="Z252" i="2"/>
  <c r="BN252" i="2"/>
  <c r="Z259" i="2"/>
  <c r="BN259" i="2"/>
  <c r="BP259" i="2"/>
  <c r="BP292" i="2"/>
  <c r="BN292" i="2"/>
  <c r="Z292" i="2"/>
  <c r="BN298" i="2"/>
  <c r="BP300" i="2"/>
  <c r="BN300" i="2"/>
  <c r="Z300" i="2"/>
  <c r="BP309" i="2"/>
  <c r="BN309" i="2"/>
  <c r="Z309" i="2"/>
  <c r="T507" i="2"/>
  <c r="BN342" i="2"/>
  <c r="Z342" i="2"/>
  <c r="BP343" i="2"/>
  <c r="BN343" i="2"/>
  <c r="Z343" i="2"/>
  <c r="Y349" i="2"/>
  <c r="BP346" i="2"/>
  <c r="BP357" i="2"/>
  <c r="BN357" i="2"/>
  <c r="Z357" i="2"/>
  <c r="BP358" i="2"/>
  <c r="Z358" i="2"/>
  <c r="BN369" i="2"/>
  <c r="BP390" i="2"/>
  <c r="BN390" i="2"/>
  <c r="Z390" i="2"/>
  <c r="BP394" i="2"/>
  <c r="BN394" i="2"/>
  <c r="Z394" i="2"/>
  <c r="Z507" i="2"/>
  <c r="BP429" i="2"/>
  <c r="Y455" i="2"/>
  <c r="Y456" i="2"/>
  <c r="BP458" i="2"/>
  <c r="BN458" i="2"/>
  <c r="Z458" i="2"/>
  <c r="BP467" i="2"/>
  <c r="BN467" i="2"/>
  <c r="Z467" i="2"/>
  <c r="BP468" i="2"/>
  <c r="BN468" i="2"/>
  <c r="Z468" i="2"/>
  <c r="BP469" i="2"/>
  <c r="BN469" i="2"/>
  <c r="Z469" i="2"/>
  <c r="BP474" i="2"/>
  <c r="BN474" i="2"/>
  <c r="Z474" i="2"/>
  <c r="Y140" i="2"/>
  <c r="BP160" i="2"/>
  <c r="Y169" i="2"/>
  <c r="Y180" i="2"/>
  <c r="BN189" i="2"/>
  <c r="Y202" i="2"/>
  <c r="BP224" i="2"/>
  <c r="Y235" i="2"/>
  <c r="Z263" i="2"/>
  <c r="BP261" i="2"/>
  <c r="BN261" i="2"/>
  <c r="Z261" i="2"/>
  <c r="Y271" i="2"/>
  <c r="BN267" i="2"/>
  <c r="Z267" i="2"/>
  <c r="BN274" i="2"/>
  <c r="BP289" i="2"/>
  <c r="BN289" i="2"/>
  <c r="Z289" i="2"/>
  <c r="BN328" i="2"/>
  <c r="BN334" i="2"/>
  <c r="BP334" i="2"/>
  <c r="BN345" i="2"/>
  <c r="Z345" i="2"/>
  <c r="Y354" i="2"/>
  <c r="BN352" i="2"/>
  <c r="Z352" i="2"/>
  <c r="BP353" i="2"/>
  <c r="BN353" i="2"/>
  <c r="Z353" i="2"/>
  <c r="Y364" i="2"/>
  <c r="BN362" i="2"/>
  <c r="Z362" i="2"/>
  <c r="Z363" i="2" s="1"/>
  <c r="Y363" i="2"/>
  <c r="Y383" i="2"/>
  <c r="BP382" i="2"/>
  <c r="BN382" i="2"/>
  <c r="Z382" i="2"/>
  <c r="Z383" i="2" s="1"/>
  <c r="Y403" i="2"/>
  <c r="BP400" i="2"/>
  <c r="BN400" i="2"/>
  <c r="Z400" i="2"/>
  <c r="BN413" i="2"/>
  <c r="BP413" i="2"/>
  <c r="BP431" i="2"/>
  <c r="BN431" i="2"/>
  <c r="Z431" i="2"/>
  <c r="BN435" i="2"/>
  <c r="BN437" i="2"/>
  <c r="BP437" i="2"/>
  <c r="BP439" i="2"/>
  <c r="BN439" i="2"/>
  <c r="Z439" i="2"/>
  <c r="BN445" i="2"/>
  <c r="Y477" i="2"/>
  <c r="Z473" i="2"/>
  <c r="Z476" i="2" s="1"/>
  <c r="BN484" i="2"/>
  <c r="AB507" i="2"/>
  <c r="Y496" i="2"/>
  <c r="BP278" i="2"/>
  <c r="Y279" i="2"/>
  <c r="Y280" i="2"/>
  <c r="BN288" i="2"/>
  <c r="BN308" i="2"/>
  <c r="Y318" i="2"/>
  <c r="BP373" i="2"/>
  <c r="Y374" i="2"/>
  <c r="Y375" i="2"/>
  <c r="BN393" i="2"/>
  <c r="Z402" i="2"/>
  <c r="Y408" i="2"/>
  <c r="Y415" i="2"/>
  <c r="Y420" i="2"/>
  <c r="Y424" i="2"/>
  <c r="BP449" i="2"/>
  <c r="BP459" i="2"/>
  <c r="Y470" i="2"/>
  <c r="F10" i="2"/>
  <c r="A10" i="2"/>
  <c r="BN22" i="2"/>
  <c r="BN57" i="2"/>
  <c r="Y91" i="2"/>
  <c r="BN95" i="2"/>
  <c r="BP108" i="2"/>
  <c r="Y185" i="2"/>
  <c r="BN228" i="2"/>
  <c r="BN260" i="2"/>
  <c r="BN291" i="2"/>
  <c r="BN301" i="2"/>
  <c r="Y312" i="2"/>
  <c r="BN321" i="2"/>
  <c r="Y359" i="2"/>
  <c r="BP388" i="2"/>
  <c r="BN396" i="2"/>
  <c r="BP423" i="2"/>
  <c r="BN438" i="2"/>
  <c r="BP450" i="2"/>
  <c r="BP460" i="2"/>
  <c r="BP489" i="2"/>
  <c r="J507" i="2"/>
  <c r="Y33" i="2"/>
  <c r="BP69" i="2"/>
  <c r="BP161" i="2"/>
  <c r="Y170" i="2"/>
  <c r="BP204" i="2"/>
  <c r="BN212" i="2"/>
  <c r="BN238" i="2"/>
  <c r="BN243" i="2"/>
  <c r="Y246" i="2"/>
  <c r="BN254" i="2"/>
  <c r="Y324" i="2"/>
  <c r="BN27" i="2"/>
  <c r="BP41" i="2"/>
  <c r="BN52" i="2"/>
  <c r="BN62" i="2"/>
  <c r="Z82" i="2"/>
  <c r="BN101" i="2"/>
  <c r="Y112" i="2"/>
  <c r="Z121" i="2"/>
  <c r="Y135" i="2"/>
  <c r="Z150" i="2"/>
  <c r="Y157" i="2"/>
  <c r="BN164" i="2"/>
  <c r="BN174" i="2"/>
  <c r="Y190" i="2"/>
  <c r="BN197" i="2"/>
  <c r="BN207" i="2"/>
  <c r="BN217" i="2"/>
  <c r="Z269" i="2"/>
  <c r="Y275" i="2"/>
  <c r="Z283" i="2"/>
  <c r="Z284" i="2" s="1"/>
  <c r="BN296" i="2"/>
  <c r="BN306" i="2"/>
  <c r="BN316" i="2"/>
  <c r="Y338" i="2"/>
  <c r="Y350" i="2"/>
  <c r="BN367" i="2"/>
  <c r="Y370" i="2"/>
  <c r="Z377" i="2"/>
  <c r="BN391" i="2"/>
  <c r="BN401" i="2"/>
  <c r="Z412" i="2"/>
  <c r="BP430" i="2"/>
  <c r="BN433" i="2"/>
  <c r="BN443" i="2"/>
  <c r="Y446" i="2"/>
  <c r="BN453" i="2"/>
  <c r="Z480" i="2"/>
  <c r="Z481" i="2" s="1"/>
  <c r="Y485" i="2"/>
  <c r="K507" i="2"/>
  <c r="BP57" i="2"/>
  <c r="BP212" i="2"/>
  <c r="BP228" i="2"/>
  <c r="BP238" i="2"/>
  <c r="BP243" i="2"/>
  <c r="BP254" i="2"/>
  <c r="Y264" i="2"/>
  <c r="BP396" i="2"/>
  <c r="BP438" i="2"/>
  <c r="Y461" i="2"/>
  <c r="Y490" i="2"/>
  <c r="L507" i="2"/>
  <c r="Y232" i="2"/>
  <c r="BP260" i="2"/>
  <c r="BP291" i="2"/>
  <c r="BP301" i="2"/>
  <c r="BP321" i="2"/>
  <c r="BP27" i="2"/>
  <c r="Z35" i="2"/>
  <c r="Z36" i="2" s="1"/>
  <c r="BP52" i="2"/>
  <c r="BP62" i="2"/>
  <c r="BN82" i="2"/>
  <c r="BP101" i="2"/>
  <c r="Z109" i="2"/>
  <c r="BN121" i="2"/>
  <c r="Z132" i="2"/>
  <c r="Z134" i="2" s="1"/>
  <c r="BN150" i="2"/>
  <c r="Z162" i="2"/>
  <c r="BP164" i="2"/>
  <c r="Z172" i="2"/>
  <c r="Z175" i="2" s="1"/>
  <c r="BP174" i="2"/>
  <c r="Y186" i="2"/>
  <c r="Z195" i="2"/>
  <c r="BP197" i="2"/>
  <c r="Z205" i="2"/>
  <c r="BP207" i="2"/>
  <c r="BP217" i="2"/>
  <c r="Y247" i="2"/>
  <c r="BN269" i="2"/>
  <c r="BN283" i="2"/>
  <c r="BP296" i="2"/>
  <c r="BP306" i="2"/>
  <c r="Z314" i="2"/>
  <c r="Z317" i="2" s="1"/>
  <c r="BP316" i="2"/>
  <c r="Y325" i="2"/>
  <c r="Z335" i="2"/>
  <c r="Z347" i="2"/>
  <c r="Y360" i="2"/>
  <c r="BP367" i="2"/>
  <c r="BN377" i="2"/>
  <c r="Z389" i="2"/>
  <c r="BP391" i="2"/>
  <c r="BP401" i="2"/>
  <c r="BN412" i="2"/>
  <c r="BP433" i="2"/>
  <c r="BP443" i="2"/>
  <c r="Z451" i="2"/>
  <c r="BP453" i="2"/>
  <c r="BN480" i="2"/>
  <c r="M507" i="2"/>
  <c r="Y23" i="2"/>
  <c r="Y58" i="2"/>
  <c r="Y158" i="2"/>
  <c r="Y191" i="2"/>
  <c r="Y213" i="2"/>
  <c r="Y239" i="2"/>
  <c r="Y255" i="2"/>
  <c r="Y276" i="2"/>
  <c r="Y371" i="2"/>
  <c r="Y397" i="2"/>
  <c r="Y447" i="2"/>
  <c r="Y486" i="2"/>
  <c r="O507" i="2"/>
  <c r="BN35" i="2"/>
  <c r="BP283" i="2"/>
  <c r="BN314" i="2"/>
  <c r="Y317" i="2"/>
  <c r="BN335" i="2"/>
  <c r="BN347" i="2"/>
  <c r="BP377" i="2"/>
  <c r="BN389" i="2"/>
  <c r="Y402" i="2"/>
  <c r="Y425" i="2"/>
  <c r="BN451" i="2"/>
  <c r="Y462" i="2"/>
  <c r="Y491" i="2"/>
  <c r="P507" i="2"/>
  <c r="BP95" i="2"/>
  <c r="Z28" i="2"/>
  <c r="Z53" i="2"/>
  <c r="Z63" i="2"/>
  <c r="Z64" i="2" s="1"/>
  <c r="Y78" i="2"/>
  <c r="Z102" i="2"/>
  <c r="Z105" i="2" s="1"/>
  <c r="Z165" i="2"/>
  <c r="Z188" i="2"/>
  <c r="Z198" i="2"/>
  <c r="Z208" i="2"/>
  <c r="Z250" i="2"/>
  <c r="Z297" i="2"/>
  <c r="Z307" i="2"/>
  <c r="Z327" i="2"/>
  <c r="Z368" i="2"/>
  <c r="Z392" i="2"/>
  <c r="Z434" i="2"/>
  <c r="Z444" i="2"/>
  <c r="Z446" i="2" s="1"/>
  <c r="Z454" i="2"/>
  <c r="Y476" i="2"/>
  <c r="Q507" i="2"/>
  <c r="Y71" i="2"/>
  <c r="BN109" i="2"/>
  <c r="BN47" i="2"/>
  <c r="Y59" i="2"/>
  <c r="BP195" i="2"/>
  <c r="BP314" i="2"/>
  <c r="Y398" i="2"/>
  <c r="BN473" i="2"/>
  <c r="Y481" i="2"/>
  <c r="Z488" i="2"/>
  <c r="Z494" i="2"/>
  <c r="Z495" i="2" s="1"/>
  <c r="R507" i="2"/>
  <c r="Y24" i="2"/>
  <c r="BP35" i="2"/>
  <c r="BP172" i="2"/>
  <c r="BP205" i="2"/>
  <c r="Y214" i="2"/>
  <c r="Y256" i="2"/>
  <c r="Y284" i="2"/>
  <c r="F9" i="2"/>
  <c r="BN28" i="2"/>
  <c r="BN53" i="2"/>
  <c r="BN63" i="2"/>
  <c r="Z73" i="2"/>
  <c r="Z78" i="2" s="1"/>
  <c r="BN102" i="2"/>
  <c r="Y105" i="2"/>
  <c r="Z122" i="2"/>
  <c r="BP137" i="2"/>
  <c r="BN165" i="2"/>
  <c r="Y176" i="2"/>
  <c r="BN188" i="2"/>
  <c r="BN198" i="2"/>
  <c r="Y201" i="2"/>
  <c r="BN208" i="2"/>
  <c r="BN250" i="2"/>
  <c r="BN297" i="2"/>
  <c r="BN307" i="2"/>
  <c r="BN327" i="2"/>
  <c r="Y330" i="2"/>
  <c r="BP342" i="2"/>
  <c r="BP352" i="2"/>
  <c r="BN368" i="2"/>
  <c r="Z378" i="2"/>
  <c r="BN392" i="2"/>
  <c r="Z413" i="2"/>
  <c r="Y419" i="2"/>
  <c r="Z429" i="2"/>
  <c r="BN434" i="2"/>
  <c r="BN444" i="2"/>
  <c r="BN454" i="2"/>
  <c r="Z466" i="2"/>
  <c r="Z470" i="2" s="1"/>
  <c r="S507" i="2"/>
  <c r="BP22" i="2"/>
  <c r="BP121" i="2"/>
  <c r="BN132" i="2"/>
  <c r="Y175" i="2"/>
  <c r="Y151" i="2"/>
  <c r="BP162" i="2"/>
  <c r="Y240" i="2"/>
  <c r="Y270" i="2"/>
  <c r="H9" i="2"/>
  <c r="BP47" i="2"/>
  <c r="Y79" i="2"/>
  <c r="BP143" i="2"/>
  <c r="BP148" i="2"/>
  <c r="BP234" i="2"/>
  <c r="BP267" i="2"/>
  <c r="BP362" i="2"/>
  <c r="BP410" i="2"/>
  <c r="BP473" i="2"/>
  <c r="BN488" i="2"/>
  <c r="BN494" i="2"/>
  <c r="Y83" i="2"/>
  <c r="BP132" i="2"/>
  <c r="Y84" i="2"/>
  <c r="BN429" i="2"/>
  <c r="BN466" i="2"/>
  <c r="Y482" i="2"/>
  <c r="B507" i="2"/>
  <c r="U507" i="2"/>
  <c r="Y293" i="2"/>
  <c r="Y303" i="2"/>
  <c r="Y331" i="2"/>
  <c r="Y440" i="2"/>
  <c r="BP494" i="2"/>
  <c r="C507" i="2"/>
  <c r="V507" i="2"/>
  <c r="Z184" i="2"/>
  <c r="Z185" i="2" s="1"/>
  <c r="Z245" i="2"/>
  <c r="Z246" i="2" s="1"/>
  <c r="Z268" i="2"/>
  <c r="Z270" i="2" s="1"/>
  <c r="D507" i="2"/>
  <c r="W507" i="2"/>
  <c r="Z103" i="2"/>
  <c r="Z166" i="2"/>
  <c r="Z199" i="2"/>
  <c r="Z251" i="2"/>
  <c r="Z274" i="2"/>
  <c r="Z275" i="2" s="1"/>
  <c r="Z308" i="2"/>
  <c r="Z328" i="2"/>
  <c r="Z393" i="2"/>
  <c r="Z435" i="2"/>
  <c r="Z445" i="2"/>
  <c r="Z484" i="2"/>
  <c r="Z485" i="2" s="1"/>
  <c r="Y495" i="2"/>
  <c r="E507" i="2"/>
  <c r="Z81" i="2"/>
  <c r="Z83" i="2" s="1"/>
  <c r="Z149" i="2"/>
  <c r="Z151" i="2" s="1"/>
  <c r="Z29" i="2"/>
  <c r="Z54" i="2"/>
  <c r="Z87" i="2"/>
  <c r="Z90" i="2" s="1"/>
  <c r="Z156" i="2"/>
  <c r="Z157" i="2" s="1"/>
  <c r="Z189" i="2"/>
  <c r="Z209" i="2"/>
  <c r="Z225" i="2"/>
  <c r="Z231" i="2" s="1"/>
  <c r="Z288" i="2"/>
  <c r="Z293" i="2" s="1"/>
  <c r="Z298" i="2"/>
  <c r="Z369" i="2"/>
  <c r="Z69" i="2"/>
  <c r="Z70" i="2" s="1"/>
  <c r="BN81" i="2"/>
  <c r="Z108" i="2"/>
  <c r="Z111" i="2" s="1"/>
  <c r="Y123" i="2"/>
  <c r="BN149" i="2"/>
  <c r="Z161" i="2"/>
  <c r="BN184" i="2"/>
  <c r="Z194" i="2"/>
  <c r="Z201" i="2" s="1"/>
  <c r="Z204" i="2"/>
  <c r="Z213" i="2" s="1"/>
  <c r="BN245" i="2"/>
  <c r="BN268" i="2"/>
  <c r="Y294" i="2"/>
  <c r="Y304" i="2"/>
  <c r="BN323" i="2"/>
  <c r="Z334" i="2"/>
  <c r="Z337" i="2" s="1"/>
  <c r="Z346" i="2"/>
  <c r="Z349" i="2" s="1"/>
  <c r="BN358" i="2"/>
  <c r="Y379" i="2"/>
  <c r="Z388" i="2"/>
  <c r="BN411" i="2"/>
  <c r="Y414" i="2"/>
  <c r="Z423" i="2"/>
  <c r="Z424" i="2" s="1"/>
  <c r="Y441" i="2"/>
  <c r="Z450" i="2"/>
  <c r="Z460" i="2"/>
  <c r="Z461" i="2" s="1"/>
  <c r="BN479" i="2"/>
  <c r="Z489" i="2"/>
  <c r="F507" i="2"/>
  <c r="Y507" i="2"/>
  <c r="BN108" i="2"/>
  <c r="Y337" i="2"/>
  <c r="BN346" i="2"/>
  <c r="H507" i="2"/>
  <c r="AA507" i="2"/>
  <c r="BN41" i="2"/>
  <c r="BP156" i="2"/>
  <c r="Z370" i="2" l="1"/>
  <c r="Z311" i="2"/>
  <c r="Z58" i="2"/>
  <c r="Z169" i="2"/>
  <c r="Z330" i="2"/>
  <c r="Z303" i="2"/>
  <c r="Z190" i="2"/>
  <c r="Z32" i="2"/>
  <c r="Z354" i="2"/>
  <c r="Z359" i="2"/>
  <c r="Z455" i="2"/>
  <c r="Z490" i="2"/>
  <c r="Z414" i="2"/>
  <c r="Z255" i="2"/>
  <c r="Y501" i="2"/>
  <c r="Z379" i="2"/>
  <c r="Z440" i="2"/>
  <c r="Z123" i="2"/>
  <c r="Y497" i="2"/>
  <c r="Y498" i="2"/>
  <c r="Y499" i="2"/>
  <c r="Z397" i="2"/>
  <c r="Z502" i="2" l="1"/>
  <c r="Y500" i="2"/>
</calcChain>
</file>

<file path=xl/sharedStrings.xml><?xml version="1.0" encoding="utf-8"?>
<sst xmlns="http://schemas.openxmlformats.org/spreadsheetml/2006/main" count="3618" uniqueCount="782">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</sst>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45928</v>
      </c>
      <c r="R5" s="558"/>
      <c r="T5" s="559" t="s">
        <v>3</v>
      </c>
      <c r="U5" s="560"/>
      <c r="V5" s="561" t="s">
        <v>763</v>
      </c>
      <c r="W5" s="562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3" t="s">
        <v>764</v>
      </c>
      <c r="E6" s="563"/>
      <c r="F6" s="563"/>
      <c r="G6" s="563"/>
      <c r="H6" s="563"/>
      <c r="I6" s="563"/>
      <c r="J6" s="563"/>
      <c r="K6" s="563"/>
      <c r="L6" s="563"/>
      <c r="M6" s="563"/>
      <c r="N6" s="73"/>
      <c r="P6" s="27" t="s">
        <v>27</v>
      </c>
      <c r="Q6" s="564" t="str">
        <f>IF(Q5=0," ",CHOOSE(WEEKDAY(Q5,2),"Понедельник","Вторник","Среда","Четверг","Пятница","Суббота","Воскресенье"))</f>
        <v>Воскресенье</v>
      </c>
      <c r="R6" s="564"/>
      <c r="T6" s="565" t="s">
        <v>5</v>
      </c>
      <c r="U6" s="566"/>
      <c r="V6" s="567" t="s">
        <v>69</v>
      </c>
      <c r="W6" s="5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3" t="str">
        <f>IFERROR(VLOOKUP(DeliveryAddress,Table,3,0),1)</f>
        <v>1</v>
      </c>
      <c r="E7" s="574"/>
      <c r="F7" s="574"/>
      <c r="G7" s="574"/>
      <c r="H7" s="574"/>
      <c r="I7" s="574"/>
      <c r="J7" s="574"/>
      <c r="K7" s="574"/>
      <c r="L7" s="574"/>
      <c r="M7" s="575"/>
      <c r="N7" s="74"/>
      <c r="P7" s="29"/>
      <c r="Q7" s="48"/>
      <c r="R7" s="48"/>
      <c r="T7" s="565"/>
      <c r="U7" s="566"/>
      <c r="V7" s="569"/>
      <c r="W7" s="570"/>
      <c r="AB7" s="59"/>
      <c r="AC7" s="59"/>
      <c r="AD7" s="59"/>
      <c r="AE7" s="59"/>
    </row>
    <row r="8" spans="1:32" s="17" customFormat="1" ht="25.5" customHeight="1" x14ac:dyDescent="0.2">
      <c r="A8" s="576" t="s">
        <v>57</v>
      </c>
      <c r="B8" s="576"/>
      <c r="C8" s="576"/>
      <c r="D8" s="577"/>
      <c r="E8" s="577"/>
      <c r="F8" s="577"/>
      <c r="G8" s="577"/>
      <c r="H8" s="577"/>
      <c r="I8" s="577"/>
      <c r="J8" s="577"/>
      <c r="K8" s="577"/>
      <c r="L8" s="577"/>
      <c r="M8" s="577"/>
      <c r="N8" s="75"/>
      <c r="P8" s="27" t="s">
        <v>11</v>
      </c>
      <c r="Q8" s="578">
        <v>0.375</v>
      </c>
      <c r="R8" s="578"/>
      <c r="T8" s="565"/>
      <c r="U8" s="566"/>
      <c r="V8" s="569"/>
      <c r="W8" s="570"/>
      <c r="AB8" s="59"/>
      <c r="AC8" s="59"/>
      <c r="AD8" s="59"/>
      <c r="AE8" s="59"/>
    </row>
    <row r="9" spans="1:32" s="17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9"/>
      <c r="C9" s="579"/>
      <c r="D9" s="580" t="s">
        <v>45</v>
      </c>
      <c r="E9" s="581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9"/>
      <c r="H9" s="582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70"/>
      <c r="P9" s="31" t="s">
        <v>15</v>
      </c>
      <c r="Q9" s="583"/>
      <c r="R9" s="583"/>
      <c r="T9" s="565"/>
      <c r="U9" s="566"/>
      <c r="V9" s="571"/>
      <c r="W9" s="5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9"/>
      <c r="C10" s="579"/>
      <c r="D10" s="580"/>
      <c r="E10" s="581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9"/>
      <c r="H10" s="584" t="str">
        <f>IFERROR(VLOOKUP($D$10,Proxy,2,FALSE),"")</f>
        <v/>
      </c>
      <c r="I10" s="584"/>
      <c r="J10" s="584"/>
      <c r="K10" s="584"/>
      <c r="L10" s="584"/>
      <c r="M10" s="584"/>
      <c r="N10" s="71"/>
      <c r="P10" s="31" t="s">
        <v>32</v>
      </c>
      <c r="Q10" s="585"/>
      <c r="R10" s="585"/>
      <c r="U10" s="29" t="s">
        <v>12</v>
      </c>
      <c r="V10" s="586" t="s">
        <v>70</v>
      </c>
      <c r="W10" s="5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8"/>
      <c r="R11" s="588"/>
      <c r="U11" s="29" t="s">
        <v>28</v>
      </c>
      <c r="V11" s="589" t="s">
        <v>54</v>
      </c>
      <c r="W11" s="5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0" t="s">
        <v>71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0"/>
      <c r="N12" s="76"/>
      <c r="P12" s="27" t="s">
        <v>30</v>
      </c>
      <c r="Q12" s="578"/>
      <c r="R12" s="578"/>
      <c r="S12" s="28"/>
      <c r="T12"/>
      <c r="U12" s="29" t="s">
        <v>45</v>
      </c>
      <c r="V12" s="591"/>
      <c r="W12" s="591"/>
      <c r="X12"/>
      <c r="AB12" s="59"/>
      <c r="AC12" s="59"/>
      <c r="AD12" s="59"/>
      <c r="AE12" s="59"/>
    </row>
    <row r="13" spans="1:32" s="17" customFormat="1" ht="23.25" customHeight="1" x14ac:dyDescent="0.2">
      <c r="A13" s="590" t="s">
        <v>72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0"/>
      <c r="N13" s="76"/>
      <c r="O13" s="31"/>
      <c r="P13" s="31" t="s">
        <v>31</v>
      </c>
      <c r="Q13" s="589"/>
      <c r="R13" s="5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0" t="s">
        <v>73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2" t="s">
        <v>74</v>
      </c>
      <c r="B15" s="592"/>
      <c r="C15" s="592"/>
      <c r="D15" s="592"/>
      <c r="E15" s="592"/>
      <c r="F15" s="592"/>
      <c r="G15" s="592"/>
      <c r="H15" s="592"/>
      <c r="I15" s="592"/>
      <c r="J15" s="592"/>
      <c r="K15" s="592"/>
      <c r="L15" s="592"/>
      <c r="M15" s="592"/>
      <c r="N15" s="77"/>
      <c r="O15"/>
      <c r="P15" s="593" t="s">
        <v>60</v>
      </c>
      <c r="Q15" s="593"/>
      <c r="R15" s="593"/>
      <c r="S15" s="593"/>
      <c r="T15" s="5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4"/>
      <c r="Q16" s="594"/>
      <c r="R16" s="594"/>
      <c r="S16" s="594"/>
      <c r="T16" s="5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7" t="s">
        <v>58</v>
      </c>
      <c r="B17" s="597" t="s">
        <v>48</v>
      </c>
      <c r="C17" s="599" t="s">
        <v>47</v>
      </c>
      <c r="D17" s="601" t="s">
        <v>49</v>
      </c>
      <c r="E17" s="602"/>
      <c r="F17" s="597" t="s">
        <v>21</v>
      </c>
      <c r="G17" s="597" t="s">
        <v>24</v>
      </c>
      <c r="H17" s="597" t="s">
        <v>22</v>
      </c>
      <c r="I17" s="597" t="s">
        <v>23</v>
      </c>
      <c r="J17" s="597" t="s">
        <v>16</v>
      </c>
      <c r="K17" s="597" t="s">
        <v>65</v>
      </c>
      <c r="L17" s="597" t="s">
        <v>63</v>
      </c>
      <c r="M17" s="597" t="s">
        <v>2</v>
      </c>
      <c r="N17" s="597" t="s">
        <v>62</v>
      </c>
      <c r="O17" s="597" t="s">
        <v>25</v>
      </c>
      <c r="P17" s="601" t="s">
        <v>17</v>
      </c>
      <c r="Q17" s="605"/>
      <c r="R17" s="605"/>
      <c r="S17" s="605"/>
      <c r="T17" s="602"/>
      <c r="U17" s="595" t="s">
        <v>55</v>
      </c>
      <c r="V17" s="596"/>
      <c r="W17" s="597" t="s">
        <v>6</v>
      </c>
      <c r="X17" s="597" t="s">
        <v>41</v>
      </c>
      <c r="Y17" s="607" t="s">
        <v>53</v>
      </c>
      <c r="Z17" s="609" t="s">
        <v>18</v>
      </c>
      <c r="AA17" s="611" t="s">
        <v>59</v>
      </c>
      <c r="AB17" s="611" t="s">
        <v>19</v>
      </c>
      <c r="AC17" s="611" t="s">
        <v>64</v>
      </c>
      <c r="AD17" s="613" t="s">
        <v>56</v>
      </c>
      <c r="AE17" s="614"/>
      <c r="AF17" s="615"/>
      <c r="AG17" s="82"/>
      <c r="BD17" s="81" t="s">
        <v>61</v>
      </c>
    </row>
    <row r="18" spans="1:68" ht="14.25" customHeight="1" x14ac:dyDescent="0.2">
      <c r="A18" s="598"/>
      <c r="B18" s="598"/>
      <c r="C18" s="600"/>
      <c r="D18" s="603"/>
      <c r="E18" s="60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03"/>
      <c r="Q18" s="606"/>
      <c r="R18" s="606"/>
      <c r="S18" s="606"/>
      <c r="T18" s="604"/>
      <c r="U18" s="83" t="s">
        <v>44</v>
      </c>
      <c r="V18" s="83" t="s">
        <v>43</v>
      </c>
      <c r="W18" s="598"/>
      <c r="X18" s="598"/>
      <c r="Y18" s="608"/>
      <c r="Z18" s="610"/>
      <c r="AA18" s="612"/>
      <c r="AB18" s="612"/>
      <c r="AC18" s="612"/>
      <c r="AD18" s="616"/>
      <c r="AE18" s="617"/>
      <c r="AF18" s="618"/>
      <c r="AG18" s="82"/>
      <c r="BD18" s="81"/>
    </row>
    <row r="19" spans="1:68" ht="27.75" customHeight="1" x14ac:dyDescent="0.2">
      <c r="A19" s="619" t="s">
        <v>75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4"/>
      <c r="AB19" s="54"/>
      <c r="AC19" s="54"/>
    </row>
    <row r="20" spans="1:68" ht="16.5" customHeight="1" x14ac:dyDescent="0.25">
      <c r="A20" s="620" t="s">
        <v>75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5"/>
      <c r="AB20" s="65"/>
      <c r="AC20" s="79"/>
    </row>
    <row r="21" spans="1:68" ht="14.25" customHeight="1" x14ac:dyDescent="0.25">
      <c r="A21" s="621" t="s">
        <v>76</v>
      </c>
      <c r="B21" s="621"/>
      <c r="C21" s="621"/>
      <c r="D21" s="621"/>
      <c r="E21" s="621"/>
      <c r="F21" s="621"/>
      <c r="G21" s="621"/>
      <c r="H21" s="621"/>
      <c r="I21" s="621"/>
      <c r="J21" s="621"/>
      <c r="K21" s="621"/>
      <c r="L21" s="621"/>
      <c r="M21" s="621"/>
      <c r="N21" s="621"/>
      <c r="O21" s="621"/>
      <c r="P21" s="621"/>
      <c r="Q21" s="621"/>
      <c r="R21" s="621"/>
      <c r="S21" s="621"/>
      <c r="T21" s="621"/>
      <c r="U21" s="621"/>
      <c r="V21" s="621"/>
      <c r="W21" s="621"/>
      <c r="X21" s="621"/>
      <c r="Y21" s="621"/>
      <c r="Z21" s="621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2">
        <v>4680115886643</v>
      </c>
      <c r="E22" s="62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4"/>
      <c r="R22" s="624"/>
      <c r="S22" s="624"/>
      <c r="T22" s="62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9"/>
      <c r="B23" s="629"/>
      <c r="C23" s="629"/>
      <c r="D23" s="629"/>
      <c r="E23" s="629"/>
      <c r="F23" s="629"/>
      <c r="G23" s="629"/>
      <c r="H23" s="629"/>
      <c r="I23" s="629"/>
      <c r="J23" s="629"/>
      <c r="K23" s="629"/>
      <c r="L23" s="629"/>
      <c r="M23" s="629"/>
      <c r="N23" s="629"/>
      <c r="O23" s="630"/>
      <c r="P23" s="626" t="s">
        <v>40</v>
      </c>
      <c r="Q23" s="627"/>
      <c r="R23" s="627"/>
      <c r="S23" s="627"/>
      <c r="T23" s="627"/>
      <c r="U23" s="627"/>
      <c r="V23" s="62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9"/>
      <c r="B24" s="629"/>
      <c r="C24" s="629"/>
      <c r="D24" s="629"/>
      <c r="E24" s="629"/>
      <c r="F24" s="629"/>
      <c r="G24" s="629"/>
      <c r="H24" s="629"/>
      <c r="I24" s="629"/>
      <c r="J24" s="629"/>
      <c r="K24" s="629"/>
      <c r="L24" s="629"/>
      <c r="M24" s="629"/>
      <c r="N24" s="629"/>
      <c r="O24" s="630"/>
      <c r="P24" s="626" t="s">
        <v>40</v>
      </c>
      <c r="Q24" s="627"/>
      <c r="R24" s="627"/>
      <c r="S24" s="627"/>
      <c r="T24" s="627"/>
      <c r="U24" s="627"/>
      <c r="V24" s="62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1" t="s">
        <v>82</v>
      </c>
      <c r="B25" s="621"/>
      <c r="C25" s="621"/>
      <c r="D25" s="621"/>
      <c r="E25" s="621"/>
      <c r="F25" s="621"/>
      <c r="G25" s="621"/>
      <c r="H25" s="621"/>
      <c r="I25" s="621"/>
      <c r="J25" s="621"/>
      <c r="K25" s="621"/>
      <c r="L25" s="621"/>
      <c r="M25" s="621"/>
      <c r="N25" s="621"/>
      <c r="O25" s="621"/>
      <c r="P25" s="621"/>
      <c r="Q25" s="621"/>
      <c r="R25" s="621"/>
      <c r="S25" s="621"/>
      <c r="T25" s="621"/>
      <c r="U25" s="621"/>
      <c r="V25" s="621"/>
      <c r="W25" s="621"/>
      <c r="X25" s="621"/>
      <c r="Y25" s="621"/>
      <c r="Z25" s="621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2">
        <v>4680115887350</v>
      </c>
      <c r="E26" s="62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4"/>
      <c r="R26" s="624"/>
      <c r="S26" s="624"/>
      <c r="T26" s="62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2">
        <v>4680115885912</v>
      </c>
      <c r="E27" s="622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4"/>
      <c r="R27" s="624"/>
      <c r="S27" s="624"/>
      <c r="T27" s="62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2">
        <v>4607091388237</v>
      </c>
      <c r="E28" s="622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4"/>
      <c r="R28" s="624"/>
      <c r="S28" s="624"/>
      <c r="T28" s="62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622">
        <v>4680115886230</v>
      </c>
      <c r="E29" s="62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4"/>
      <c r="R29" s="624"/>
      <c r="S29" s="624"/>
      <c r="T29" s="62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2">
        <v>4680115885905</v>
      </c>
      <c r="E30" s="62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4"/>
      <c r="R30" s="624"/>
      <c r="S30" s="624"/>
      <c r="T30" s="62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2">
        <v>4607091388244</v>
      </c>
      <c r="E31" s="62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4"/>
      <c r="R31" s="624"/>
      <c r="S31" s="624"/>
      <c r="T31" s="62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29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26" t="s">
        <v>40</v>
      </c>
      <c r="Q32" s="627"/>
      <c r="R32" s="627"/>
      <c r="S32" s="627"/>
      <c r="T32" s="627"/>
      <c r="U32" s="627"/>
      <c r="V32" s="62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26" t="s">
        <v>40</v>
      </c>
      <c r="Q33" s="627"/>
      <c r="R33" s="627"/>
      <c r="S33" s="627"/>
      <c r="T33" s="627"/>
      <c r="U33" s="627"/>
      <c r="V33" s="62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1" t="s">
        <v>105</v>
      </c>
      <c r="B34" s="621"/>
      <c r="C34" s="621"/>
      <c r="D34" s="621"/>
      <c r="E34" s="621"/>
      <c r="F34" s="621"/>
      <c r="G34" s="621"/>
      <c r="H34" s="621"/>
      <c r="I34" s="621"/>
      <c r="J34" s="621"/>
      <c r="K34" s="621"/>
      <c r="L34" s="621"/>
      <c r="M34" s="621"/>
      <c r="N34" s="621"/>
      <c r="O34" s="621"/>
      <c r="P34" s="621"/>
      <c r="Q34" s="621"/>
      <c r="R34" s="621"/>
      <c r="S34" s="621"/>
      <c r="T34" s="621"/>
      <c r="U34" s="621"/>
      <c r="V34" s="621"/>
      <c r="W34" s="621"/>
      <c r="X34" s="621"/>
      <c r="Y34" s="621"/>
      <c r="Z34" s="62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22">
        <v>4607091388503</v>
      </c>
      <c r="E35" s="62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4"/>
      <c r="R35" s="624"/>
      <c r="S35" s="624"/>
      <c r="T35" s="62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29"/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30"/>
      <c r="P36" s="626" t="s">
        <v>40</v>
      </c>
      <c r="Q36" s="627"/>
      <c r="R36" s="627"/>
      <c r="S36" s="627"/>
      <c r="T36" s="627"/>
      <c r="U36" s="627"/>
      <c r="V36" s="62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29"/>
      <c r="B37" s="629"/>
      <c r="C37" s="629"/>
      <c r="D37" s="629"/>
      <c r="E37" s="629"/>
      <c r="F37" s="629"/>
      <c r="G37" s="629"/>
      <c r="H37" s="629"/>
      <c r="I37" s="629"/>
      <c r="J37" s="629"/>
      <c r="K37" s="629"/>
      <c r="L37" s="629"/>
      <c r="M37" s="629"/>
      <c r="N37" s="629"/>
      <c r="O37" s="630"/>
      <c r="P37" s="626" t="s">
        <v>40</v>
      </c>
      <c r="Q37" s="627"/>
      <c r="R37" s="627"/>
      <c r="S37" s="627"/>
      <c r="T37" s="627"/>
      <c r="U37" s="627"/>
      <c r="V37" s="62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19" t="s">
        <v>111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4"/>
      <c r="AB38" s="54"/>
      <c r="AC38" s="54"/>
    </row>
    <row r="39" spans="1:68" ht="16.5" customHeight="1" x14ac:dyDescent="0.25">
      <c r="A39" s="620" t="s">
        <v>112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5"/>
      <c r="AB39" s="65"/>
      <c r="AC39" s="79"/>
    </row>
    <row r="40" spans="1:68" ht="14.25" customHeight="1" x14ac:dyDescent="0.25">
      <c r="A40" s="621" t="s">
        <v>113</v>
      </c>
      <c r="B40" s="621"/>
      <c r="C40" s="621"/>
      <c r="D40" s="621"/>
      <c r="E40" s="621"/>
      <c r="F40" s="621"/>
      <c r="G40" s="621"/>
      <c r="H40" s="621"/>
      <c r="I40" s="621"/>
      <c r="J40" s="621"/>
      <c r="K40" s="621"/>
      <c r="L40" s="621"/>
      <c r="M40" s="621"/>
      <c r="N40" s="621"/>
      <c r="O40" s="621"/>
      <c r="P40" s="621"/>
      <c r="Q40" s="621"/>
      <c r="R40" s="621"/>
      <c r="S40" s="621"/>
      <c r="T40" s="621"/>
      <c r="U40" s="621"/>
      <c r="V40" s="621"/>
      <c r="W40" s="621"/>
      <c r="X40" s="621"/>
      <c r="Y40" s="621"/>
      <c r="Z40" s="62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22">
        <v>4607091385670</v>
      </c>
      <c r="E41" s="62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4"/>
      <c r="R41" s="624"/>
      <c r="S41" s="624"/>
      <c r="T41" s="62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22">
        <v>4607091385687</v>
      </c>
      <c r="E42" s="62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4"/>
      <c r="R42" s="624"/>
      <c r="S42" s="624"/>
      <c r="T42" s="62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622">
        <v>4680115882539</v>
      </c>
      <c r="E43" s="62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4"/>
      <c r="R43" s="624"/>
      <c r="S43" s="624"/>
      <c r="T43" s="62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29"/>
      <c r="B44" s="629"/>
      <c r="C44" s="629"/>
      <c r="D44" s="629"/>
      <c r="E44" s="629"/>
      <c r="F44" s="629"/>
      <c r="G44" s="629"/>
      <c r="H44" s="629"/>
      <c r="I44" s="629"/>
      <c r="J44" s="629"/>
      <c r="K44" s="629"/>
      <c r="L44" s="629"/>
      <c r="M44" s="629"/>
      <c r="N44" s="629"/>
      <c r="O44" s="630"/>
      <c r="P44" s="626" t="s">
        <v>40</v>
      </c>
      <c r="Q44" s="627"/>
      <c r="R44" s="627"/>
      <c r="S44" s="627"/>
      <c r="T44" s="627"/>
      <c r="U44" s="627"/>
      <c r="V44" s="62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29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26" t="s">
        <v>40</v>
      </c>
      <c r="Q45" s="627"/>
      <c r="R45" s="627"/>
      <c r="S45" s="627"/>
      <c r="T45" s="627"/>
      <c r="U45" s="627"/>
      <c r="V45" s="62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1" t="s">
        <v>82</v>
      </c>
      <c r="B46" s="621"/>
      <c r="C46" s="621"/>
      <c r="D46" s="621"/>
      <c r="E46" s="621"/>
      <c r="F46" s="621"/>
      <c r="G46" s="621"/>
      <c r="H46" s="621"/>
      <c r="I46" s="621"/>
      <c r="J46" s="621"/>
      <c r="K46" s="621"/>
      <c r="L46" s="621"/>
      <c r="M46" s="621"/>
      <c r="N46" s="621"/>
      <c r="O46" s="621"/>
      <c r="P46" s="621"/>
      <c r="Q46" s="621"/>
      <c r="R46" s="621"/>
      <c r="S46" s="621"/>
      <c r="T46" s="621"/>
      <c r="U46" s="621"/>
      <c r="V46" s="621"/>
      <c r="W46" s="621"/>
      <c r="X46" s="621"/>
      <c r="Y46" s="621"/>
      <c r="Z46" s="621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622">
        <v>4680115884915</v>
      </c>
      <c r="E47" s="62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4"/>
      <c r="R47" s="624"/>
      <c r="S47" s="624"/>
      <c r="T47" s="62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29"/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30"/>
      <c r="P48" s="626" t="s">
        <v>40</v>
      </c>
      <c r="Q48" s="627"/>
      <c r="R48" s="627"/>
      <c r="S48" s="627"/>
      <c r="T48" s="627"/>
      <c r="U48" s="627"/>
      <c r="V48" s="62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29"/>
      <c r="B49" s="629"/>
      <c r="C49" s="629"/>
      <c r="D49" s="629"/>
      <c r="E49" s="629"/>
      <c r="F49" s="629"/>
      <c r="G49" s="629"/>
      <c r="H49" s="629"/>
      <c r="I49" s="629"/>
      <c r="J49" s="629"/>
      <c r="K49" s="629"/>
      <c r="L49" s="629"/>
      <c r="M49" s="629"/>
      <c r="N49" s="629"/>
      <c r="O49" s="630"/>
      <c r="P49" s="626" t="s">
        <v>40</v>
      </c>
      <c r="Q49" s="627"/>
      <c r="R49" s="627"/>
      <c r="S49" s="627"/>
      <c r="T49" s="627"/>
      <c r="U49" s="627"/>
      <c r="V49" s="62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0" t="s">
        <v>127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5"/>
      <c r="AB50" s="65"/>
      <c r="AC50" s="79"/>
    </row>
    <row r="51" spans="1:68" ht="14.25" customHeight="1" x14ac:dyDescent="0.25">
      <c r="A51" s="621" t="s">
        <v>113</v>
      </c>
      <c r="B51" s="621"/>
      <c r="C51" s="621"/>
      <c r="D51" s="621"/>
      <c r="E51" s="621"/>
      <c r="F51" s="621"/>
      <c r="G51" s="621"/>
      <c r="H51" s="621"/>
      <c r="I51" s="621"/>
      <c r="J51" s="621"/>
      <c r="K51" s="621"/>
      <c r="L51" s="621"/>
      <c r="M51" s="621"/>
      <c r="N51" s="621"/>
      <c r="O51" s="621"/>
      <c r="P51" s="621"/>
      <c r="Q51" s="621"/>
      <c r="R51" s="621"/>
      <c r="S51" s="621"/>
      <c r="T51" s="621"/>
      <c r="U51" s="621"/>
      <c r="V51" s="621"/>
      <c r="W51" s="621"/>
      <c r="X51" s="621"/>
      <c r="Y51" s="621"/>
      <c r="Z51" s="621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622">
        <v>4680115885882</v>
      </c>
      <c r="E52" s="62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4"/>
      <c r="R52" s="624"/>
      <c r="S52" s="624"/>
      <c r="T52" s="62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622">
        <v>4680115881426</v>
      </c>
      <c r="E53" s="62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4"/>
      <c r="R53" s="624"/>
      <c r="S53" s="624"/>
      <c r="T53" s="62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622">
        <v>4680115880283</v>
      </c>
      <c r="E54" s="62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4"/>
      <c r="R54" s="624"/>
      <c r="S54" s="624"/>
      <c r="T54" s="62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622">
        <v>4680115881525</v>
      </c>
      <c r="E55" s="62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4"/>
      <c r="R55" s="624"/>
      <c r="S55" s="624"/>
      <c r="T55" s="62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622">
        <v>4680115885899</v>
      </c>
      <c r="E56" s="62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4"/>
      <c r="R56" s="624"/>
      <c r="S56" s="624"/>
      <c r="T56" s="62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622">
        <v>4680115881419</v>
      </c>
      <c r="E57" s="62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4"/>
      <c r="R57" s="624"/>
      <c r="S57" s="624"/>
      <c r="T57" s="62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29"/>
      <c r="B58" s="629"/>
      <c r="C58" s="629"/>
      <c r="D58" s="629"/>
      <c r="E58" s="629"/>
      <c r="F58" s="629"/>
      <c r="G58" s="629"/>
      <c r="H58" s="629"/>
      <c r="I58" s="629"/>
      <c r="J58" s="629"/>
      <c r="K58" s="629"/>
      <c r="L58" s="629"/>
      <c r="M58" s="629"/>
      <c r="N58" s="629"/>
      <c r="O58" s="630"/>
      <c r="P58" s="626" t="s">
        <v>40</v>
      </c>
      <c r="Q58" s="627"/>
      <c r="R58" s="627"/>
      <c r="S58" s="627"/>
      <c r="T58" s="627"/>
      <c r="U58" s="627"/>
      <c r="V58" s="62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29"/>
      <c r="B59" s="629"/>
      <c r="C59" s="629"/>
      <c r="D59" s="629"/>
      <c r="E59" s="629"/>
      <c r="F59" s="629"/>
      <c r="G59" s="629"/>
      <c r="H59" s="629"/>
      <c r="I59" s="629"/>
      <c r="J59" s="629"/>
      <c r="K59" s="629"/>
      <c r="L59" s="629"/>
      <c r="M59" s="629"/>
      <c r="N59" s="629"/>
      <c r="O59" s="630"/>
      <c r="P59" s="626" t="s">
        <v>40</v>
      </c>
      <c r="Q59" s="627"/>
      <c r="R59" s="627"/>
      <c r="S59" s="627"/>
      <c r="T59" s="627"/>
      <c r="U59" s="627"/>
      <c r="V59" s="62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1" t="s">
        <v>145</v>
      </c>
      <c r="B60" s="621"/>
      <c r="C60" s="621"/>
      <c r="D60" s="621"/>
      <c r="E60" s="621"/>
      <c r="F60" s="621"/>
      <c r="G60" s="621"/>
      <c r="H60" s="621"/>
      <c r="I60" s="621"/>
      <c r="J60" s="621"/>
      <c r="K60" s="621"/>
      <c r="L60" s="621"/>
      <c r="M60" s="621"/>
      <c r="N60" s="621"/>
      <c r="O60" s="621"/>
      <c r="P60" s="621"/>
      <c r="Q60" s="621"/>
      <c r="R60" s="621"/>
      <c r="S60" s="621"/>
      <c r="T60" s="621"/>
      <c r="U60" s="621"/>
      <c r="V60" s="621"/>
      <c r="W60" s="621"/>
      <c r="X60" s="621"/>
      <c r="Y60" s="621"/>
      <c r="Z60" s="621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622">
        <v>4680115881440</v>
      </c>
      <c r="E61" s="62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4"/>
      <c r="R61" s="624"/>
      <c r="S61" s="624"/>
      <c r="T61" s="62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622">
        <v>4680115885950</v>
      </c>
      <c r="E62" s="622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4"/>
      <c r="R62" s="624"/>
      <c r="S62" s="624"/>
      <c r="T62" s="62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622">
        <v>4680115881433</v>
      </c>
      <c r="E63" s="622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4"/>
      <c r="R63" s="624"/>
      <c r="S63" s="624"/>
      <c r="T63" s="62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29"/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30"/>
      <c r="P64" s="626" t="s">
        <v>40</v>
      </c>
      <c r="Q64" s="627"/>
      <c r="R64" s="627"/>
      <c r="S64" s="627"/>
      <c r="T64" s="627"/>
      <c r="U64" s="627"/>
      <c r="V64" s="628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29"/>
      <c r="B65" s="629"/>
      <c r="C65" s="629"/>
      <c r="D65" s="629"/>
      <c r="E65" s="629"/>
      <c r="F65" s="629"/>
      <c r="G65" s="629"/>
      <c r="H65" s="629"/>
      <c r="I65" s="629"/>
      <c r="J65" s="629"/>
      <c r="K65" s="629"/>
      <c r="L65" s="629"/>
      <c r="M65" s="629"/>
      <c r="N65" s="629"/>
      <c r="O65" s="630"/>
      <c r="P65" s="626" t="s">
        <v>40</v>
      </c>
      <c r="Q65" s="627"/>
      <c r="R65" s="627"/>
      <c r="S65" s="627"/>
      <c r="T65" s="627"/>
      <c r="U65" s="627"/>
      <c r="V65" s="628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1" t="s">
        <v>76</v>
      </c>
      <c r="B66" s="621"/>
      <c r="C66" s="621"/>
      <c r="D66" s="621"/>
      <c r="E66" s="621"/>
      <c r="F66" s="621"/>
      <c r="G66" s="621"/>
      <c r="H66" s="621"/>
      <c r="I66" s="621"/>
      <c r="J66" s="621"/>
      <c r="K66" s="621"/>
      <c r="L66" s="621"/>
      <c r="M66" s="621"/>
      <c r="N66" s="621"/>
      <c r="O66" s="621"/>
      <c r="P66" s="621"/>
      <c r="Q66" s="621"/>
      <c r="R66" s="621"/>
      <c r="S66" s="621"/>
      <c r="T66" s="621"/>
      <c r="U66" s="621"/>
      <c r="V66" s="621"/>
      <c r="W66" s="621"/>
      <c r="X66" s="621"/>
      <c r="Y66" s="621"/>
      <c r="Z66" s="621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622">
        <v>4680115885073</v>
      </c>
      <c r="E67" s="622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4"/>
      <c r="R67" s="624"/>
      <c r="S67" s="624"/>
      <c r="T67" s="625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622">
        <v>4680115885059</v>
      </c>
      <c r="E68" s="62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4"/>
      <c r="R68" s="624"/>
      <c r="S68" s="624"/>
      <c r="T68" s="62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622">
        <v>4680115885097</v>
      </c>
      <c r="E69" s="62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4"/>
      <c r="R69" s="624"/>
      <c r="S69" s="624"/>
      <c r="T69" s="62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29"/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30"/>
      <c r="P70" s="626" t="s">
        <v>40</v>
      </c>
      <c r="Q70" s="627"/>
      <c r="R70" s="627"/>
      <c r="S70" s="627"/>
      <c r="T70" s="627"/>
      <c r="U70" s="627"/>
      <c r="V70" s="628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29"/>
      <c r="B71" s="629"/>
      <c r="C71" s="629"/>
      <c r="D71" s="629"/>
      <c r="E71" s="629"/>
      <c r="F71" s="629"/>
      <c r="G71" s="629"/>
      <c r="H71" s="629"/>
      <c r="I71" s="629"/>
      <c r="J71" s="629"/>
      <c r="K71" s="629"/>
      <c r="L71" s="629"/>
      <c r="M71" s="629"/>
      <c r="N71" s="629"/>
      <c r="O71" s="630"/>
      <c r="P71" s="626" t="s">
        <v>40</v>
      </c>
      <c r="Q71" s="627"/>
      <c r="R71" s="627"/>
      <c r="S71" s="627"/>
      <c r="T71" s="627"/>
      <c r="U71" s="627"/>
      <c r="V71" s="628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1" t="s">
        <v>82</v>
      </c>
      <c r="B72" s="621"/>
      <c r="C72" s="621"/>
      <c r="D72" s="621"/>
      <c r="E72" s="621"/>
      <c r="F72" s="621"/>
      <c r="G72" s="621"/>
      <c r="H72" s="621"/>
      <c r="I72" s="621"/>
      <c r="J72" s="621"/>
      <c r="K72" s="621"/>
      <c r="L72" s="621"/>
      <c r="M72" s="621"/>
      <c r="N72" s="621"/>
      <c r="O72" s="621"/>
      <c r="P72" s="621"/>
      <c r="Q72" s="621"/>
      <c r="R72" s="621"/>
      <c r="S72" s="621"/>
      <c r="T72" s="621"/>
      <c r="U72" s="621"/>
      <c r="V72" s="621"/>
      <c r="W72" s="621"/>
      <c r="X72" s="621"/>
      <c r="Y72" s="621"/>
      <c r="Z72" s="621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622">
        <v>4680115881891</v>
      </c>
      <c r="E73" s="622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4"/>
      <c r="R73" s="624"/>
      <c r="S73" s="624"/>
      <c r="T73" s="625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622">
        <v>4680115885769</v>
      </c>
      <c r="E74" s="622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4"/>
      <c r="R74" s="624"/>
      <c r="S74" s="624"/>
      <c r="T74" s="625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622">
        <v>4680115884311</v>
      </c>
      <c r="E75" s="622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4"/>
      <c r="R75" s="624"/>
      <c r="S75" s="624"/>
      <c r="T75" s="625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622">
        <v>4680115885929</v>
      </c>
      <c r="E76" s="622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4"/>
      <c r="R76" s="624"/>
      <c r="S76" s="624"/>
      <c r="T76" s="625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622">
        <v>4680115884403</v>
      </c>
      <c r="E77" s="622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4"/>
      <c r="R77" s="624"/>
      <c r="S77" s="624"/>
      <c r="T77" s="625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26" t="s">
        <v>40</v>
      </c>
      <c r="Q78" s="627"/>
      <c r="R78" s="627"/>
      <c r="S78" s="627"/>
      <c r="T78" s="627"/>
      <c r="U78" s="627"/>
      <c r="V78" s="628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29"/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30"/>
      <c r="P79" s="626" t="s">
        <v>40</v>
      </c>
      <c r="Q79" s="627"/>
      <c r="R79" s="627"/>
      <c r="S79" s="627"/>
      <c r="T79" s="627"/>
      <c r="U79" s="627"/>
      <c r="V79" s="628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1" t="s">
        <v>175</v>
      </c>
      <c r="B80" s="621"/>
      <c r="C80" s="621"/>
      <c r="D80" s="621"/>
      <c r="E80" s="621"/>
      <c r="F80" s="621"/>
      <c r="G80" s="621"/>
      <c r="H80" s="621"/>
      <c r="I80" s="621"/>
      <c r="J80" s="621"/>
      <c r="K80" s="621"/>
      <c r="L80" s="621"/>
      <c r="M80" s="621"/>
      <c r="N80" s="621"/>
      <c r="O80" s="621"/>
      <c r="P80" s="621"/>
      <c r="Q80" s="621"/>
      <c r="R80" s="621"/>
      <c r="S80" s="621"/>
      <c r="T80" s="621"/>
      <c r="U80" s="621"/>
      <c r="V80" s="621"/>
      <c r="W80" s="621"/>
      <c r="X80" s="621"/>
      <c r="Y80" s="621"/>
      <c r="Z80" s="621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622">
        <v>4680115881532</v>
      </c>
      <c r="E81" s="622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4"/>
      <c r="R81" s="624"/>
      <c r="S81" s="624"/>
      <c r="T81" s="625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622">
        <v>4680115881464</v>
      </c>
      <c r="E82" s="622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4"/>
      <c r="R82" s="624"/>
      <c r="S82" s="624"/>
      <c r="T82" s="625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26" t="s">
        <v>40</v>
      </c>
      <c r="Q83" s="627"/>
      <c r="R83" s="627"/>
      <c r="S83" s="627"/>
      <c r="T83" s="627"/>
      <c r="U83" s="627"/>
      <c r="V83" s="628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29"/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30"/>
      <c r="P84" s="626" t="s">
        <v>40</v>
      </c>
      <c r="Q84" s="627"/>
      <c r="R84" s="627"/>
      <c r="S84" s="627"/>
      <c r="T84" s="627"/>
      <c r="U84" s="627"/>
      <c r="V84" s="628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0" t="s">
        <v>182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5"/>
      <c r="AB85" s="65"/>
      <c r="AC85" s="79"/>
    </row>
    <row r="86" spans="1:68" ht="14.25" customHeight="1" x14ac:dyDescent="0.25">
      <c r="A86" s="621" t="s">
        <v>113</v>
      </c>
      <c r="B86" s="621"/>
      <c r="C86" s="621"/>
      <c r="D86" s="621"/>
      <c r="E86" s="621"/>
      <c r="F86" s="621"/>
      <c r="G86" s="621"/>
      <c r="H86" s="621"/>
      <c r="I86" s="621"/>
      <c r="J86" s="621"/>
      <c r="K86" s="621"/>
      <c r="L86" s="621"/>
      <c r="M86" s="621"/>
      <c r="N86" s="621"/>
      <c r="O86" s="621"/>
      <c r="P86" s="621"/>
      <c r="Q86" s="621"/>
      <c r="R86" s="621"/>
      <c r="S86" s="621"/>
      <c r="T86" s="621"/>
      <c r="U86" s="621"/>
      <c r="V86" s="621"/>
      <c r="W86" s="621"/>
      <c r="X86" s="621"/>
      <c r="Y86" s="621"/>
      <c r="Z86" s="621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622">
        <v>4680115881327</v>
      </c>
      <c r="E87" s="622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4"/>
      <c r="R87" s="624"/>
      <c r="S87" s="624"/>
      <c r="T87" s="625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622">
        <v>4680115881518</v>
      </c>
      <c r="E88" s="622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4"/>
      <c r="R88" s="624"/>
      <c r="S88" s="624"/>
      <c r="T88" s="625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622">
        <v>4680115881303</v>
      </c>
      <c r="E89" s="622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4"/>
      <c r="R89" s="624"/>
      <c r="S89" s="624"/>
      <c r="T89" s="62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26" t="s">
        <v>40</v>
      </c>
      <c r="Q90" s="627"/>
      <c r="R90" s="627"/>
      <c r="S90" s="627"/>
      <c r="T90" s="627"/>
      <c r="U90" s="627"/>
      <c r="V90" s="62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29"/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30"/>
      <c r="P91" s="626" t="s">
        <v>40</v>
      </c>
      <c r="Q91" s="627"/>
      <c r="R91" s="627"/>
      <c r="S91" s="627"/>
      <c r="T91" s="627"/>
      <c r="U91" s="627"/>
      <c r="V91" s="62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1" t="s">
        <v>82</v>
      </c>
      <c r="B92" s="621"/>
      <c r="C92" s="621"/>
      <c r="D92" s="621"/>
      <c r="E92" s="621"/>
      <c r="F92" s="621"/>
      <c r="G92" s="621"/>
      <c r="H92" s="621"/>
      <c r="I92" s="621"/>
      <c r="J92" s="621"/>
      <c r="K92" s="621"/>
      <c r="L92" s="621"/>
      <c r="M92" s="621"/>
      <c r="N92" s="621"/>
      <c r="O92" s="621"/>
      <c r="P92" s="621"/>
      <c r="Q92" s="621"/>
      <c r="R92" s="621"/>
      <c r="S92" s="621"/>
      <c r="T92" s="621"/>
      <c r="U92" s="621"/>
      <c r="V92" s="621"/>
      <c r="W92" s="621"/>
      <c r="X92" s="621"/>
      <c r="Y92" s="621"/>
      <c r="Z92" s="621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622">
        <v>4607091386967</v>
      </c>
      <c r="E93" s="622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4" t="s">
        <v>192</v>
      </c>
      <c r="Q93" s="624"/>
      <c r="R93" s="624"/>
      <c r="S93" s="624"/>
      <c r="T93" s="625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622">
        <v>4680115884953</v>
      </c>
      <c r="E94" s="622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4"/>
      <c r="R94" s="624"/>
      <c r="S94" s="624"/>
      <c r="T94" s="625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622">
        <v>4607091385731</v>
      </c>
      <c r="E95" s="622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4"/>
      <c r="R95" s="624"/>
      <c r="S95" s="624"/>
      <c r="T95" s="625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622">
        <v>4680115880894</v>
      </c>
      <c r="E96" s="622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4"/>
      <c r="R96" s="624"/>
      <c r="S96" s="624"/>
      <c r="T96" s="625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29"/>
      <c r="B97" s="629"/>
      <c r="C97" s="629"/>
      <c r="D97" s="629"/>
      <c r="E97" s="629"/>
      <c r="F97" s="629"/>
      <c r="G97" s="629"/>
      <c r="H97" s="629"/>
      <c r="I97" s="629"/>
      <c r="J97" s="629"/>
      <c r="K97" s="629"/>
      <c r="L97" s="629"/>
      <c r="M97" s="629"/>
      <c r="N97" s="629"/>
      <c r="O97" s="630"/>
      <c r="P97" s="626" t="s">
        <v>40</v>
      </c>
      <c r="Q97" s="627"/>
      <c r="R97" s="627"/>
      <c r="S97" s="627"/>
      <c r="T97" s="627"/>
      <c r="U97" s="627"/>
      <c r="V97" s="628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29"/>
      <c r="B98" s="629"/>
      <c r="C98" s="629"/>
      <c r="D98" s="629"/>
      <c r="E98" s="629"/>
      <c r="F98" s="629"/>
      <c r="G98" s="629"/>
      <c r="H98" s="629"/>
      <c r="I98" s="629"/>
      <c r="J98" s="629"/>
      <c r="K98" s="629"/>
      <c r="L98" s="629"/>
      <c r="M98" s="629"/>
      <c r="N98" s="629"/>
      <c r="O98" s="630"/>
      <c r="P98" s="626" t="s">
        <v>40</v>
      </c>
      <c r="Q98" s="627"/>
      <c r="R98" s="627"/>
      <c r="S98" s="627"/>
      <c r="T98" s="627"/>
      <c r="U98" s="627"/>
      <c r="V98" s="628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0" t="s">
        <v>202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5"/>
      <c r="AB99" s="65"/>
      <c r="AC99" s="79"/>
    </row>
    <row r="100" spans="1:68" ht="14.25" customHeight="1" x14ac:dyDescent="0.25">
      <c r="A100" s="621" t="s">
        <v>113</v>
      </c>
      <c r="B100" s="621"/>
      <c r="C100" s="621"/>
      <c r="D100" s="621"/>
      <c r="E100" s="621"/>
      <c r="F100" s="621"/>
      <c r="G100" s="621"/>
      <c r="H100" s="621"/>
      <c r="I100" s="621"/>
      <c r="J100" s="621"/>
      <c r="K100" s="621"/>
      <c r="L100" s="621"/>
      <c r="M100" s="621"/>
      <c r="N100" s="621"/>
      <c r="O100" s="621"/>
      <c r="P100" s="621"/>
      <c r="Q100" s="621"/>
      <c r="R100" s="621"/>
      <c r="S100" s="621"/>
      <c r="T100" s="621"/>
      <c r="U100" s="621"/>
      <c r="V100" s="621"/>
      <c r="W100" s="621"/>
      <c r="X100" s="621"/>
      <c r="Y100" s="621"/>
      <c r="Z100" s="621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622">
        <v>4680115882133</v>
      </c>
      <c r="E101" s="622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4"/>
      <c r="R101" s="624"/>
      <c r="S101" s="624"/>
      <c r="T101" s="625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622">
        <v>4680115880269</v>
      </c>
      <c r="E102" s="622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4"/>
      <c r="R102" s="624"/>
      <c r="S102" s="624"/>
      <c r="T102" s="625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622">
        <v>4680115880429</v>
      </c>
      <c r="E103" s="622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4"/>
      <c r="R103" s="624"/>
      <c r="S103" s="624"/>
      <c r="T103" s="625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622">
        <v>4680115881457</v>
      </c>
      <c r="E104" s="622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4"/>
      <c r="R104" s="624"/>
      <c r="S104" s="624"/>
      <c r="T104" s="62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30"/>
      <c r="P105" s="626" t="s">
        <v>40</v>
      </c>
      <c r="Q105" s="627"/>
      <c r="R105" s="627"/>
      <c r="S105" s="627"/>
      <c r="T105" s="627"/>
      <c r="U105" s="627"/>
      <c r="V105" s="628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29"/>
      <c r="B106" s="629"/>
      <c r="C106" s="629"/>
      <c r="D106" s="629"/>
      <c r="E106" s="629"/>
      <c r="F106" s="629"/>
      <c r="G106" s="629"/>
      <c r="H106" s="629"/>
      <c r="I106" s="629"/>
      <c r="J106" s="629"/>
      <c r="K106" s="629"/>
      <c r="L106" s="629"/>
      <c r="M106" s="629"/>
      <c r="N106" s="629"/>
      <c r="O106" s="630"/>
      <c r="P106" s="626" t="s">
        <v>40</v>
      </c>
      <c r="Q106" s="627"/>
      <c r="R106" s="627"/>
      <c r="S106" s="627"/>
      <c r="T106" s="627"/>
      <c r="U106" s="627"/>
      <c r="V106" s="628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1" t="s">
        <v>145</v>
      </c>
      <c r="B107" s="621"/>
      <c r="C107" s="621"/>
      <c r="D107" s="621"/>
      <c r="E107" s="621"/>
      <c r="F107" s="621"/>
      <c r="G107" s="621"/>
      <c r="H107" s="621"/>
      <c r="I107" s="621"/>
      <c r="J107" s="621"/>
      <c r="K107" s="621"/>
      <c r="L107" s="621"/>
      <c r="M107" s="621"/>
      <c r="N107" s="621"/>
      <c r="O107" s="621"/>
      <c r="P107" s="621"/>
      <c r="Q107" s="621"/>
      <c r="R107" s="621"/>
      <c r="S107" s="621"/>
      <c r="T107" s="621"/>
      <c r="U107" s="621"/>
      <c r="V107" s="621"/>
      <c r="W107" s="621"/>
      <c r="X107" s="621"/>
      <c r="Y107" s="621"/>
      <c r="Z107" s="621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622">
        <v>4680115881488</v>
      </c>
      <c r="E108" s="62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4"/>
      <c r="R108" s="624"/>
      <c r="S108" s="624"/>
      <c r="T108" s="62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622">
        <v>4680115882775</v>
      </c>
      <c r="E109" s="622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4"/>
      <c r="R109" s="624"/>
      <c r="S109" s="624"/>
      <c r="T109" s="62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622">
        <v>4680115880658</v>
      </c>
      <c r="E110" s="622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4"/>
      <c r="R110" s="624"/>
      <c r="S110" s="624"/>
      <c r="T110" s="62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29"/>
      <c r="B111" s="629"/>
      <c r="C111" s="629"/>
      <c r="D111" s="629"/>
      <c r="E111" s="629"/>
      <c r="F111" s="629"/>
      <c r="G111" s="629"/>
      <c r="H111" s="629"/>
      <c r="I111" s="629"/>
      <c r="J111" s="629"/>
      <c r="K111" s="629"/>
      <c r="L111" s="629"/>
      <c r="M111" s="629"/>
      <c r="N111" s="629"/>
      <c r="O111" s="630"/>
      <c r="P111" s="626" t="s">
        <v>40</v>
      </c>
      <c r="Q111" s="627"/>
      <c r="R111" s="627"/>
      <c r="S111" s="627"/>
      <c r="T111" s="627"/>
      <c r="U111" s="627"/>
      <c r="V111" s="628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29"/>
      <c r="B112" s="629"/>
      <c r="C112" s="629"/>
      <c r="D112" s="629"/>
      <c r="E112" s="629"/>
      <c r="F112" s="629"/>
      <c r="G112" s="629"/>
      <c r="H112" s="629"/>
      <c r="I112" s="629"/>
      <c r="J112" s="629"/>
      <c r="K112" s="629"/>
      <c r="L112" s="629"/>
      <c r="M112" s="629"/>
      <c r="N112" s="629"/>
      <c r="O112" s="630"/>
      <c r="P112" s="626" t="s">
        <v>40</v>
      </c>
      <c r="Q112" s="627"/>
      <c r="R112" s="627"/>
      <c r="S112" s="627"/>
      <c r="T112" s="627"/>
      <c r="U112" s="627"/>
      <c r="V112" s="628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1" t="s">
        <v>82</v>
      </c>
      <c r="B113" s="621"/>
      <c r="C113" s="621"/>
      <c r="D113" s="621"/>
      <c r="E113" s="621"/>
      <c r="F113" s="621"/>
      <c r="G113" s="621"/>
      <c r="H113" s="621"/>
      <c r="I113" s="621"/>
      <c r="J113" s="621"/>
      <c r="K113" s="621"/>
      <c r="L113" s="621"/>
      <c r="M113" s="621"/>
      <c r="N113" s="621"/>
      <c r="O113" s="621"/>
      <c r="P113" s="621"/>
      <c r="Q113" s="621"/>
      <c r="R113" s="621"/>
      <c r="S113" s="621"/>
      <c r="T113" s="621"/>
      <c r="U113" s="621"/>
      <c r="V113" s="621"/>
      <c r="W113" s="621"/>
      <c r="X113" s="621"/>
      <c r="Y113" s="621"/>
      <c r="Z113" s="621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622">
        <v>4607091385168</v>
      </c>
      <c r="E114" s="622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4"/>
      <c r="R114" s="624"/>
      <c r="S114" s="624"/>
      <c r="T114" s="62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622">
        <v>4607091383256</v>
      </c>
      <c r="E115" s="622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4"/>
      <c r="R115" s="624"/>
      <c r="S115" s="624"/>
      <c r="T115" s="62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622">
        <v>4607091385748</v>
      </c>
      <c r="E116" s="622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4"/>
      <c r="R116" s="624"/>
      <c r="S116" s="624"/>
      <c r="T116" s="62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622">
        <v>4680115884533</v>
      </c>
      <c r="E117" s="622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4"/>
      <c r="R117" s="624"/>
      <c r="S117" s="624"/>
      <c r="T117" s="62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29"/>
      <c r="B118" s="629"/>
      <c r="C118" s="629"/>
      <c r="D118" s="629"/>
      <c r="E118" s="629"/>
      <c r="F118" s="629"/>
      <c r="G118" s="629"/>
      <c r="H118" s="629"/>
      <c r="I118" s="629"/>
      <c r="J118" s="629"/>
      <c r="K118" s="629"/>
      <c r="L118" s="629"/>
      <c r="M118" s="629"/>
      <c r="N118" s="629"/>
      <c r="O118" s="630"/>
      <c r="P118" s="626" t="s">
        <v>40</v>
      </c>
      <c r="Q118" s="627"/>
      <c r="R118" s="627"/>
      <c r="S118" s="627"/>
      <c r="T118" s="627"/>
      <c r="U118" s="627"/>
      <c r="V118" s="628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29"/>
      <c r="B119" s="629"/>
      <c r="C119" s="629"/>
      <c r="D119" s="629"/>
      <c r="E119" s="629"/>
      <c r="F119" s="629"/>
      <c r="G119" s="629"/>
      <c r="H119" s="629"/>
      <c r="I119" s="629"/>
      <c r="J119" s="629"/>
      <c r="K119" s="629"/>
      <c r="L119" s="629"/>
      <c r="M119" s="629"/>
      <c r="N119" s="629"/>
      <c r="O119" s="630"/>
      <c r="P119" s="626" t="s">
        <v>40</v>
      </c>
      <c r="Q119" s="627"/>
      <c r="R119" s="627"/>
      <c r="S119" s="627"/>
      <c r="T119" s="627"/>
      <c r="U119" s="627"/>
      <c r="V119" s="628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1" t="s">
        <v>175</v>
      </c>
      <c r="B120" s="621"/>
      <c r="C120" s="621"/>
      <c r="D120" s="621"/>
      <c r="E120" s="621"/>
      <c r="F120" s="621"/>
      <c r="G120" s="621"/>
      <c r="H120" s="621"/>
      <c r="I120" s="621"/>
      <c r="J120" s="621"/>
      <c r="K120" s="621"/>
      <c r="L120" s="621"/>
      <c r="M120" s="621"/>
      <c r="N120" s="621"/>
      <c r="O120" s="621"/>
      <c r="P120" s="621"/>
      <c r="Q120" s="621"/>
      <c r="R120" s="621"/>
      <c r="S120" s="621"/>
      <c r="T120" s="621"/>
      <c r="U120" s="621"/>
      <c r="V120" s="621"/>
      <c r="W120" s="621"/>
      <c r="X120" s="621"/>
      <c r="Y120" s="621"/>
      <c r="Z120" s="621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622">
        <v>4680115882652</v>
      </c>
      <c r="E121" s="622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4"/>
      <c r="R121" s="624"/>
      <c r="S121" s="624"/>
      <c r="T121" s="625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622">
        <v>4680115880238</v>
      </c>
      <c r="E122" s="622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4"/>
      <c r="R122" s="624"/>
      <c r="S122" s="624"/>
      <c r="T122" s="625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29"/>
      <c r="B123" s="629"/>
      <c r="C123" s="629"/>
      <c r="D123" s="629"/>
      <c r="E123" s="629"/>
      <c r="F123" s="629"/>
      <c r="G123" s="629"/>
      <c r="H123" s="629"/>
      <c r="I123" s="629"/>
      <c r="J123" s="629"/>
      <c r="K123" s="629"/>
      <c r="L123" s="629"/>
      <c r="M123" s="629"/>
      <c r="N123" s="629"/>
      <c r="O123" s="630"/>
      <c r="P123" s="626" t="s">
        <v>40</v>
      </c>
      <c r="Q123" s="627"/>
      <c r="R123" s="627"/>
      <c r="S123" s="627"/>
      <c r="T123" s="627"/>
      <c r="U123" s="627"/>
      <c r="V123" s="628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29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26" t="s">
        <v>40</v>
      </c>
      <c r="Q124" s="627"/>
      <c r="R124" s="627"/>
      <c r="S124" s="627"/>
      <c r="T124" s="627"/>
      <c r="U124" s="627"/>
      <c r="V124" s="628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0" t="s">
        <v>235</v>
      </c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0"/>
      <c r="P125" s="620"/>
      <c r="Q125" s="620"/>
      <c r="R125" s="620"/>
      <c r="S125" s="620"/>
      <c r="T125" s="620"/>
      <c r="U125" s="620"/>
      <c r="V125" s="620"/>
      <c r="W125" s="620"/>
      <c r="X125" s="620"/>
      <c r="Y125" s="620"/>
      <c r="Z125" s="620"/>
      <c r="AA125" s="65"/>
      <c r="AB125" s="65"/>
      <c r="AC125" s="79"/>
    </row>
    <row r="126" spans="1:68" ht="14.25" customHeight="1" x14ac:dyDescent="0.25">
      <c r="A126" s="621" t="s">
        <v>113</v>
      </c>
      <c r="B126" s="621"/>
      <c r="C126" s="621"/>
      <c r="D126" s="621"/>
      <c r="E126" s="621"/>
      <c r="F126" s="621"/>
      <c r="G126" s="621"/>
      <c r="H126" s="621"/>
      <c r="I126" s="621"/>
      <c r="J126" s="621"/>
      <c r="K126" s="621"/>
      <c r="L126" s="621"/>
      <c r="M126" s="621"/>
      <c r="N126" s="621"/>
      <c r="O126" s="621"/>
      <c r="P126" s="621"/>
      <c r="Q126" s="621"/>
      <c r="R126" s="621"/>
      <c r="S126" s="621"/>
      <c r="T126" s="621"/>
      <c r="U126" s="621"/>
      <c r="V126" s="621"/>
      <c r="W126" s="621"/>
      <c r="X126" s="621"/>
      <c r="Y126" s="621"/>
      <c r="Z126" s="621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622">
        <v>4680115882577</v>
      </c>
      <c r="E127" s="622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4"/>
      <c r="R127" s="624"/>
      <c r="S127" s="624"/>
      <c r="T127" s="62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622">
        <v>4680115882577</v>
      </c>
      <c r="E128" s="622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4"/>
      <c r="R128" s="624"/>
      <c r="S128" s="624"/>
      <c r="T128" s="625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29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26" t="s">
        <v>40</v>
      </c>
      <c r="Q129" s="627"/>
      <c r="R129" s="627"/>
      <c r="S129" s="627"/>
      <c r="T129" s="627"/>
      <c r="U129" s="627"/>
      <c r="V129" s="628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26" t="s">
        <v>40</v>
      </c>
      <c r="Q130" s="627"/>
      <c r="R130" s="627"/>
      <c r="S130" s="627"/>
      <c r="T130" s="627"/>
      <c r="U130" s="627"/>
      <c r="V130" s="628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1" t="s">
        <v>76</v>
      </c>
      <c r="B131" s="621"/>
      <c r="C131" s="621"/>
      <c r="D131" s="621"/>
      <c r="E131" s="621"/>
      <c r="F131" s="621"/>
      <c r="G131" s="621"/>
      <c r="H131" s="621"/>
      <c r="I131" s="621"/>
      <c r="J131" s="621"/>
      <c r="K131" s="621"/>
      <c r="L131" s="621"/>
      <c r="M131" s="621"/>
      <c r="N131" s="621"/>
      <c r="O131" s="621"/>
      <c r="P131" s="621"/>
      <c r="Q131" s="621"/>
      <c r="R131" s="621"/>
      <c r="S131" s="621"/>
      <c r="T131" s="621"/>
      <c r="U131" s="621"/>
      <c r="V131" s="621"/>
      <c r="W131" s="621"/>
      <c r="X131" s="621"/>
      <c r="Y131" s="621"/>
      <c r="Z131" s="621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622">
        <v>4680115883444</v>
      </c>
      <c r="E132" s="622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4"/>
      <c r="R132" s="624"/>
      <c r="S132" s="624"/>
      <c r="T132" s="62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622">
        <v>4680115883444</v>
      </c>
      <c r="E133" s="622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4"/>
      <c r="R133" s="624"/>
      <c r="S133" s="624"/>
      <c r="T133" s="62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29"/>
      <c r="B134" s="629"/>
      <c r="C134" s="629"/>
      <c r="D134" s="629"/>
      <c r="E134" s="629"/>
      <c r="F134" s="629"/>
      <c r="G134" s="629"/>
      <c r="H134" s="629"/>
      <c r="I134" s="629"/>
      <c r="J134" s="629"/>
      <c r="K134" s="629"/>
      <c r="L134" s="629"/>
      <c r="M134" s="629"/>
      <c r="N134" s="629"/>
      <c r="O134" s="630"/>
      <c r="P134" s="626" t="s">
        <v>40</v>
      </c>
      <c r="Q134" s="627"/>
      <c r="R134" s="627"/>
      <c r="S134" s="627"/>
      <c r="T134" s="627"/>
      <c r="U134" s="627"/>
      <c r="V134" s="628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29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26" t="s">
        <v>40</v>
      </c>
      <c r="Q135" s="627"/>
      <c r="R135" s="627"/>
      <c r="S135" s="627"/>
      <c r="T135" s="627"/>
      <c r="U135" s="627"/>
      <c r="V135" s="628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1" t="s">
        <v>82</v>
      </c>
      <c r="B136" s="621"/>
      <c r="C136" s="621"/>
      <c r="D136" s="621"/>
      <c r="E136" s="621"/>
      <c r="F136" s="621"/>
      <c r="G136" s="621"/>
      <c r="H136" s="621"/>
      <c r="I136" s="621"/>
      <c r="J136" s="621"/>
      <c r="K136" s="621"/>
      <c r="L136" s="621"/>
      <c r="M136" s="621"/>
      <c r="N136" s="621"/>
      <c r="O136" s="621"/>
      <c r="P136" s="621"/>
      <c r="Q136" s="621"/>
      <c r="R136" s="621"/>
      <c r="S136" s="621"/>
      <c r="T136" s="621"/>
      <c r="U136" s="621"/>
      <c r="V136" s="621"/>
      <c r="W136" s="621"/>
      <c r="X136" s="621"/>
      <c r="Y136" s="621"/>
      <c r="Z136" s="621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622">
        <v>4680115882584</v>
      </c>
      <c r="E137" s="622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4"/>
      <c r="R137" s="624"/>
      <c r="S137" s="624"/>
      <c r="T137" s="62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622">
        <v>4680115882584</v>
      </c>
      <c r="E138" s="622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4"/>
      <c r="R138" s="624"/>
      <c r="S138" s="624"/>
      <c r="T138" s="62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29"/>
      <c r="B139" s="629"/>
      <c r="C139" s="629"/>
      <c r="D139" s="629"/>
      <c r="E139" s="629"/>
      <c r="F139" s="629"/>
      <c r="G139" s="629"/>
      <c r="H139" s="629"/>
      <c r="I139" s="629"/>
      <c r="J139" s="629"/>
      <c r="K139" s="629"/>
      <c r="L139" s="629"/>
      <c r="M139" s="629"/>
      <c r="N139" s="629"/>
      <c r="O139" s="630"/>
      <c r="P139" s="626" t="s">
        <v>40</v>
      </c>
      <c r="Q139" s="627"/>
      <c r="R139" s="627"/>
      <c r="S139" s="627"/>
      <c r="T139" s="627"/>
      <c r="U139" s="627"/>
      <c r="V139" s="62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29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26" t="s">
        <v>40</v>
      </c>
      <c r="Q140" s="627"/>
      <c r="R140" s="627"/>
      <c r="S140" s="627"/>
      <c r="T140" s="627"/>
      <c r="U140" s="627"/>
      <c r="V140" s="62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0" t="s">
        <v>111</v>
      </c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0"/>
      <c r="P141" s="620"/>
      <c r="Q141" s="620"/>
      <c r="R141" s="620"/>
      <c r="S141" s="620"/>
      <c r="T141" s="620"/>
      <c r="U141" s="620"/>
      <c r="V141" s="620"/>
      <c r="W141" s="620"/>
      <c r="X141" s="620"/>
      <c r="Y141" s="620"/>
      <c r="Z141" s="620"/>
      <c r="AA141" s="65"/>
      <c r="AB141" s="65"/>
      <c r="AC141" s="79"/>
    </row>
    <row r="142" spans="1:68" ht="14.25" customHeight="1" x14ac:dyDescent="0.25">
      <c r="A142" s="621" t="s">
        <v>113</v>
      </c>
      <c r="B142" s="621"/>
      <c r="C142" s="621"/>
      <c r="D142" s="621"/>
      <c r="E142" s="621"/>
      <c r="F142" s="621"/>
      <c r="G142" s="621"/>
      <c r="H142" s="621"/>
      <c r="I142" s="621"/>
      <c r="J142" s="621"/>
      <c r="K142" s="621"/>
      <c r="L142" s="621"/>
      <c r="M142" s="621"/>
      <c r="N142" s="621"/>
      <c r="O142" s="621"/>
      <c r="P142" s="621"/>
      <c r="Q142" s="621"/>
      <c r="R142" s="621"/>
      <c r="S142" s="621"/>
      <c r="T142" s="621"/>
      <c r="U142" s="621"/>
      <c r="V142" s="621"/>
      <c r="W142" s="621"/>
      <c r="X142" s="621"/>
      <c r="Y142" s="621"/>
      <c r="Z142" s="621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622">
        <v>4607091384604</v>
      </c>
      <c r="E143" s="622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4"/>
      <c r="R143" s="624"/>
      <c r="S143" s="624"/>
      <c r="T143" s="62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622">
        <v>4680115886810</v>
      </c>
      <c r="E144" s="622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8" t="s">
        <v>252</v>
      </c>
      <c r="Q144" s="624"/>
      <c r="R144" s="624"/>
      <c r="S144" s="624"/>
      <c r="T144" s="625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29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26" t="s">
        <v>40</v>
      </c>
      <c r="Q145" s="627"/>
      <c r="R145" s="627"/>
      <c r="S145" s="627"/>
      <c r="T145" s="627"/>
      <c r="U145" s="627"/>
      <c r="V145" s="628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26" t="s">
        <v>40</v>
      </c>
      <c r="Q146" s="627"/>
      <c r="R146" s="627"/>
      <c r="S146" s="627"/>
      <c r="T146" s="627"/>
      <c r="U146" s="627"/>
      <c r="V146" s="628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1" t="s">
        <v>76</v>
      </c>
      <c r="B147" s="621"/>
      <c r="C147" s="621"/>
      <c r="D147" s="621"/>
      <c r="E147" s="621"/>
      <c r="F147" s="621"/>
      <c r="G147" s="621"/>
      <c r="H147" s="621"/>
      <c r="I147" s="621"/>
      <c r="J147" s="621"/>
      <c r="K147" s="621"/>
      <c r="L147" s="621"/>
      <c r="M147" s="621"/>
      <c r="N147" s="621"/>
      <c r="O147" s="621"/>
      <c r="P147" s="621"/>
      <c r="Q147" s="621"/>
      <c r="R147" s="621"/>
      <c r="S147" s="621"/>
      <c r="T147" s="621"/>
      <c r="U147" s="621"/>
      <c r="V147" s="621"/>
      <c r="W147" s="621"/>
      <c r="X147" s="621"/>
      <c r="Y147" s="621"/>
      <c r="Z147" s="621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622">
        <v>4607091387667</v>
      </c>
      <c r="E148" s="622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4"/>
      <c r="R148" s="624"/>
      <c r="S148" s="624"/>
      <c r="T148" s="62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622">
        <v>4607091387636</v>
      </c>
      <c r="E149" s="622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4"/>
      <c r="R149" s="624"/>
      <c r="S149" s="624"/>
      <c r="T149" s="625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622">
        <v>4607091382426</v>
      </c>
      <c r="E150" s="622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4"/>
      <c r="R150" s="624"/>
      <c r="S150" s="624"/>
      <c r="T150" s="62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26" t="s">
        <v>40</v>
      </c>
      <c r="Q151" s="627"/>
      <c r="R151" s="627"/>
      <c r="S151" s="627"/>
      <c r="T151" s="627"/>
      <c r="U151" s="627"/>
      <c r="V151" s="628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29"/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30"/>
      <c r="P152" s="626" t="s">
        <v>40</v>
      </c>
      <c r="Q152" s="627"/>
      <c r="R152" s="627"/>
      <c r="S152" s="627"/>
      <c r="T152" s="627"/>
      <c r="U152" s="627"/>
      <c r="V152" s="628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19" t="s">
        <v>263</v>
      </c>
      <c r="B153" s="619"/>
      <c r="C153" s="619"/>
      <c r="D153" s="619"/>
      <c r="E153" s="619"/>
      <c r="F153" s="619"/>
      <c r="G153" s="619"/>
      <c r="H153" s="619"/>
      <c r="I153" s="619"/>
      <c r="J153" s="619"/>
      <c r="K153" s="619"/>
      <c r="L153" s="619"/>
      <c r="M153" s="619"/>
      <c r="N153" s="619"/>
      <c r="O153" s="619"/>
      <c r="P153" s="619"/>
      <c r="Q153" s="619"/>
      <c r="R153" s="619"/>
      <c r="S153" s="619"/>
      <c r="T153" s="619"/>
      <c r="U153" s="619"/>
      <c r="V153" s="619"/>
      <c r="W153" s="619"/>
      <c r="X153" s="619"/>
      <c r="Y153" s="619"/>
      <c r="Z153" s="619"/>
      <c r="AA153" s="54"/>
      <c r="AB153" s="54"/>
      <c r="AC153" s="54"/>
    </row>
    <row r="154" spans="1:68" ht="16.5" customHeight="1" x14ac:dyDescent="0.25">
      <c r="A154" s="620" t="s">
        <v>264</v>
      </c>
      <c r="B154" s="620"/>
      <c r="C154" s="620"/>
      <c r="D154" s="620"/>
      <c r="E154" s="620"/>
      <c r="F154" s="620"/>
      <c r="G154" s="620"/>
      <c r="H154" s="620"/>
      <c r="I154" s="620"/>
      <c r="J154" s="620"/>
      <c r="K154" s="620"/>
      <c r="L154" s="620"/>
      <c r="M154" s="620"/>
      <c r="N154" s="620"/>
      <c r="O154" s="620"/>
      <c r="P154" s="620"/>
      <c r="Q154" s="620"/>
      <c r="R154" s="620"/>
      <c r="S154" s="620"/>
      <c r="T154" s="620"/>
      <c r="U154" s="620"/>
      <c r="V154" s="620"/>
      <c r="W154" s="620"/>
      <c r="X154" s="620"/>
      <c r="Y154" s="620"/>
      <c r="Z154" s="620"/>
      <c r="AA154" s="65"/>
      <c r="AB154" s="65"/>
      <c r="AC154" s="79"/>
    </row>
    <row r="155" spans="1:68" ht="14.25" customHeight="1" x14ac:dyDescent="0.25">
      <c r="A155" s="621" t="s">
        <v>145</v>
      </c>
      <c r="B155" s="621"/>
      <c r="C155" s="621"/>
      <c r="D155" s="621"/>
      <c r="E155" s="621"/>
      <c r="F155" s="621"/>
      <c r="G155" s="621"/>
      <c r="H155" s="621"/>
      <c r="I155" s="621"/>
      <c r="J155" s="621"/>
      <c r="K155" s="621"/>
      <c r="L155" s="621"/>
      <c r="M155" s="621"/>
      <c r="N155" s="621"/>
      <c r="O155" s="621"/>
      <c r="P155" s="621"/>
      <c r="Q155" s="621"/>
      <c r="R155" s="621"/>
      <c r="S155" s="621"/>
      <c r="T155" s="621"/>
      <c r="U155" s="621"/>
      <c r="V155" s="621"/>
      <c r="W155" s="621"/>
      <c r="X155" s="621"/>
      <c r="Y155" s="621"/>
      <c r="Z155" s="621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622">
        <v>4680115886223</v>
      </c>
      <c r="E156" s="622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4"/>
      <c r="R156" s="624"/>
      <c r="S156" s="624"/>
      <c r="T156" s="62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26" t="s">
        <v>40</v>
      </c>
      <c r="Q157" s="627"/>
      <c r="R157" s="627"/>
      <c r="S157" s="627"/>
      <c r="T157" s="627"/>
      <c r="U157" s="627"/>
      <c r="V157" s="628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29"/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30"/>
      <c r="P158" s="626" t="s">
        <v>40</v>
      </c>
      <c r="Q158" s="627"/>
      <c r="R158" s="627"/>
      <c r="S158" s="627"/>
      <c r="T158" s="627"/>
      <c r="U158" s="627"/>
      <c r="V158" s="628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1" t="s">
        <v>76</v>
      </c>
      <c r="B159" s="621"/>
      <c r="C159" s="621"/>
      <c r="D159" s="621"/>
      <c r="E159" s="621"/>
      <c r="F159" s="621"/>
      <c r="G159" s="621"/>
      <c r="H159" s="621"/>
      <c r="I159" s="621"/>
      <c r="J159" s="621"/>
      <c r="K159" s="621"/>
      <c r="L159" s="621"/>
      <c r="M159" s="621"/>
      <c r="N159" s="621"/>
      <c r="O159" s="621"/>
      <c r="P159" s="621"/>
      <c r="Q159" s="621"/>
      <c r="R159" s="621"/>
      <c r="S159" s="621"/>
      <c r="T159" s="621"/>
      <c r="U159" s="621"/>
      <c r="V159" s="621"/>
      <c r="W159" s="621"/>
      <c r="X159" s="621"/>
      <c r="Y159" s="621"/>
      <c r="Z159" s="621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622">
        <v>4680115880993</v>
      </c>
      <c r="E160" s="622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4"/>
      <c r="R160" s="624"/>
      <c r="S160" s="624"/>
      <c r="T160" s="625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622">
        <v>4680115881761</v>
      </c>
      <c r="E161" s="622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4"/>
      <c r="R161" s="624"/>
      <c r="S161" s="624"/>
      <c r="T161" s="62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622">
        <v>4680115881563</v>
      </c>
      <c r="E162" s="622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4"/>
      <c r="R162" s="624"/>
      <c r="S162" s="624"/>
      <c r="T162" s="62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622">
        <v>4680115880986</v>
      </c>
      <c r="E163" s="622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4"/>
      <c r="R163" s="624"/>
      <c r="S163" s="624"/>
      <c r="T163" s="62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622">
        <v>4680115881785</v>
      </c>
      <c r="E164" s="622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4"/>
      <c r="R164" s="624"/>
      <c r="S164" s="624"/>
      <c r="T164" s="62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622">
        <v>4680115886537</v>
      </c>
      <c r="E165" s="622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4"/>
      <c r="R165" s="624"/>
      <c r="S165" s="624"/>
      <c r="T165" s="62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622">
        <v>4680115881679</v>
      </c>
      <c r="E166" s="622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4"/>
      <c r="R166" s="624"/>
      <c r="S166" s="624"/>
      <c r="T166" s="62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622">
        <v>4680115880191</v>
      </c>
      <c r="E167" s="622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4"/>
      <c r="R167" s="624"/>
      <c r="S167" s="624"/>
      <c r="T167" s="62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622">
        <v>4680115883963</v>
      </c>
      <c r="E168" s="622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4"/>
      <c r="R168" s="624"/>
      <c r="S168" s="624"/>
      <c r="T168" s="62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29"/>
      <c r="B169" s="629"/>
      <c r="C169" s="629"/>
      <c r="D169" s="629"/>
      <c r="E169" s="629"/>
      <c r="F169" s="629"/>
      <c r="G169" s="629"/>
      <c r="H169" s="629"/>
      <c r="I169" s="629"/>
      <c r="J169" s="629"/>
      <c r="K169" s="629"/>
      <c r="L169" s="629"/>
      <c r="M169" s="629"/>
      <c r="N169" s="629"/>
      <c r="O169" s="630"/>
      <c r="P169" s="626" t="s">
        <v>40</v>
      </c>
      <c r="Q169" s="627"/>
      <c r="R169" s="627"/>
      <c r="S169" s="627"/>
      <c r="T169" s="627"/>
      <c r="U169" s="627"/>
      <c r="V169" s="628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29"/>
      <c r="B170" s="629"/>
      <c r="C170" s="629"/>
      <c r="D170" s="629"/>
      <c r="E170" s="629"/>
      <c r="F170" s="629"/>
      <c r="G170" s="629"/>
      <c r="H170" s="629"/>
      <c r="I170" s="629"/>
      <c r="J170" s="629"/>
      <c r="K170" s="629"/>
      <c r="L170" s="629"/>
      <c r="M170" s="629"/>
      <c r="N170" s="629"/>
      <c r="O170" s="630"/>
      <c r="P170" s="626" t="s">
        <v>40</v>
      </c>
      <c r="Q170" s="627"/>
      <c r="R170" s="627"/>
      <c r="S170" s="627"/>
      <c r="T170" s="627"/>
      <c r="U170" s="627"/>
      <c r="V170" s="628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1" t="s">
        <v>105</v>
      </c>
      <c r="B171" s="621"/>
      <c r="C171" s="621"/>
      <c r="D171" s="621"/>
      <c r="E171" s="621"/>
      <c r="F171" s="621"/>
      <c r="G171" s="621"/>
      <c r="H171" s="621"/>
      <c r="I171" s="621"/>
      <c r="J171" s="621"/>
      <c r="K171" s="621"/>
      <c r="L171" s="621"/>
      <c r="M171" s="621"/>
      <c r="N171" s="621"/>
      <c r="O171" s="621"/>
      <c r="P171" s="621"/>
      <c r="Q171" s="621"/>
      <c r="R171" s="621"/>
      <c r="S171" s="621"/>
      <c r="T171" s="621"/>
      <c r="U171" s="621"/>
      <c r="V171" s="621"/>
      <c r="W171" s="621"/>
      <c r="X171" s="621"/>
      <c r="Y171" s="621"/>
      <c r="Z171" s="621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622">
        <v>4680115886780</v>
      </c>
      <c r="E172" s="622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4"/>
      <c r="R172" s="624"/>
      <c r="S172" s="624"/>
      <c r="T172" s="625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622">
        <v>4680115886742</v>
      </c>
      <c r="E173" s="622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4"/>
      <c r="R173" s="624"/>
      <c r="S173" s="624"/>
      <c r="T173" s="625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622">
        <v>4680115886766</v>
      </c>
      <c r="E174" s="622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4"/>
      <c r="R174" s="624"/>
      <c r="S174" s="624"/>
      <c r="T174" s="62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29"/>
      <c r="B175" s="629"/>
      <c r="C175" s="629"/>
      <c r="D175" s="629"/>
      <c r="E175" s="629"/>
      <c r="F175" s="629"/>
      <c r="G175" s="629"/>
      <c r="H175" s="629"/>
      <c r="I175" s="629"/>
      <c r="J175" s="629"/>
      <c r="K175" s="629"/>
      <c r="L175" s="629"/>
      <c r="M175" s="629"/>
      <c r="N175" s="629"/>
      <c r="O175" s="630"/>
      <c r="P175" s="626" t="s">
        <v>40</v>
      </c>
      <c r="Q175" s="627"/>
      <c r="R175" s="627"/>
      <c r="S175" s="627"/>
      <c r="T175" s="627"/>
      <c r="U175" s="627"/>
      <c r="V175" s="628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29"/>
      <c r="B176" s="629"/>
      <c r="C176" s="629"/>
      <c r="D176" s="629"/>
      <c r="E176" s="629"/>
      <c r="F176" s="629"/>
      <c r="G176" s="629"/>
      <c r="H176" s="629"/>
      <c r="I176" s="629"/>
      <c r="J176" s="629"/>
      <c r="K176" s="629"/>
      <c r="L176" s="629"/>
      <c r="M176" s="629"/>
      <c r="N176" s="629"/>
      <c r="O176" s="630"/>
      <c r="P176" s="626" t="s">
        <v>40</v>
      </c>
      <c r="Q176" s="627"/>
      <c r="R176" s="627"/>
      <c r="S176" s="627"/>
      <c r="T176" s="627"/>
      <c r="U176" s="627"/>
      <c r="V176" s="628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1" t="s">
        <v>301</v>
      </c>
      <c r="B177" s="621"/>
      <c r="C177" s="621"/>
      <c r="D177" s="621"/>
      <c r="E177" s="621"/>
      <c r="F177" s="621"/>
      <c r="G177" s="621"/>
      <c r="H177" s="621"/>
      <c r="I177" s="621"/>
      <c r="J177" s="621"/>
      <c r="K177" s="621"/>
      <c r="L177" s="621"/>
      <c r="M177" s="621"/>
      <c r="N177" s="621"/>
      <c r="O177" s="621"/>
      <c r="P177" s="621"/>
      <c r="Q177" s="621"/>
      <c r="R177" s="621"/>
      <c r="S177" s="621"/>
      <c r="T177" s="621"/>
      <c r="U177" s="621"/>
      <c r="V177" s="621"/>
      <c r="W177" s="621"/>
      <c r="X177" s="621"/>
      <c r="Y177" s="621"/>
      <c r="Z177" s="621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622">
        <v>4680115886797</v>
      </c>
      <c r="E178" s="622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4"/>
      <c r="R178" s="624"/>
      <c r="S178" s="624"/>
      <c r="T178" s="62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26" t="s">
        <v>40</v>
      </c>
      <c r="Q179" s="627"/>
      <c r="R179" s="627"/>
      <c r="S179" s="627"/>
      <c r="T179" s="627"/>
      <c r="U179" s="627"/>
      <c r="V179" s="628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29"/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30"/>
      <c r="P180" s="626" t="s">
        <v>40</v>
      </c>
      <c r="Q180" s="627"/>
      <c r="R180" s="627"/>
      <c r="S180" s="627"/>
      <c r="T180" s="627"/>
      <c r="U180" s="627"/>
      <c r="V180" s="628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0" t="s">
        <v>304</v>
      </c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0"/>
      <c r="P181" s="620"/>
      <c r="Q181" s="620"/>
      <c r="R181" s="620"/>
      <c r="S181" s="620"/>
      <c r="T181" s="620"/>
      <c r="U181" s="620"/>
      <c r="V181" s="620"/>
      <c r="W181" s="620"/>
      <c r="X181" s="620"/>
      <c r="Y181" s="620"/>
      <c r="Z181" s="620"/>
      <c r="AA181" s="65"/>
      <c r="AB181" s="65"/>
      <c r="AC181" s="79"/>
    </row>
    <row r="182" spans="1:68" ht="14.25" customHeight="1" x14ac:dyDescent="0.25">
      <c r="A182" s="621" t="s">
        <v>113</v>
      </c>
      <c r="B182" s="621"/>
      <c r="C182" s="621"/>
      <c r="D182" s="621"/>
      <c r="E182" s="621"/>
      <c r="F182" s="621"/>
      <c r="G182" s="621"/>
      <c r="H182" s="621"/>
      <c r="I182" s="621"/>
      <c r="J182" s="621"/>
      <c r="K182" s="621"/>
      <c r="L182" s="621"/>
      <c r="M182" s="621"/>
      <c r="N182" s="621"/>
      <c r="O182" s="621"/>
      <c r="P182" s="621"/>
      <c r="Q182" s="621"/>
      <c r="R182" s="621"/>
      <c r="S182" s="621"/>
      <c r="T182" s="621"/>
      <c r="U182" s="621"/>
      <c r="V182" s="621"/>
      <c r="W182" s="621"/>
      <c r="X182" s="621"/>
      <c r="Y182" s="621"/>
      <c r="Z182" s="621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622">
        <v>4680115881402</v>
      </c>
      <c r="E183" s="622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4"/>
      <c r="R183" s="624"/>
      <c r="S183" s="624"/>
      <c r="T183" s="62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622">
        <v>4680115881396</v>
      </c>
      <c r="E184" s="622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4"/>
      <c r="R184" s="624"/>
      <c r="S184" s="624"/>
      <c r="T184" s="625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26" t="s">
        <v>40</v>
      </c>
      <c r="Q185" s="627"/>
      <c r="R185" s="627"/>
      <c r="S185" s="627"/>
      <c r="T185" s="627"/>
      <c r="U185" s="627"/>
      <c r="V185" s="628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29"/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30"/>
      <c r="P186" s="626" t="s">
        <v>40</v>
      </c>
      <c r="Q186" s="627"/>
      <c r="R186" s="627"/>
      <c r="S186" s="627"/>
      <c r="T186" s="627"/>
      <c r="U186" s="627"/>
      <c r="V186" s="628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1" t="s">
        <v>145</v>
      </c>
      <c r="B187" s="621"/>
      <c r="C187" s="621"/>
      <c r="D187" s="621"/>
      <c r="E187" s="621"/>
      <c r="F187" s="621"/>
      <c r="G187" s="621"/>
      <c r="H187" s="621"/>
      <c r="I187" s="621"/>
      <c r="J187" s="621"/>
      <c r="K187" s="621"/>
      <c r="L187" s="621"/>
      <c r="M187" s="621"/>
      <c r="N187" s="621"/>
      <c r="O187" s="621"/>
      <c r="P187" s="621"/>
      <c r="Q187" s="621"/>
      <c r="R187" s="621"/>
      <c r="S187" s="621"/>
      <c r="T187" s="621"/>
      <c r="U187" s="621"/>
      <c r="V187" s="621"/>
      <c r="W187" s="621"/>
      <c r="X187" s="621"/>
      <c r="Y187" s="621"/>
      <c r="Z187" s="621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622">
        <v>4680115882935</v>
      </c>
      <c r="E188" s="622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4"/>
      <c r="R188" s="624"/>
      <c r="S188" s="624"/>
      <c r="T188" s="625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622">
        <v>4680115880764</v>
      </c>
      <c r="E189" s="622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4"/>
      <c r="R189" s="624"/>
      <c r="S189" s="624"/>
      <c r="T189" s="625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29"/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30"/>
      <c r="P190" s="626" t="s">
        <v>40</v>
      </c>
      <c r="Q190" s="627"/>
      <c r="R190" s="627"/>
      <c r="S190" s="627"/>
      <c r="T190" s="627"/>
      <c r="U190" s="627"/>
      <c r="V190" s="628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29"/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30"/>
      <c r="P191" s="626" t="s">
        <v>40</v>
      </c>
      <c r="Q191" s="627"/>
      <c r="R191" s="627"/>
      <c r="S191" s="627"/>
      <c r="T191" s="627"/>
      <c r="U191" s="627"/>
      <c r="V191" s="628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1" t="s">
        <v>76</v>
      </c>
      <c r="B192" s="621"/>
      <c r="C192" s="621"/>
      <c r="D192" s="621"/>
      <c r="E192" s="621"/>
      <c r="F192" s="621"/>
      <c r="G192" s="621"/>
      <c r="H192" s="621"/>
      <c r="I192" s="621"/>
      <c r="J192" s="621"/>
      <c r="K192" s="621"/>
      <c r="L192" s="621"/>
      <c r="M192" s="621"/>
      <c r="N192" s="621"/>
      <c r="O192" s="621"/>
      <c r="P192" s="621"/>
      <c r="Q192" s="621"/>
      <c r="R192" s="621"/>
      <c r="S192" s="621"/>
      <c r="T192" s="621"/>
      <c r="U192" s="621"/>
      <c r="V192" s="621"/>
      <c r="W192" s="621"/>
      <c r="X192" s="621"/>
      <c r="Y192" s="621"/>
      <c r="Z192" s="621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622">
        <v>4680115882683</v>
      </c>
      <c r="E193" s="622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4"/>
      <c r="R193" s="624"/>
      <c r="S193" s="624"/>
      <c r="T193" s="625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622">
        <v>4680115882690</v>
      </c>
      <c r="E194" s="622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4"/>
      <c r="R194" s="624"/>
      <c r="S194" s="624"/>
      <c r="T194" s="625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622">
        <v>4680115882669</v>
      </c>
      <c r="E195" s="622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4"/>
      <c r="R195" s="624"/>
      <c r="S195" s="624"/>
      <c r="T195" s="62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622">
        <v>4680115882676</v>
      </c>
      <c r="E196" s="622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4"/>
      <c r="R196" s="624"/>
      <c r="S196" s="624"/>
      <c r="T196" s="62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622">
        <v>4680115884014</v>
      </c>
      <c r="E197" s="622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4"/>
      <c r="R197" s="624"/>
      <c r="S197" s="624"/>
      <c r="T197" s="62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622">
        <v>4680115884007</v>
      </c>
      <c r="E198" s="622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4"/>
      <c r="R198" s="624"/>
      <c r="S198" s="624"/>
      <c r="T198" s="62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622">
        <v>4680115884038</v>
      </c>
      <c r="E199" s="622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4"/>
      <c r="R199" s="624"/>
      <c r="S199" s="624"/>
      <c r="T199" s="62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622">
        <v>4680115884021</v>
      </c>
      <c r="E200" s="622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4"/>
      <c r="R200" s="624"/>
      <c r="S200" s="624"/>
      <c r="T200" s="62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29"/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30"/>
      <c r="P201" s="626" t="s">
        <v>40</v>
      </c>
      <c r="Q201" s="627"/>
      <c r="R201" s="627"/>
      <c r="S201" s="627"/>
      <c r="T201" s="627"/>
      <c r="U201" s="627"/>
      <c r="V201" s="628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29"/>
      <c r="B202" s="629"/>
      <c r="C202" s="629"/>
      <c r="D202" s="629"/>
      <c r="E202" s="629"/>
      <c r="F202" s="629"/>
      <c r="G202" s="629"/>
      <c r="H202" s="629"/>
      <c r="I202" s="629"/>
      <c r="J202" s="629"/>
      <c r="K202" s="629"/>
      <c r="L202" s="629"/>
      <c r="M202" s="629"/>
      <c r="N202" s="629"/>
      <c r="O202" s="630"/>
      <c r="P202" s="626" t="s">
        <v>40</v>
      </c>
      <c r="Q202" s="627"/>
      <c r="R202" s="627"/>
      <c r="S202" s="627"/>
      <c r="T202" s="627"/>
      <c r="U202" s="627"/>
      <c r="V202" s="628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1" t="s">
        <v>82</v>
      </c>
      <c r="B203" s="621"/>
      <c r="C203" s="621"/>
      <c r="D203" s="621"/>
      <c r="E203" s="621"/>
      <c r="F203" s="621"/>
      <c r="G203" s="621"/>
      <c r="H203" s="621"/>
      <c r="I203" s="621"/>
      <c r="J203" s="621"/>
      <c r="K203" s="621"/>
      <c r="L203" s="621"/>
      <c r="M203" s="621"/>
      <c r="N203" s="621"/>
      <c r="O203" s="621"/>
      <c r="P203" s="621"/>
      <c r="Q203" s="621"/>
      <c r="R203" s="621"/>
      <c r="S203" s="621"/>
      <c r="T203" s="621"/>
      <c r="U203" s="621"/>
      <c r="V203" s="621"/>
      <c r="W203" s="621"/>
      <c r="X203" s="621"/>
      <c r="Y203" s="621"/>
      <c r="Z203" s="621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622">
        <v>4680115881594</v>
      </c>
      <c r="E204" s="622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4"/>
      <c r="R204" s="624"/>
      <c r="S204" s="624"/>
      <c r="T204" s="62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622">
        <v>4680115881617</v>
      </c>
      <c r="E205" s="622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4"/>
      <c r="R205" s="624"/>
      <c r="S205" s="624"/>
      <c r="T205" s="62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622">
        <v>4680115880573</v>
      </c>
      <c r="E206" s="622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4"/>
      <c r="R206" s="624"/>
      <c r="S206" s="624"/>
      <c r="T206" s="62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622">
        <v>4680115882195</v>
      </c>
      <c r="E207" s="622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4"/>
      <c r="R207" s="624"/>
      <c r="S207" s="624"/>
      <c r="T207" s="62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622">
        <v>4680115882607</v>
      </c>
      <c r="E208" s="622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4"/>
      <c r="R208" s="624"/>
      <c r="S208" s="624"/>
      <c r="T208" s="62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622">
        <v>4680115880092</v>
      </c>
      <c r="E209" s="622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4"/>
      <c r="R209" s="624"/>
      <c r="S209" s="624"/>
      <c r="T209" s="62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622">
        <v>4680115880221</v>
      </c>
      <c r="E210" s="622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4"/>
      <c r="R210" s="624"/>
      <c r="S210" s="624"/>
      <c r="T210" s="62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622">
        <v>4680115880504</v>
      </c>
      <c r="E211" s="622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4"/>
      <c r="R211" s="624"/>
      <c r="S211" s="624"/>
      <c r="T211" s="62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622">
        <v>4680115882164</v>
      </c>
      <c r="E212" s="622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4"/>
      <c r="R212" s="624"/>
      <c r="S212" s="624"/>
      <c r="T212" s="62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29"/>
      <c r="B213" s="629"/>
      <c r="C213" s="629"/>
      <c r="D213" s="629"/>
      <c r="E213" s="629"/>
      <c r="F213" s="629"/>
      <c r="G213" s="629"/>
      <c r="H213" s="629"/>
      <c r="I213" s="629"/>
      <c r="J213" s="629"/>
      <c r="K213" s="629"/>
      <c r="L213" s="629"/>
      <c r="M213" s="629"/>
      <c r="N213" s="629"/>
      <c r="O213" s="630"/>
      <c r="P213" s="626" t="s">
        <v>40</v>
      </c>
      <c r="Q213" s="627"/>
      <c r="R213" s="627"/>
      <c r="S213" s="627"/>
      <c r="T213" s="627"/>
      <c r="U213" s="627"/>
      <c r="V213" s="628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29"/>
      <c r="B214" s="629"/>
      <c r="C214" s="629"/>
      <c r="D214" s="629"/>
      <c r="E214" s="629"/>
      <c r="F214" s="629"/>
      <c r="G214" s="629"/>
      <c r="H214" s="629"/>
      <c r="I214" s="629"/>
      <c r="J214" s="629"/>
      <c r="K214" s="629"/>
      <c r="L214" s="629"/>
      <c r="M214" s="629"/>
      <c r="N214" s="629"/>
      <c r="O214" s="630"/>
      <c r="P214" s="626" t="s">
        <v>40</v>
      </c>
      <c r="Q214" s="627"/>
      <c r="R214" s="627"/>
      <c r="S214" s="627"/>
      <c r="T214" s="627"/>
      <c r="U214" s="627"/>
      <c r="V214" s="628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1" t="s">
        <v>175</v>
      </c>
      <c r="B215" s="621"/>
      <c r="C215" s="621"/>
      <c r="D215" s="621"/>
      <c r="E215" s="621"/>
      <c r="F215" s="621"/>
      <c r="G215" s="621"/>
      <c r="H215" s="621"/>
      <c r="I215" s="621"/>
      <c r="J215" s="621"/>
      <c r="K215" s="621"/>
      <c r="L215" s="621"/>
      <c r="M215" s="621"/>
      <c r="N215" s="621"/>
      <c r="O215" s="621"/>
      <c r="P215" s="621"/>
      <c r="Q215" s="621"/>
      <c r="R215" s="621"/>
      <c r="S215" s="621"/>
      <c r="T215" s="621"/>
      <c r="U215" s="621"/>
      <c r="V215" s="621"/>
      <c r="W215" s="621"/>
      <c r="X215" s="621"/>
      <c r="Y215" s="621"/>
      <c r="Z215" s="621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622">
        <v>4680115880818</v>
      </c>
      <c r="E216" s="622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4"/>
      <c r="R216" s="624"/>
      <c r="S216" s="624"/>
      <c r="T216" s="625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622">
        <v>4680115880801</v>
      </c>
      <c r="E217" s="622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4"/>
      <c r="R217" s="624"/>
      <c r="S217" s="624"/>
      <c r="T217" s="625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29"/>
      <c r="B218" s="629"/>
      <c r="C218" s="629"/>
      <c r="D218" s="629"/>
      <c r="E218" s="629"/>
      <c r="F218" s="629"/>
      <c r="G218" s="629"/>
      <c r="H218" s="629"/>
      <c r="I218" s="629"/>
      <c r="J218" s="629"/>
      <c r="K218" s="629"/>
      <c r="L218" s="629"/>
      <c r="M218" s="629"/>
      <c r="N218" s="629"/>
      <c r="O218" s="630"/>
      <c r="P218" s="626" t="s">
        <v>40</v>
      </c>
      <c r="Q218" s="627"/>
      <c r="R218" s="627"/>
      <c r="S218" s="627"/>
      <c r="T218" s="627"/>
      <c r="U218" s="627"/>
      <c r="V218" s="628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29"/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30"/>
      <c r="P219" s="626" t="s">
        <v>40</v>
      </c>
      <c r="Q219" s="627"/>
      <c r="R219" s="627"/>
      <c r="S219" s="627"/>
      <c r="T219" s="627"/>
      <c r="U219" s="627"/>
      <c r="V219" s="628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0" t="s">
        <v>364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5"/>
      <c r="AB220" s="65"/>
      <c r="AC220" s="79"/>
    </row>
    <row r="221" spans="1:68" ht="14.25" customHeight="1" x14ac:dyDescent="0.25">
      <c r="A221" s="621" t="s">
        <v>113</v>
      </c>
      <c r="B221" s="621"/>
      <c r="C221" s="621"/>
      <c r="D221" s="621"/>
      <c r="E221" s="621"/>
      <c r="F221" s="621"/>
      <c r="G221" s="621"/>
      <c r="H221" s="621"/>
      <c r="I221" s="621"/>
      <c r="J221" s="621"/>
      <c r="K221" s="621"/>
      <c r="L221" s="621"/>
      <c r="M221" s="621"/>
      <c r="N221" s="621"/>
      <c r="O221" s="621"/>
      <c r="P221" s="621"/>
      <c r="Q221" s="621"/>
      <c r="R221" s="621"/>
      <c r="S221" s="621"/>
      <c r="T221" s="621"/>
      <c r="U221" s="621"/>
      <c r="V221" s="621"/>
      <c r="W221" s="621"/>
      <c r="X221" s="621"/>
      <c r="Y221" s="621"/>
      <c r="Z221" s="621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622">
        <v>4680115884137</v>
      </c>
      <c r="E222" s="622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4"/>
      <c r="R222" s="624"/>
      <c r="S222" s="624"/>
      <c r="T222" s="62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622">
        <v>4680115884236</v>
      </c>
      <c r="E223" s="622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4"/>
      <c r="R223" s="624"/>
      <c r="S223" s="624"/>
      <c r="T223" s="62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622">
        <v>4680115884175</v>
      </c>
      <c r="E224" s="622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4"/>
      <c r="R224" s="624"/>
      <c r="S224" s="624"/>
      <c r="T224" s="62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4301012196</v>
      </c>
      <c r="D225" s="622">
        <v>4680115884144</v>
      </c>
      <c r="E225" s="622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2" t="s">
        <v>376</v>
      </c>
      <c r="Q225" s="624"/>
      <c r="R225" s="624"/>
      <c r="S225" s="624"/>
      <c r="T225" s="62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377</v>
      </c>
      <c r="C226" s="36">
        <v>4301011824</v>
      </c>
      <c r="D226" s="622">
        <v>4680115884144</v>
      </c>
      <c r="E226" s="622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624"/>
      <c r="R226" s="624"/>
      <c r="S226" s="624"/>
      <c r="T226" s="62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622">
        <v>4680115886551</v>
      </c>
      <c r="E227" s="622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4"/>
      <c r="R227" s="624"/>
      <c r="S227" s="624"/>
      <c r="T227" s="62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622">
        <v>4680115884182</v>
      </c>
      <c r="E228" s="622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4"/>
      <c r="R228" s="624"/>
      <c r="S228" s="624"/>
      <c r="T228" s="62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4301012195</v>
      </c>
      <c r="D229" s="622">
        <v>4680115884205</v>
      </c>
      <c r="E229" s="622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6" t="s">
        <v>385</v>
      </c>
      <c r="Q229" s="624"/>
      <c r="R229" s="624"/>
      <c r="S229" s="624"/>
      <c r="T229" s="62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386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387</v>
      </c>
      <c r="C230" s="36">
        <v>4301011722</v>
      </c>
      <c r="D230" s="622">
        <v>4680115884205</v>
      </c>
      <c r="E230" s="622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24"/>
      <c r="R230" s="624"/>
      <c r="S230" s="624"/>
      <c r="T230" s="62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386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29"/>
      <c r="B231" s="629"/>
      <c r="C231" s="629"/>
      <c r="D231" s="629"/>
      <c r="E231" s="629"/>
      <c r="F231" s="629"/>
      <c r="G231" s="629"/>
      <c r="H231" s="629"/>
      <c r="I231" s="629"/>
      <c r="J231" s="629"/>
      <c r="K231" s="629"/>
      <c r="L231" s="629"/>
      <c r="M231" s="629"/>
      <c r="N231" s="629"/>
      <c r="O231" s="630"/>
      <c r="P231" s="626" t="s">
        <v>40</v>
      </c>
      <c r="Q231" s="627"/>
      <c r="R231" s="627"/>
      <c r="S231" s="627"/>
      <c r="T231" s="627"/>
      <c r="U231" s="627"/>
      <c r="V231" s="628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29"/>
      <c r="B232" s="629"/>
      <c r="C232" s="629"/>
      <c r="D232" s="629"/>
      <c r="E232" s="629"/>
      <c r="F232" s="629"/>
      <c r="G232" s="629"/>
      <c r="H232" s="629"/>
      <c r="I232" s="629"/>
      <c r="J232" s="629"/>
      <c r="K232" s="629"/>
      <c r="L232" s="629"/>
      <c r="M232" s="629"/>
      <c r="N232" s="629"/>
      <c r="O232" s="630"/>
      <c r="P232" s="626" t="s">
        <v>40</v>
      </c>
      <c r="Q232" s="627"/>
      <c r="R232" s="627"/>
      <c r="S232" s="627"/>
      <c r="T232" s="627"/>
      <c r="U232" s="627"/>
      <c r="V232" s="628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1" t="s">
        <v>145</v>
      </c>
      <c r="B233" s="621"/>
      <c r="C233" s="621"/>
      <c r="D233" s="621"/>
      <c r="E233" s="621"/>
      <c r="F233" s="621"/>
      <c r="G233" s="621"/>
      <c r="H233" s="621"/>
      <c r="I233" s="621"/>
      <c r="J233" s="621"/>
      <c r="K233" s="621"/>
      <c r="L233" s="621"/>
      <c r="M233" s="621"/>
      <c r="N233" s="621"/>
      <c r="O233" s="621"/>
      <c r="P233" s="621"/>
      <c r="Q233" s="621"/>
      <c r="R233" s="621"/>
      <c r="S233" s="621"/>
      <c r="T233" s="621"/>
      <c r="U233" s="621"/>
      <c r="V233" s="621"/>
      <c r="W233" s="621"/>
      <c r="X233" s="621"/>
      <c r="Y233" s="621"/>
      <c r="Z233" s="621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622">
        <v>4680115885981</v>
      </c>
      <c r="E234" s="622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4"/>
      <c r="R234" s="624"/>
      <c r="S234" s="624"/>
      <c r="T234" s="625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29"/>
      <c r="B235" s="629"/>
      <c r="C235" s="629"/>
      <c r="D235" s="629"/>
      <c r="E235" s="629"/>
      <c r="F235" s="629"/>
      <c r="G235" s="629"/>
      <c r="H235" s="629"/>
      <c r="I235" s="629"/>
      <c r="J235" s="629"/>
      <c r="K235" s="629"/>
      <c r="L235" s="629"/>
      <c r="M235" s="629"/>
      <c r="N235" s="629"/>
      <c r="O235" s="630"/>
      <c r="P235" s="626" t="s">
        <v>40</v>
      </c>
      <c r="Q235" s="627"/>
      <c r="R235" s="627"/>
      <c r="S235" s="627"/>
      <c r="T235" s="627"/>
      <c r="U235" s="627"/>
      <c r="V235" s="628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29"/>
      <c r="B236" s="629"/>
      <c r="C236" s="629"/>
      <c r="D236" s="629"/>
      <c r="E236" s="629"/>
      <c r="F236" s="629"/>
      <c r="G236" s="629"/>
      <c r="H236" s="629"/>
      <c r="I236" s="629"/>
      <c r="J236" s="629"/>
      <c r="K236" s="629"/>
      <c r="L236" s="629"/>
      <c r="M236" s="629"/>
      <c r="N236" s="629"/>
      <c r="O236" s="630"/>
      <c r="P236" s="626" t="s">
        <v>40</v>
      </c>
      <c r="Q236" s="627"/>
      <c r="R236" s="627"/>
      <c r="S236" s="627"/>
      <c r="T236" s="627"/>
      <c r="U236" s="627"/>
      <c r="V236" s="628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1" t="s">
        <v>391</v>
      </c>
      <c r="B237" s="621"/>
      <c r="C237" s="621"/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621"/>
      <c r="R237" s="621"/>
      <c r="S237" s="621"/>
      <c r="T237" s="621"/>
      <c r="U237" s="621"/>
      <c r="V237" s="621"/>
      <c r="W237" s="621"/>
      <c r="X237" s="621"/>
      <c r="Y237" s="621"/>
      <c r="Z237" s="621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622">
        <v>4680115886803</v>
      </c>
      <c r="E238" s="622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39" t="s">
        <v>394</v>
      </c>
      <c r="Q238" s="624"/>
      <c r="R238" s="624"/>
      <c r="S238" s="624"/>
      <c r="T238" s="62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9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26" t="s">
        <v>40</v>
      </c>
      <c r="Q239" s="627"/>
      <c r="R239" s="627"/>
      <c r="S239" s="627"/>
      <c r="T239" s="627"/>
      <c r="U239" s="627"/>
      <c r="V239" s="628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26" t="s">
        <v>40</v>
      </c>
      <c r="Q240" s="627"/>
      <c r="R240" s="627"/>
      <c r="S240" s="627"/>
      <c r="T240" s="627"/>
      <c r="U240" s="627"/>
      <c r="V240" s="628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1" t="s">
        <v>396</v>
      </c>
      <c r="B241" s="621"/>
      <c r="C241" s="621"/>
      <c r="D241" s="621"/>
      <c r="E241" s="621"/>
      <c r="F241" s="621"/>
      <c r="G241" s="621"/>
      <c r="H241" s="621"/>
      <c r="I241" s="621"/>
      <c r="J241" s="621"/>
      <c r="K241" s="621"/>
      <c r="L241" s="621"/>
      <c r="M241" s="621"/>
      <c r="N241" s="621"/>
      <c r="O241" s="621"/>
      <c r="P241" s="621"/>
      <c r="Q241" s="621"/>
      <c r="R241" s="621"/>
      <c r="S241" s="621"/>
      <c r="T241" s="621"/>
      <c r="U241" s="621"/>
      <c r="V241" s="621"/>
      <c r="W241" s="621"/>
      <c r="X241" s="621"/>
      <c r="Y241" s="621"/>
      <c r="Z241" s="621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622">
        <v>4680115886704</v>
      </c>
      <c r="E242" s="622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4"/>
      <c r="R242" s="624"/>
      <c r="S242" s="624"/>
      <c r="T242" s="62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622">
        <v>4680115886681</v>
      </c>
      <c r="E243" s="622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1" t="s">
        <v>402</v>
      </c>
      <c r="Q243" s="624"/>
      <c r="R243" s="624"/>
      <c r="S243" s="624"/>
      <c r="T243" s="62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622">
        <v>4680115886735</v>
      </c>
      <c r="E244" s="622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4"/>
      <c r="R244" s="624"/>
      <c r="S244" s="624"/>
      <c r="T244" s="62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622">
        <v>4680115886711</v>
      </c>
      <c r="E245" s="622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4"/>
      <c r="R245" s="624"/>
      <c r="S245" s="624"/>
      <c r="T245" s="62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29"/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30"/>
      <c r="P246" s="626" t="s">
        <v>40</v>
      </c>
      <c r="Q246" s="627"/>
      <c r="R246" s="627"/>
      <c r="S246" s="627"/>
      <c r="T246" s="627"/>
      <c r="U246" s="627"/>
      <c r="V246" s="628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29"/>
      <c r="B247" s="629"/>
      <c r="C247" s="629"/>
      <c r="D247" s="629"/>
      <c r="E247" s="629"/>
      <c r="F247" s="629"/>
      <c r="G247" s="629"/>
      <c r="H247" s="629"/>
      <c r="I247" s="629"/>
      <c r="J247" s="629"/>
      <c r="K247" s="629"/>
      <c r="L247" s="629"/>
      <c r="M247" s="629"/>
      <c r="N247" s="629"/>
      <c r="O247" s="630"/>
      <c r="P247" s="626" t="s">
        <v>40</v>
      </c>
      <c r="Q247" s="627"/>
      <c r="R247" s="627"/>
      <c r="S247" s="627"/>
      <c r="T247" s="627"/>
      <c r="U247" s="627"/>
      <c r="V247" s="628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0" t="s">
        <v>407</v>
      </c>
      <c r="B248" s="620"/>
      <c r="C248" s="620"/>
      <c r="D248" s="620"/>
      <c r="E248" s="620"/>
      <c r="F248" s="620"/>
      <c r="G248" s="620"/>
      <c r="H248" s="620"/>
      <c r="I248" s="620"/>
      <c r="J248" s="620"/>
      <c r="K248" s="620"/>
      <c r="L248" s="620"/>
      <c r="M248" s="620"/>
      <c r="N248" s="620"/>
      <c r="O248" s="620"/>
      <c r="P248" s="620"/>
      <c r="Q248" s="620"/>
      <c r="R248" s="620"/>
      <c r="S248" s="620"/>
      <c r="T248" s="620"/>
      <c r="U248" s="620"/>
      <c r="V248" s="620"/>
      <c r="W248" s="620"/>
      <c r="X248" s="620"/>
      <c r="Y248" s="620"/>
      <c r="Z248" s="620"/>
      <c r="AA248" s="65"/>
      <c r="AB248" s="65"/>
      <c r="AC248" s="79"/>
    </row>
    <row r="249" spans="1:68" ht="14.25" customHeight="1" x14ac:dyDescent="0.25">
      <c r="A249" s="621" t="s">
        <v>113</v>
      </c>
      <c r="B249" s="621"/>
      <c r="C249" s="621"/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621"/>
      <c r="R249" s="621"/>
      <c r="S249" s="621"/>
      <c r="T249" s="621"/>
      <c r="U249" s="621"/>
      <c r="V249" s="621"/>
      <c r="W249" s="621"/>
      <c r="X249" s="621"/>
      <c r="Y249" s="621"/>
      <c r="Z249" s="621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622">
        <v>4680115885837</v>
      </c>
      <c r="E250" s="62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4"/>
      <c r="R250" s="624"/>
      <c r="S250" s="624"/>
      <c r="T250" s="62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622">
        <v>4680115885851</v>
      </c>
      <c r="E251" s="62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4"/>
      <c r="R251" s="624"/>
      <c r="S251" s="624"/>
      <c r="T251" s="62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22">
        <v>4680115885806</v>
      </c>
      <c r="E252" s="622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4"/>
      <c r="R252" s="624"/>
      <c r="S252" s="624"/>
      <c r="T252" s="62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622">
        <v>4680115885844</v>
      </c>
      <c r="E253" s="62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4"/>
      <c r="R253" s="624"/>
      <c r="S253" s="624"/>
      <c r="T253" s="62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622">
        <v>4680115885820</v>
      </c>
      <c r="E254" s="62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4"/>
      <c r="R254" s="624"/>
      <c r="S254" s="624"/>
      <c r="T254" s="62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29"/>
      <c r="B255" s="629"/>
      <c r="C255" s="629"/>
      <c r="D255" s="629"/>
      <c r="E255" s="629"/>
      <c r="F255" s="629"/>
      <c r="G255" s="629"/>
      <c r="H255" s="629"/>
      <c r="I255" s="629"/>
      <c r="J255" s="629"/>
      <c r="K255" s="629"/>
      <c r="L255" s="629"/>
      <c r="M255" s="629"/>
      <c r="N255" s="629"/>
      <c r="O255" s="630"/>
      <c r="P255" s="626" t="s">
        <v>40</v>
      </c>
      <c r="Q255" s="627"/>
      <c r="R255" s="627"/>
      <c r="S255" s="627"/>
      <c r="T255" s="627"/>
      <c r="U255" s="627"/>
      <c r="V255" s="628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29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26" t="s">
        <v>40</v>
      </c>
      <c r="Q256" s="627"/>
      <c r="R256" s="627"/>
      <c r="S256" s="627"/>
      <c r="T256" s="627"/>
      <c r="U256" s="627"/>
      <c r="V256" s="628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0" t="s">
        <v>423</v>
      </c>
      <c r="B257" s="620"/>
      <c r="C257" s="620"/>
      <c r="D257" s="620"/>
      <c r="E257" s="620"/>
      <c r="F257" s="620"/>
      <c r="G257" s="620"/>
      <c r="H257" s="620"/>
      <c r="I257" s="620"/>
      <c r="J257" s="620"/>
      <c r="K257" s="620"/>
      <c r="L257" s="620"/>
      <c r="M257" s="620"/>
      <c r="N257" s="620"/>
      <c r="O257" s="620"/>
      <c r="P257" s="620"/>
      <c r="Q257" s="620"/>
      <c r="R257" s="620"/>
      <c r="S257" s="620"/>
      <c r="T257" s="620"/>
      <c r="U257" s="620"/>
      <c r="V257" s="620"/>
      <c r="W257" s="620"/>
      <c r="X257" s="620"/>
      <c r="Y257" s="620"/>
      <c r="Z257" s="620"/>
      <c r="AA257" s="65"/>
      <c r="AB257" s="65"/>
      <c r="AC257" s="79"/>
    </row>
    <row r="258" spans="1:68" ht="14.25" customHeight="1" x14ac:dyDescent="0.25">
      <c r="A258" s="621" t="s">
        <v>113</v>
      </c>
      <c r="B258" s="621"/>
      <c r="C258" s="621"/>
      <c r="D258" s="621"/>
      <c r="E258" s="621"/>
      <c r="F258" s="621"/>
      <c r="G258" s="621"/>
      <c r="H258" s="621"/>
      <c r="I258" s="621"/>
      <c r="J258" s="621"/>
      <c r="K258" s="621"/>
      <c r="L258" s="621"/>
      <c r="M258" s="621"/>
      <c r="N258" s="621"/>
      <c r="O258" s="621"/>
      <c r="P258" s="621"/>
      <c r="Q258" s="621"/>
      <c r="R258" s="621"/>
      <c r="S258" s="621"/>
      <c r="T258" s="621"/>
      <c r="U258" s="621"/>
      <c r="V258" s="621"/>
      <c r="W258" s="621"/>
      <c r="X258" s="621"/>
      <c r="Y258" s="621"/>
      <c r="Z258" s="621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622">
        <v>4607091383423</v>
      </c>
      <c r="E259" s="622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4"/>
      <c r="R259" s="624"/>
      <c r="S259" s="624"/>
      <c r="T259" s="62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622">
        <v>4680115886957</v>
      </c>
      <c r="E260" s="62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50" t="s">
        <v>428</v>
      </c>
      <c r="Q260" s="624"/>
      <c r="R260" s="624"/>
      <c r="S260" s="624"/>
      <c r="T260" s="62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2">
        <v>4680115885660</v>
      </c>
      <c r="E261" s="622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4"/>
      <c r="R261" s="624"/>
      <c r="S261" s="624"/>
      <c r="T261" s="62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2">
        <v>4680115886773</v>
      </c>
      <c r="E262" s="622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2" t="s">
        <v>435</v>
      </c>
      <c r="Q262" s="624"/>
      <c r="R262" s="624"/>
      <c r="S262" s="624"/>
      <c r="T262" s="625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29"/>
      <c r="B263" s="629"/>
      <c r="C263" s="629"/>
      <c r="D263" s="629"/>
      <c r="E263" s="629"/>
      <c r="F263" s="629"/>
      <c r="G263" s="629"/>
      <c r="H263" s="629"/>
      <c r="I263" s="629"/>
      <c r="J263" s="629"/>
      <c r="K263" s="629"/>
      <c r="L263" s="629"/>
      <c r="M263" s="629"/>
      <c r="N263" s="629"/>
      <c r="O263" s="630"/>
      <c r="P263" s="626" t="s">
        <v>40</v>
      </c>
      <c r="Q263" s="627"/>
      <c r="R263" s="627"/>
      <c r="S263" s="627"/>
      <c r="T263" s="627"/>
      <c r="U263" s="627"/>
      <c r="V263" s="628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29"/>
      <c r="B264" s="629"/>
      <c r="C264" s="629"/>
      <c r="D264" s="629"/>
      <c r="E264" s="629"/>
      <c r="F264" s="629"/>
      <c r="G264" s="629"/>
      <c r="H264" s="629"/>
      <c r="I264" s="629"/>
      <c r="J264" s="629"/>
      <c r="K264" s="629"/>
      <c r="L264" s="629"/>
      <c r="M264" s="629"/>
      <c r="N264" s="629"/>
      <c r="O264" s="630"/>
      <c r="P264" s="626" t="s">
        <v>40</v>
      </c>
      <c r="Q264" s="627"/>
      <c r="R264" s="627"/>
      <c r="S264" s="627"/>
      <c r="T264" s="627"/>
      <c r="U264" s="627"/>
      <c r="V264" s="628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0" t="s">
        <v>437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5"/>
      <c r="AB265" s="65"/>
      <c r="AC265" s="79"/>
    </row>
    <row r="266" spans="1:68" ht="14.25" customHeight="1" x14ac:dyDescent="0.25">
      <c r="A266" s="621" t="s">
        <v>82</v>
      </c>
      <c r="B266" s="621"/>
      <c r="C266" s="621"/>
      <c r="D266" s="621"/>
      <c r="E266" s="621"/>
      <c r="F266" s="621"/>
      <c r="G266" s="621"/>
      <c r="H266" s="621"/>
      <c r="I266" s="621"/>
      <c r="J266" s="621"/>
      <c r="K266" s="621"/>
      <c r="L266" s="621"/>
      <c r="M266" s="621"/>
      <c r="N266" s="621"/>
      <c r="O266" s="621"/>
      <c r="P266" s="621"/>
      <c r="Q266" s="621"/>
      <c r="R266" s="621"/>
      <c r="S266" s="621"/>
      <c r="T266" s="621"/>
      <c r="U266" s="621"/>
      <c r="V266" s="621"/>
      <c r="W266" s="621"/>
      <c r="X266" s="621"/>
      <c r="Y266" s="621"/>
      <c r="Z266" s="621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622">
        <v>4680115886186</v>
      </c>
      <c r="E267" s="622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4"/>
      <c r="R267" s="624"/>
      <c r="S267" s="624"/>
      <c r="T267" s="62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622">
        <v>4680115881228</v>
      </c>
      <c r="E268" s="622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4"/>
      <c r="R268" s="624"/>
      <c r="S268" s="624"/>
      <c r="T268" s="62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622">
        <v>4680115881211</v>
      </c>
      <c r="E269" s="622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4"/>
      <c r="R269" s="624"/>
      <c r="S269" s="624"/>
      <c r="T269" s="62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29"/>
      <c r="B270" s="629"/>
      <c r="C270" s="629"/>
      <c r="D270" s="629"/>
      <c r="E270" s="629"/>
      <c r="F270" s="629"/>
      <c r="G270" s="629"/>
      <c r="H270" s="629"/>
      <c r="I270" s="629"/>
      <c r="J270" s="629"/>
      <c r="K270" s="629"/>
      <c r="L270" s="629"/>
      <c r="M270" s="629"/>
      <c r="N270" s="629"/>
      <c r="O270" s="630"/>
      <c r="P270" s="626" t="s">
        <v>40</v>
      </c>
      <c r="Q270" s="627"/>
      <c r="R270" s="627"/>
      <c r="S270" s="627"/>
      <c r="T270" s="627"/>
      <c r="U270" s="627"/>
      <c r="V270" s="628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29"/>
      <c r="B271" s="629"/>
      <c r="C271" s="629"/>
      <c r="D271" s="629"/>
      <c r="E271" s="629"/>
      <c r="F271" s="629"/>
      <c r="G271" s="629"/>
      <c r="H271" s="629"/>
      <c r="I271" s="629"/>
      <c r="J271" s="629"/>
      <c r="K271" s="629"/>
      <c r="L271" s="629"/>
      <c r="M271" s="629"/>
      <c r="N271" s="629"/>
      <c r="O271" s="630"/>
      <c r="P271" s="626" t="s">
        <v>40</v>
      </c>
      <c r="Q271" s="627"/>
      <c r="R271" s="627"/>
      <c r="S271" s="627"/>
      <c r="T271" s="627"/>
      <c r="U271" s="627"/>
      <c r="V271" s="628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0" t="s">
        <v>447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5"/>
      <c r="AB272" s="65"/>
      <c r="AC272" s="79"/>
    </row>
    <row r="273" spans="1:68" ht="14.25" customHeight="1" x14ac:dyDescent="0.25">
      <c r="A273" s="621" t="s">
        <v>76</v>
      </c>
      <c r="B273" s="621"/>
      <c r="C273" s="621"/>
      <c r="D273" s="621"/>
      <c r="E273" s="621"/>
      <c r="F273" s="621"/>
      <c r="G273" s="621"/>
      <c r="H273" s="621"/>
      <c r="I273" s="621"/>
      <c r="J273" s="621"/>
      <c r="K273" s="621"/>
      <c r="L273" s="621"/>
      <c r="M273" s="621"/>
      <c r="N273" s="621"/>
      <c r="O273" s="621"/>
      <c r="P273" s="621"/>
      <c r="Q273" s="621"/>
      <c r="R273" s="621"/>
      <c r="S273" s="621"/>
      <c r="T273" s="621"/>
      <c r="U273" s="621"/>
      <c r="V273" s="621"/>
      <c r="W273" s="621"/>
      <c r="X273" s="621"/>
      <c r="Y273" s="621"/>
      <c r="Z273" s="621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622">
        <v>4680115880344</v>
      </c>
      <c r="E274" s="622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4"/>
      <c r="R274" s="624"/>
      <c r="S274" s="624"/>
      <c r="T274" s="62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26" t="s">
        <v>40</v>
      </c>
      <c r="Q275" s="627"/>
      <c r="R275" s="627"/>
      <c r="S275" s="627"/>
      <c r="T275" s="627"/>
      <c r="U275" s="627"/>
      <c r="V275" s="628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29"/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30"/>
      <c r="P276" s="626" t="s">
        <v>40</v>
      </c>
      <c r="Q276" s="627"/>
      <c r="R276" s="627"/>
      <c r="S276" s="627"/>
      <c r="T276" s="627"/>
      <c r="U276" s="627"/>
      <c r="V276" s="628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1" t="s">
        <v>82</v>
      </c>
      <c r="B277" s="621"/>
      <c r="C277" s="621"/>
      <c r="D277" s="621"/>
      <c r="E277" s="621"/>
      <c r="F277" s="621"/>
      <c r="G277" s="621"/>
      <c r="H277" s="621"/>
      <c r="I277" s="621"/>
      <c r="J277" s="621"/>
      <c r="K277" s="621"/>
      <c r="L277" s="621"/>
      <c r="M277" s="621"/>
      <c r="N277" s="621"/>
      <c r="O277" s="621"/>
      <c r="P277" s="621"/>
      <c r="Q277" s="621"/>
      <c r="R277" s="621"/>
      <c r="S277" s="621"/>
      <c r="T277" s="621"/>
      <c r="U277" s="621"/>
      <c r="V277" s="621"/>
      <c r="W277" s="621"/>
      <c r="X277" s="621"/>
      <c r="Y277" s="621"/>
      <c r="Z277" s="621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622">
        <v>4680115884618</v>
      </c>
      <c r="E278" s="622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4"/>
      <c r="R278" s="624"/>
      <c r="S278" s="624"/>
      <c r="T278" s="62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29"/>
      <c r="B279" s="629"/>
      <c r="C279" s="629"/>
      <c r="D279" s="629"/>
      <c r="E279" s="629"/>
      <c r="F279" s="629"/>
      <c r="G279" s="629"/>
      <c r="H279" s="629"/>
      <c r="I279" s="629"/>
      <c r="J279" s="629"/>
      <c r="K279" s="629"/>
      <c r="L279" s="629"/>
      <c r="M279" s="629"/>
      <c r="N279" s="629"/>
      <c r="O279" s="630"/>
      <c r="P279" s="626" t="s">
        <v>40</v>
      </c>
      <c r="Q279" s="627"/>
      <c r="R279" s="627"/>
      <c r="S279" s="627"/>
      <c r="T279" s="627"/>
      <c r="U279" s="627"/>
      <c r="V279" s="62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29"/>
      <c r="B280" s="629"/>
      <c r="C280" s="629"/>
      <c r="D280" s="629"/>
      <c r="E280" s="629"/>
      <c r="F280" s="629"/>
      <c r="G280" s="629"/>
      <c r="H280" s="629"/>
      <c r="I280" s="629"/>
      <c r="J280" s="629"/>
      <c r="K280" s="629"/>
      <c r="L280" s="629"/>
      <c r="M280" s="629"/>
      <c r="N280" s="629"/>
      <c r="O280" s="630"/>
      <c r="P280" s="626" t="s">
        <v>40</v>
      </c>
      <c r="Q280" s="627"/>
      <c r="R280" s="627"/>
      <c r="S280" s="627"/>
      <c r="T280" s="627"/>
      <c r="U280" s="627"/>
      <c r="V280" s="62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0" t="s">
        <v>454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5"/>
      <c r="AB281" s="65"/>
      <c r="AC281" s="79"/>
    </row>
    <row r="282" spans="1:68" ht="14.25" customHeight="1" x14ac:dyDescent="0.25">
      <c r="A282" s="621" t="s">
        <v>113</v>
      </c>
      <c r="B282" s="621"/>
      <c r="C282" s="621"/>
      <c r="D282" s="621"/>
      <c r="E282" s="621"/>
      <c r="F282" s="621"/>
      <c r="G282" s="621"/>
      <c r="H282" s="621"/>
      <c r="I282" s="621"/>
      <c r="J282" s="621"/>
      <c r="K282" s="621"/>
      <c r="L282" s="621"/>
      <c r="M282" s="621"/>
      <c r="N282" s="621"/>
      <c r="O282" s="621"/>
      <c r="P282" s="621"/>
      <c r="Q282" s="621"/>
      <c r="R282" s="621"/>
      <c r="S282" s="621"/>
      <c r="T282" s="621"/>
      <c r="U282" s="621"/>
      <c r="V282" s="621"/>
      <c r="W282" s="621"/>
      <c r="X282" s="621"/>
      <c r="Y282" s="621"/>
      <c r="Z282" s="621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622">
        <v>4680115883703</v>
      </c>
      <c r="E283" s="62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4"/>
      <c r="R283" s="624"/>
      <c r="S283" s="624"/>
      <c r="T283" s="62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29"/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30"/>
      <c r="P284" s="626" t="s">
        <v>40</v>
      </c>
      <c r="Q284" s="627"/>
      <c r="R284" s="627"/>
      <c r="S284" s="627"/>
      <c r="T284" s="627"/>
      <c r="U284" s="627"/>
      <c r="V284" s="62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29"/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30"/>
      <c r="P285" s="626" t="s">
        <v>40</v>
      </c>
      <c r="Q285" s="627"/>
      <c r="R285" s="627"/>
      <c r="S285" s="627"/>
      <c r="T285" s="627"/>
      <c r="U285" s="627"/>
      <c r="V285" s="62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0" t="s">
        <v>459</v>
      </c>
      <c r="B286" s="620"/>
      <c r="C286" s="620"/>
      <c r="D286" s="620"/>
      <c r="E286" s="620"/>
      <c r="F286" s="620"/>
      <c r="G286" s="620"/>
      <c r="H286" s="620"/>
      <c r="I286" s="620"/>
      <c r="J286" s="620"/>
      <c r="K286" s="620"/>
      <c r="L286" s="620"/>
      <c r="M286" s="620"/>
      <c r="N286" s="620"/>
      <c r="O286" s="620"/>
      <c r="P286" s="620"/>
      <c r="Q286" s="620"/>
      <c r="R286" s="620"/>
      <c r="S286" s="620"/>
      <c r="T286" s="620"/>
      <c r="U286" s="620"/>
      <c r="V286" s="620"/>
      <c r="W286" s="620"/>
      <c r="X286" s="620"/>
      <c r="Y286" s="620"/>
      <c r="Z286" s="620"/>
      <c r="AA286" s="65"/>
      <c r="AB286" s="65"/>
      <c r="AC286" s="79"/>
    </row>
    <row r="287" spans="1:68" ht="14.25" customHeight="1" x14ac:dyDescent="0.25">
      <c r="A287" s="621" t="s">
        <v>113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4301012024</v>
      </c>
      <c r="D288" s="622">
        <v>4680115885615</v>
      </c>
      <c r="E288" s="622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92</v>
      </c>
      <c r="N288" s="38"/>
      <c r="O288" s="37">
        <v>55</v>
      </c>
      <c r="P288" s="7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4"/>
      <c r="R288" s="624"/>
      <c r="S288" s="624"/>
      <c r="T288" s="625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463</v>
      </c>
      <c r="B289" s="63" t="s">
        <v>464</v>
      </c>
      <c r="C289" s="36">
        <v>4301011858</v>
      </c>
      <c r="D289" s="622">
        <v>4680115885646</v>
      </c>
      <c r="E289" s="62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4"/>
      <c r="R289" s="624"/>
      <c r="S289" s="624"/>
      <c r="T289" s="62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466</v>
      </c>
      <c r="B290" s="63" t="s">
        <v>467</v>
      </c>
      <c r="C290" s="36">
        <v>4301012016</v>
      </c>
      <c r="D290" s="622">
        <v>4680115885554</v>
      </c>
      <c r="E290" s="62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92</v>
      </c>
      <c r="N290" s="38"/>
      <c r="O290" s="37">
        <v>55</v>
      </c>
      <c r="P290" s="7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4"/>
      <c r="R290" s="624"/>
      <c r="S290" s="624"/>
      <c r="T290" s="625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469</v>
      </c>
      <c r="B291" s="63" t="s">
        <v>470</v>
      </c>
      <c r="C291" s="36">
        <v>4301011857</v>
      </c>
      <c r="D291" s="622">
        <v>4680115885622</v>
      </c>
      <c r="E291" s="622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121</v>
      </c>
      <c r="L291" s="37" t="s">
        <v>45</v>
      </c>
      <c r="M291" s="38" t="s">
        <v>117</v>
      </c>
      <c r="N291" s="38"/>
      <c r="O291" s="37">
        <v>55</v>
      </c>
      <c r="P291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4"/>
      <c r="R291" s="624"/>
      <c r="S291" s="624"/>
      <c r="T291" s="625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462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4301011859</v>
      </c>
      <c r="D292" s="622">
        <v>4680115885608</v>
      </c>
      <c r="E292" s="62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4"/>
      <c r="R292" s="624"/>
      <c r="S292" s="624"/>
      <c r="T292" s="625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473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29"/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30"/>
      <c r="P293" s="626" t="s">
        <v>40</v>
      </c>
      <c r="Q293" s="627"/>
      <c r="R293" s="627"/>
      <c r="S293" s="627"/>
      <c r="T293" s="627"/>
      <c r="U293" s="627"/>
      <c r="V293" s="628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29"/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30"/>
      <c r="P294" s="626" t="s">
        <v>40</v>
      </c>
      <c r="Q294" s="627"/>
      <c r="R294" s="627"/>
      <c r="S294" s="627"/>
      <c r="T294" s="627"/>
      <c r="U294" s="627"/>
      <c r="V294" s="628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1" t="s">
        <v>76</v>
      </c>
      <c r="B295" s="621"/>
      <c r="C295" s="621"/>
      <c r="D295" s="621"/>
      <c r="E295" s="621"/>
      <c r="F295" s="621"/>
      <c r="G295" s="621"/>
      <c r="H295" s="621"/>
      <c r="I295" s="621"/>
      <c r="J295" s="621"/>
      <c r="K295" s="621"/>
      <c r="L295" s="621"/>
      <c r="M295" s="621"/>
      <c r="N295" s="621"/>
      <c r="O295" s="621"/>
      <c r="P295" s="621"/>
      <c r="Q295" s="621"/>
      <c r="R295" s="621"/>
      <c r="S295" s="621"/>
      <c r="T295" s="621"/>
      <c r="U295" s="621"/>
      <c r="V295" s="621"/>
      <c r="W295" s="621"/>
      <c r="X295" s="621"/>
      <c r="Y295" s="621"/>
      <c r="Z295" s="621"/>
      <c r="AA295" s="66"/>
      <c r="AB295" s="66"/>
      <c r="AC295" s="80"/>
    </row>
    <row r="296" spans="1:68" ht="27" customHeight="1" x14ac:dyDescent="0.25">
      <c r="A296" s="63" t="s">
        <v>474</v>
      </c>
      <c r="B296" s="63" t="s">
        <v>475</v>
      </c>
      <c r="C296" s="36">
        <v>4301030878</v>
      </c>
      <c r="D296" s="622">
        <v>4607091387193</v>
      </c>
      <c r="E296" s="622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121</v>
      </c>
      <c r="L296" s="37" t="s">
        <v>45</v>
      </c>
      <c r="M296" s="38" t="s">
        <v>80</v>
      </c>
      <c r="N296" s="38"/>
      <c r="O296" s="37">
        <v>35</v>
      </c>
      <c r="P296" s="7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4"/>
      <c r="R296" s="624"/>
      <c r="S296" s="624"/>
      <c r="T296" s="625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476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477</v>
      </c>
      <c r="B297" s="63" t="s">
        <v>478</v>
      </c>
      <c r="C297" s="36">
        <v>4301031153</v>
      </c>
      <c r="D297" s="622">
        <v>4607091387230</v>
      </c>
      <c r="E297" s="62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40</v>
      </c>
      <c r="P297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4"/>
      <c r="R297" s="624"/>
      <c r="S297" s="624"/>
      <c r="T297" s="625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4301031154</v>
      </c>
      <c r="D298" s="622">
        <v>4607091387292</v>
      </c>
      <c r="E298" s="622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45</v>
      </c>
      <c r="P298" s="7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4"/>
      <c r="R298" s="624"/>
      <c r="S298" s="624"/>
      <c r="T298" s="62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4301031152</v>
      </c>
      <c r="D299" s="622">
        <v>4607091387285</v>
      </c>
      <c r="E299" s="622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4"/>
      <c r="R299" s="624"/>
      <c r="S299" s="624"/>
      <c r="T299" s="62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479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4301031305</v>
      </c>
      <c r="D300" s="622">
        <v>4607091389845</v>
      </c>
      <c r="E300" s="62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4"/>
      <c r="R300" s="624"/>
      <c r="S300" s="624"/>
      <c r="T300" s="62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487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4301031306</v>
      </c>
      <c r="D301" s="622">
        <v>4680115882881</v>
      </c>
      <c r="E301" s="62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4"/>
      <c r="R301" s="624"/>
      <c r="S301" s="624"/>
      <c r="T301" s="62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4301031066</v>
      </c>
      <c r="D302" s="622">
        <v>4607091383836</v>
      </c>
      <c r="E302" s="622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80</v>
      </c>
      <c r="N302" s="38"/>
      <c r="O302" s="37">
        <v>40</v>
      </c>
      <c r="P302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4"/>
      <c r="R302" s="624"/>
      <c r="S302" s="624"/>
      <c r="T302" s="62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26" t="s">
        <v>40</v>
      </c>
      <c r="Q303" s="627"/>
      <c r="R303" s="627"/>
      <c r="S303" s="627"/>
      <c r="T303" s="627"/>
      <c r="U303" s="627"/>
      <c r="V303" s="628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29"/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30"/>
      <c r="P304" s="626" t="s">
        <v>40</v>
      </c>
      <c r="Q304" s="627"/>
      <c r="R304" s="627"/>
      <c r="S304" s="627"/>
      <c r="T304" s="627"/>
      <c r="U304" s="627"/>
      <c r="V304" s="628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1" t="s">
        <v>82</v>
      </c>
      <c r="B305" s="621"/>
      <c r="C305" s="621"/>
      <c r="D305" s="621"/>
      <c r="E305" s="621"/>
      <c r="F305" s="621"/>
      <c r="G305" s="621"/>
      <c r="H305" s="621"/>
      <c r="I305" s="621"/>
      <c r="J305" s="621"/>
      <c r="K305" s="621"/>
      <c r="L305" s="621"/>
      <c r="M305" s="621"/>
      <c r="N305" s="621"/>
      <c r="O305" s="621"/>
      <c r="P305" s="621"/>
      <c r="Q305" s="621"/>
      <c r="R305" s="621"/>
      <c r="S305" s="621"/>
      <c r="T305" s="621"/>
      <c r="U305" s="621"/>
      <c r="V305" s="621"/>
      <c r="W305" s="621"/>
      <c r="X305" s="621"/>
      <c r="Y305" s="621"/>
      <c r="Z305" s="621"/>
      <c r="AA305" s="66"/>
      <c r="AB305" s="66"/>
      <c r="AC305" s="80"/>
    </row>
    <row r="306" spans="1:68" ht="27" customHeight="1" x14ac:dyDescent="0.25">
      <c r="A306" s="63" t="s">
        <v>493</v>
      </c>
      <c r="B306" s="63" t="s">
        <v>494</v>
      </c>
      <c r="C306" s="36">
        <v>4301051100</v>
      </c>
      <c r="D306" s="622">
        <v>4607091387766</v>
      </c>
      <c r="E306" s="622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118</v>
      </c>
      <c r="L306" s="37" t="s">
        <v>45</v>
      </c>
      <c r="M306" s="38" t="s">
        <v>92</v>
      </c>
      <c r="N306" s="38"/>
      <c r="O306" s="37">
        <v>40</v>
      </c>
      <c r="P306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4"/>
      <c r="R306" s="624"/>
      <c r="S306" s="624"/>
      <c r="T306" s="62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495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496</v>
      </c>
      <c r="B307" s="63" t="s">
        <v>497</v>
      </c>
      <c r="C307" s="36">
        <v>4301051818</v>
      </c>
      <c r="D307" s="622">
        <v>4607091387957</v>
      </c>
      <c r="E307" s="622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4"/>
      <c r="R307" s="624"/>
      <c r="S307" s="624"/>
      <c r="T307" s="62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4301051819</v>
      </c>
      <c r="D308" s="622">
        <v>4607091387964</v>
      </c>
      <c r="E308" s="622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4"/>
      <c r="R308" s="624"/>
      <c r="S308" s="624"/>
      <c r="T308" s="62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4301051734</v>
      </c>
      <c r="D309" s="622">
        <v>4680115884588</v>
      </c>
      <c r="E309" s="622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92</v>
      </c>
      <c r="N309" s="38"/>
      <c r="O309" s="37">
        <v>40</v>
      </c>
      <c r="P309" s="7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4"/>
      <c r="R309" s="624"/>
      <c r="S309" s="624"/>
      <c r="T309" s="62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4301051578</v>
      </c>
      <c r="D310" s="622">
        <v>4607091387513</v>
      </c>
      <c r="E310" s="622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87</v>
      </c>
      <c r="N310" s="38"/>
      <c r="O310" s="37">
        <v>40</v>
      </c>
      <c r="P310" s="7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4"/>
      <c r="R310" s="624"/>
      <c r="S310" s="624"/>
      <c r="T310" s="62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29"/>
      <c r="B311" s="629"/>
      <c r="C311" s="629"/>
      <c r="D311" s="629"/>
      <c r="E311" s="629"/>
      <c r="F311" s="629"/>
      <c r="G311" s="629"/>
      <c r="H311" s="629"/>
      <c r="I311" s="629"/>
      <c r="J311" s="629"/>
      <c r="K311" s="629"/>
      <c r="L311" s="629"/>
      <c r="M311" s="629"/>
      <c r="N311" s="629"/>
      <c r="O311" s="630"/>
      <c r="P311" s="626" t="s">
        <v>40</v>
      </c>
      <c r="Q311" s="627"/>
      <c r="R311" s="627"/>
      <c r="S311" s="627"/>
      <c r="T311" s="627"/>
      <c r="U311" s="627"/>
      <c r="V311" s="628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29"/>
      <c r="B312" s="629"/>
      <c r="C312" s="629"/>
      <c r="D312" s="629"/>
      <c r="E312" s="629"/>
      <c r="F312" s="629"/>
      <c r="G312" s="629"/>
      <c r="H312" s="629"/>
      <c r="I312" s="629"/>
      <c r="J312" s="629"/>
      <c r="K312" s="629"/>
      <c r="L312" s="629"/>
      <c r="M312" s="629"/>
      <c r="N312" s="629"/>
      <c r="O312" s="630"/>
      <c r="P312" s="626" t="s">
        <v>40</v>
      </c>
      <c r="Q312" s="627"/>
      <c r="R312" s="627"/>
      <c r="S312" s="627"/>
      <c r="T312" s="627"/>
      <c r="U312" s="627"/>
      <c r="V312" s="628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1" t="s">
        <v>175</v>
      </c>
      <c r="B313" s="621"/>
      <c r="C313" s="621"/>
      <c r="D313" s="621"/>
      <c r="E313" s="621"/>
      <c r="F313" s="621"/>
      <c r="G313" s="621"/>
      <c r="H313" s="621"/>
      <c r="I313" s="621"/>
      <c r="J313" s="621"/>
      <c r="K313" s="621"/>
      <c r="L313" s="621"/>
      <c r="M313" s="621"/>
      <c r="N313" s="621"/>
      <c r="O313" s="621"/>
      <c r="P313" s="621"/>
      <c r="Q313" s="621"/>
      <c r="R313" s="621"/>
      <c r="S313" s="621"/>
      <c r="T313" s="621"/>
      <c r="U313" s="621"/>
      <c r="V313" s="621"/>
      <c r="W313" s="621"/>
      <c r="X313" s="621"/>
      <c r="Y313" s="621"/>
      <c r="Z313" s="621"/>
      <c r="AA313" s="66"/>
      <c r="AB313" s="66"/>
      <c r="AC313" s="80"/>
    </row>
    <row r="314" spans="1:68" ht="27" customHeight="1" x14ac:dyDescent="0.25">
      <c r="A314" s="63" t="s">
        <v>508</v>
      </c>
      <c r="B314" s="63" t="s">
        <v>509</v>
      </c>
      <c r="C314" s="36">
        <v>4301060387</v>
      </c>
      <c r="D314" s="622">
        <v>4607091380880</v>
      </c>
      <c r="E314" s="622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118</v>
      </c>
      <c r="L314" s="37" t="s">
        <v>45</v>
      </c>
      <c r="M314" s="38" t="s">
        <v>92</v>
      </c>
      <c r="N314" s="38"/>
      <c r="O314" s="37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4"/>
      <c r="R314" s="624"/>
      <c r="S314" s="624"/>
      <c r="T314" s="62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510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511</v>
      </c>
      <c r="B315" s="63" t="s">
        <v>512</v>
      </c>
      <c r="C315" s="36">
        <v>4301060406</v>
      </c>
      <c r="D315" s="622">
        <v>4607091384482</v>
      </c>
      <c r="E315" s="622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4"/>
      <c r="R315" s="624"/>
      <c r="S315" s="624"/>
      <c r="T315" s="62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514</v>
      </c>
      <c r="B316" s="63" t="s">
        <v>515</v>
      </c>
      <c r="C316" s="36">
        <v>4301060484</v>
      </c>
      <c r="D316" s="622">
        <v>4607091380897</v>
      </c>
      <c r="E316" s="622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118</v>
      </c>
      <c r="L316" s="37" t="s">
        <v>45</v>
      </c>
      <c r="M316" s="38" t="s">
        <v>87</v>
      </c>
      <c r="N316" s="38"/>
      <c r="O316" s="37">
        <v>30</v>
      </c>
      <c r="P316" s="7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4"/>
      <c r="R316" s="624"/>
      <c r="S316" s="624"/>
      <c r="T316" s="62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29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26" t="s">
        <v>40</v>
      </c>
      <c r="Q317" s="627"/>
      <c r="R317" s="627"/>
      <c r="S317" s="627"/>
      <c r="T317" s="627"/>
      <c r="U317" s="627"/>
      <c r="V317" s="628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26" t="s">
        <v>40</v>
      </c>
      <c r="Q318" s="627"/>
      <c r="R318" s="627"/>
      <c r="S318" s="627"/>
      <c r="T318" s="627"/>
      <c r="U318" s="627"/>
      <c r="V318" s="628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1" t="s">
        <v>105</v>
      </c>
      <c r="B319" s="621"/>
      <c r="C319" s="621"/>
      <c r="D319" s="621"/>
      <c r="E319" s="621"/>
      <c r="F319" s="621"/>
      <c r="G319" s="621"/>
      <c r="H319" s="621"/>
      <c r="I319" s="621"/>
      <c r="J319" s="621"/>
      <c r="K319" s="621"/>
      <c r="L319" s="621"/>
      <c r="M319" s="621"/>
      <c r="N319" s="621"/>
      <c r="O319" s="621"/>
      <c r="P319" s="621"/>
      <c r="Q319" s="621"/>
      <c r="R319" s="621"/>
      <c r="S319" s="621"/>
      <c r="T319" s="621"/>
      <c r="U319" s="621"/>
      <c r="V319" s="621"/>
      <c r="W319" s="621"/>
      <c r="X319" s="621"/>
      <c r="Y319" s="621"/>
      <c r="Z319" s="621"/>
      <c r="AA319" s="66"/>
      <c r="AB319" s="66"/>
      <c r="AC319" s="80"/>
    </row>
    <row r="320" spans="1:68" ht="27" customHeight="1" x14ac:dyDescent="0.25">
      <c r="A320" s="63" t="s">
        <v>517</v>
      </c>
      <c r="B320" s="63" t="s">
        <v>518</v>
      </c>
      <c r="C320" s="36">
        <v>4301030235</v>
      </c>
      <c r="D320" s="622">
        <v>4607091388381</v>
      </c>
      <c r="E320" s="622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121</v>
      </c>
      <c r="L320" s="37" t="s">
        <v>45</v>
      </c>
      <c r="M320" s="38" t="s">
        <v>110</v>
      </c>
      <c r="N320" s="38"/>
      <c r="O320" s="37">
        <v>180</v>
      </c>
      <c r="P320" s="779" t="s">
        <v>519</v>
      </c>
      <c r="Q320" s="624"/>
      <c r="R320" s="624"/>
      <c r="S320" s="624"/>
      <c r="T320" s="62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520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4301030232</v>
      </c>
      <c r="D321" s="622">
        <v>4607091388374</v>
      </c>
      <c r="E321" s="622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80" t="s">
        <v>523</v>
      </c>
      <c r="Q321" s="624"/>
      <c r="R321" s="624"/>
      <c r="S321" s="624"/>
      <c r="T321" s="62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520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4301032015</v>
      </c>
      <c r="D322" s="622">
        <v>4607091383102</v>
      </c>
      <c r="E322" s="622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110</v>
      </c>
      <c r="N322" s="38"/>
      <c r="O322" s="37">
        <v>180</v>
      </c>
      <c r="P322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4"/>
      <c r="R322" s="624"/>
      <c r="S322" s="624"/>
      <c r="T322" s="62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527</v>
      </c>
      <c r="B323" s="63" t="s">
        <v>528</v>
      </c>
      <c r="C323" s="36">
        <v>4301030233</v>
      </c>
      <c r="D323" s="622">
        <v>4607091388404</v>
      </c>
      <c r="E323" s="622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4"/>
      <c r="R323" s="624"/>
      <c r="S323" s="624"/>
      <c r="T323" s="62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520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29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26" t="s">
        <v>40</v>
      </c>
      <c r="Q324" s="627"/>
      <c r="R324" s="627"/>
      <c r="S324" s="627"/>
      <c r="T324" s="627"/>
      <c r="U324" s="627"/>
      <c r="V324" s="628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26" t="s">
        <v>40</v>
      </c>
      <c r="Q325" s="627"/>
      <c r="R325" s="627"/>
      <c r="S325" s="627"/>
      <c r="T325" s="627"/>
      <c r="U325" s="627"/>
      <c r="V325" s="628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1" t="s">
        <v>529</v>
      </c>
      <c r="B326" s="621"/>
      <c r="C326" s="621"/>
      <c r="D326" s="621"/>
      <c r="E326" s="621"/>
      <c r="F326" s="621"/>
      <c r="G326" s="621"/>
      <c r="H326" s="621"/>
      <c r="I326" s="621"/>
      <c r="J326" s="621"/>
      <c r="K326" s="621"/>
      <c r="L326" s="621"/>
      <c r="M326" s="621"/>
      <c r="N326" s="621"/>
      <c r="O326" s="621"/>
      <c r="P326" s="621"/>
      <c r="Q326" s="621"/>
      <c r="R326" s="621"/>
      <c r="S326" s="621"/>
      <c r="T326" s="621"/>
      <c r="U326" s="621"/>
      <c r="V326" s="621"/>
      <c r="W326" s="621"/>
      <c r="X326" s="621"/>
      <c r="Y326" s="621"/>
      <c r="Z326" s="621"/>
      <c r="AA326" s="66"/>
      <c r="AB326" s="66"/>
      <c r="AC326" s="80"/>
    </row>
    <row r="327" spans="1:68" ht="16.5" customHeight="1" x14ac:dyDescent="0.25">
      <c r="A327" s="63" t="s">
        <v>530</v>
      </c>
      <c r="B327" s="63" t="s">
        <v>531</v>
      </c>
      <c r="C327" s="36">
        <v>4301180007</v>
      </c>
      <c r="D327" s="622">
        <v>4680115881808</v>
      </c>
      <c r="E327" s="622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533</v>
      </c>
      <c r="N327" s="38"/>
      <c r="O327" s="37">
        <v>730</v>
      </c>
      <c r="P327" s="7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4"/>
      <c r="R327" s="624"/>
      <c r="S327" s="624"/>
      <c r="T327" s="62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532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4301180006</v>
      </c>
      <c r="D328" s="622">
        <v>4680115881822</v>
      </c>
      <c r="E328" s="62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533</v>
      </c>
      <c r="N328" s="38"/>
      <c r="O328" s="37">
        <v>730</v>
      </c>
      <c r="P328" s="7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4"/>
      <c r="R328" s="624"/>
      <c r="S328" s="624"/>
      <c r="T328" s="62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532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536</v>
      </c>
      <c r="B329" s="63" t="s">
        <v>537</v>
      </c>
      <c r="C329" s="36">
        <v>4301180001</v>
      </c>
      <c r="D329" s="622">
        <v>4680115880016</v>
      </c>
      <c r="E329" s="62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533</v>
      </c>
      <c r="N329" s="38"/>
      <c r="O329" s="37">
        <v>730</v>
      </c>
      <c r="P329" s="7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4"/>
      <c r="R329" s="624"/>
      <c r="S329" s="624"/>
      <c r="T329" s="62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532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29"/>
      <c r="B330" s="629"/>
      <c r="C330" s="629"/>
      <c r="D330" s="629"/>
      <c r="E330" s="629"/>
      <c r="F330" s="629"/>
      <c r="G330" s="629"/>
      <c r="H330" s="629"/>
      <c r="I330" s="629"/>
      <c r="J330" s="629"/>
      <c r="K330" s="629"/>
      <c r="L330" s="629"/>
      <c r="M330" s="629"/>
      <c r="N330" s="629"/>
      <c r="O330" s="630"/>
      <c r="P330" s="626" t="s">
        <v>40</v>
      </c>
      <c r="Q330" s="627"/>
      <c r="R330" s="627"/>
      <c r="S330" s="627"/>
      <c r="T330" s="627"/>
      <c r="U330" s="627"/>
      <c r="V330" s="628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29"/>
      <c r="B331" s="629"/>
      <c r="C331" s="629"/>
      <c r="D331" s="629"/>
      <c r="E331" s="629"/>
      <c r="F331" s="629"/>
      <c r="G331" s="629"/>
      <c r="H331" s="629"/>
      <c r="I331" s="629"/>
      <c r="J331" s="629"/>
      <c r="K331" s="629"/>
      <c r="L331" s="629"/>
      <c r="M331" s="629"/>
      <c r="N331" s="629"/>
      <c r="O331" s="630"/>
      <c r="P331" s="626" t="s">
        <v>40</v>
      </c>
      <c r="Q331" s="627"/>
      <c r="R331" s="627"/>
      <c r="S331" s="627"/>
      <c r="T331" s="627"/>
      <c r="U331" s="627"/>
      <c r="V331" s="628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0" t="s">
        <v>538</v>
      </c>
      <c r="B332" s="620"/>
      <c r="C332" s="620"/>
      <c r="D332" s="620"/>
      <c r="E332" s="620"/>
      <c r="F332" s="620"/>
      <c r="G332" s="620"/>
      <c r="H332" s="620"/>
      <c r="I332" s="620"/>
      <c r="J332" s="620"/>
      <c r="K332" s="620"/>
      <c r="L332" s="620"/>
      <c r="M332" s="620"/>
      <c r="N332" s="620"/>
      <c r="O332" s="620"/>
      <c r="P332" s="620"/>
      <c r="Q332" s="620"/>
      <c r="R332" s="620"/>
      <c r="S332" s="620"/>
      <c r="T332" s="620"/>
      <c r="U332" s="620"/>
      <c r="V332" s="620"/>
      <c r="W332" s="620"/>
      <c r="X332" s="620"/>
      <c r="Y332" s="620"/>
      <c r="Z332" s="620"/>
      <c r="AA332" s="65"/>
      <c r="AB332" s="65"/>
      <c r="AC332" s="79"/>
    </row>
    <row r="333" spans="1:68" ht="14.25" customHeight="1" x14ac:dyDescent="0.25">
      <c r="A333" s="621" t="s">
        <v>82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6"/>
      <c r="AB333" s="66"/>
      <c r="AC333" s="80"/>
    </row>
    <row r="334" spans="1:68" ht="27" customHeight="1" x14ac:dyDescent="0.25">
      <c r="A334" s="63" t="s">
        <v>539</v>
      </c>
      <c r="B334" s="63" t="s">
        <v>540</v>
      </c>
      <c r="C334" s="36">
        <v>4301051489</v>
      </c>
      <c r="D334" s="622">
        <v>4607091387919</v>
      </c>
      <c r="E334" s="622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118</v>
      </c>
      <c r="L334" s="37" t="s">
        <v>45</v>
      </c>
      <c r="M334" s="38" t="s">
        <v>87</v>
      </c>
      <c r="N334" s="38"/>
      <c r="O334" s="37">
        <v>45</v>
      </c>
      <c r="P334" s="7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4"/>
      <c r="R334" s="624"/>
      <c r="S334" s="624"/>
      <c r="T334" s="62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541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542</v>
      </c>
      <c r="B335" s="63" t="s">
        <v>543</v>
      </c>
      <c r="C335" s="36">
        <v>4301051461</v>
      </c>
      <c r="D335" s="622">
        <v>4680115883604</v>
      </c>
      <c r="E335" s="622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92</v>
      </c>
      <c r="N335" s="38"/>
      <c r="O335" s="37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4"/>
      <c r="R335" s="624"/>
      <c r="S335" s="624"/>
      <c r="T335" s="62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4301051864</v>
      </c>
      <c r="D336" s="622">
        <v>4680115883567</v>
      </c>
      <c r="E336" s="622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87</v>
      </c>
      <c r="N336" s="38"/>
      <c r="O336" s="37">
        <v>40</v>
      </c>
      <c r="P336" s="7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4"/>
      <c r="R336" s="624"/>
      <c r="S336" s="624"/>
      <c r="T336" s="62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29"/>
      <c r="B337" s="629"/>
      <c r="C337" s="629"/>
      <c r="D337" s="629"/>
      <c r="E337" s="629"/>
      <c r="F337" s="629"/>
      <c r="G337" s="629"/>
      <c r="H337" s="629"/>
      <c r="I337" s="629"/>
      <c r="J337" s="629"/>
      <c r="K337" s="629"/>
      <c r="L337" s="629"/>
      <c r="M337" s="629"/>
      <c r="N337" s="629"/>
      <c r="O337" s="630"/>
      <c r="P337" s="626" t="s">
        <v>40</v>
      </c>
      <c r="Q337" s="627"/>
      <c r="R337" s="627"/>
      <c r="S337" s="627"/>
      <c r="T337" s="627"/>
      <c r="U337" s="627"/>
      <c r="V337" s="62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29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26" t="s">
        <v>40</v>
      </c>
      <c r="Q338" s="627"/>
      <c r="R338" s="627"/>
      <c r="S338" s="627"/>
      <c r="T338" s="627"/>
      <c r="U338" s="627"/>
      <c r="V338" s="62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19" t="s">
        <v>548</v>
      </c>
      <c r="B339" s="619"/>
      <c r="C339" s="619"/>
      <c r="D339" s="619"/>
      <c r="E339" s="619"/>
      <c r="F339" s="619"/>
      <c r="G339" s="619"/>
      <c r="H339" s="619"/>
      <c r="I339" s="619"/>
      <c r="J339" s="619"/>
      <c r="K339" s="619"/>
      <c r="L339" s="619"/>
      <c r="M339" s="619"/>
      <c r="N339" s="619"/>
      <c r="O339" s="619"/>
      <c r="P339" s="619"/>
      <c r="Q339" s="619"/>
      <c r="R339" s="619"/>
      <c r="S339" s="619"/>
      <c r="T339" s="619"/>
      <c r="U339" s="619"/>
      <c r="V339" s="619"/>
      <c r="W339" s="619"/>
      <c r="X339" s="619"/>
      <c r="Y339" s="619"/>
      <c r="Z339" s="619"/>
      <c r="AA339" s="54"/>
      <c r="AB339" s="54"/>
      <c r="AC339" s="54"/>
    </row>
    <row r="340" spans="1:68" ht="16.5" customHeight="1" x14ac:dyDescent="0.25">
      <c r="A340" s="620" t="s">
        <v>549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65"/>
      <c r="AB340" s="65"/>
      <c r="AC340" s="79"/>
    </row>
    <row r="341" spans="1:68" ht="14.25" customHeight="1" x14ac:dyDescent="0.25">
      <c r="A341" s="621" t="s">
        <v>113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6"/>
      <c r="AB341" s="66"/>
      <c r="AC341" s="80"/>
    </row>
    <row r="342" spans="1:68" ht="37.5" customHeight="1" x14ac:dyDescent="0.25">
      <c r="A342" s="63" t="s">
        <v>550</v>
      </c>
      <c r="B342" s="63" t="s">
        <v>551</v>
      </c>
      <c r="C342" s="36">
        <v>4301011869</v>
      </c>
      <c r="D342" s="622">
        <v>4680115884847</v>
      </c>
      <c r="E342" s="622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118</v>
      </c>
      <c r="L342" s="37" t="s">
        <v>45</v>
      </c>
      <c r="M342" s="38" t="s">
        <v>80</v>
      </c>
      <c r="N342" s="38"/>
      <c r="O342" s="37">
        <v>60</v>
      </c>
      <c r="P342" s="7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4"/>
      <c r="R342" s="624"/>
      <c r="S342" s="624"/>
      <c r="T342" s="625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552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553</v>
      </c>
      <c r="B343" s="63" t="s">
        <v>554</v>
      </c>
      <c r="C343" s="36">
        <v>4301011870</v>
      </c>
      <c r="D343" s="622">
        <v>4680115884854</v>
      </c>
      <c r="E343" s="62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4"/>
      <c r="R343" s="624"/>
      <c r="S343" s="624"/>
      <c r="T343" s="62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556</v>
      </c>
      <c r="B344" s="63" t="s">
        <v>557</v>
      </c>
      <c r="C344" s="36">
        <v>4301011832</v>
      </c>
      <c r="D344" s="622">
        <v>4607091383997</v>
      </c>
      <c r="E344" s="62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87</v>
      </c>
      <c r="N344" s="38"/>
      <c r="O344" s="37">
        <v>60</v>
      </c>
      <c r="P344" s="7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24"/>
      <c r="R344" s="624"/>
      <c r="S344" s="624"/>
      <c r="T344" s="62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559</v>
      </c>
      <c r="B345" s="63" t="s">
        <v>560</v>
      </c>
      <c r="C345" s="36">
        <v>4301011867</v>
      </c>
      <c r="D345" s="622">
        <v>4680115884830</v>
      </c>
      <c r="E345" s="62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80</v>
      </c>
      <c r="N345" s="38"/>
      <c r="O345" s="37">
        <v>60</v>
      </c>
      <c r="P345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4"/>
      <c r="R345" s="624"/>
      <c r="S345" s="624"/>
      <c r="T345" s="62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562</v>
      </c>
      <c r="B346" s="63" t="s">
        <v>563</v>
      </c>
      <c r="C346" s="36">
        <v>4301011433</v>
      </c>
      <c r="D346" s="622">
        <v>4680115882638</v>
      </c>
      <c r="E346" s="622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121</v>
      </c>
      <c r="L346" s="37" t="s">
        <v>45</v>
      </c>
      <c r="M346" s="38" t="s">
        <v>117</v>
      </c>
      <c r="N346" s="38"/>
      <c r="O346" s="37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4"/>
      <c r="R346" s="624"/>
      <c r="S346" s="624"/>
      <c r="T346" s="62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4301011952</v>
      </c>
      <c r="D347" s="622">
        <v>4680115884922</v>
      </c>
      <c r="E347" s="622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121</v>
      </c>
      <c r="L347" s="37" t="s">
        <v>45</v>
      </c>
      <c r="M347" s="38" t="s">
        <v>80</v>
      </c>
      <c r="N347" s="38"/>
      <c r="O347" s="37">
        <v>60</v>
      </c>
      <c r="P347" s="7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4"/>
      <c r="R347" s="624"/>
      <c r="S347" s="624"/>
      <c r="T347" s="62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555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567</v>
      </c>
      <c r="B348" s="63" t="s">
        <v>568</v>
      </c>
      <c r="C348" s="36">
        <v>4301011868</v>
      </c>
      <c r="D348" s="622">
        <v>4680115884861</v>
      </c>
      <c r="E348" s="62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4"/>
      <c r="R348" s="624"/>
      <c r="S348" s="624"/>
      <c r="T348" s="62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29"/>
      <c r="B349" s="629"/>
      <c r="C349" s="629"/>
      <c r="D349" s="629"/>
      <c r="E349" s="629"/>
      <c r="F349" s="629"/>
      <c r="G349" s="629"/>
      <c r="H349" s="629"/>
      <c r="I349" s="629"/>
      <c r="J349" s="629"/>
      <c r="K349" s="629"/>
      <c r="L349" s="629"/>
      <c r="M349" s="629"/>
      <c r="N349" s="629"/>
      <c r="O349" s="630"/>
      <c r="P349" s="626" t="s">
        <v>40</v>
      </c>
      <c r="Q349" s="627"/>
      <c r="R349" s="627"/>
      <c r="S349" s="627"/>
      <c r="T349" s="627"/>
      <c r="U349" s="627"/>
      <c r="V349" s="628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29"/>
      <c r="B350" s="629"/>
      <c r="C350" s="629"/>
      <c r="D350" s="629"/>
      <c r="E350" s="629"/>
      <c r="F350" s="629"/>
      <c r="G350" s="629"/>
      <c r="H350" s="629"/>
      <c r="I350" s="629"/>
      <c r="J350" s="629"/>
      <c r="K350" s="629"/>
      <c r="L350" s="629"/>
      <c r="M350" s="629"/>
      <c r="N350" s="629"/>
      <c r="O350" s="630"/>
      <c r="P350" s="626" t="s">
        <v>40</v>
      </c>
      <c r="Q350" s="627"/>
      <c r="R350" s="627"/>
      <c r="S350" s="627"/>
      <c r="T350" s="627"/>
      <c r="U350" s="627"/>
      <c r="V350" s="628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1" t="s">
        <v>145</v>
      </c>
      <c r="B351" s="621"/>
      <c r="C351" s="621"/>
      <c r="D351" s="621"/>
      <c r="E351" s="621"/>
      <c r="F351" s="621"/>
      <c r="G351" s="621"/>
      <c r="H351" s="621"/>
      <c r="I351" s="621"/>
      <c r="J351" s="621"/>
      <c r="K351" s="621"/>
      <c r="L351" s="621"/>
      <c r="M351" s="621"/>
      <c r="N351" s="621"/>
      <c r="O351" s="621"/>
      <c r="P351" s="621"/>
      <c r="Q351" s="621"/>
      <c r="R351" s="621"/>
      <c r="S351" s="621"/>
      <c r="T351" s="621"/>
      <c r="U351" s="621"/>
      <c r="V351" s="621"/>
      <c r="W351" s="621"/>
      <c r="X351" s="621"/>
      <c r="Y351" s="621"/>
      <c r="Z351" s="621"/>
      <c r="AA351" s="66"/>
      <c r="AB351" s="66"/>
      <c r="AC351" s="80"/>
    </row>
    <row r="352" spans="1:68" ht="27" customHeight="1" x14ac:dyDescent="0.25">
      <c r="A352" s="63" t="s">
        <v>569</v>
      </c>
      <c r="B352" s="63" t="s">
        <v>570</v>
      </c>
      <c r="C352" s="36">
        <v>4301020178</v>
      </c>
      <c r="D352" s="622">
        <v>4607091383980</v>
      </c>
      <c r="E352" s="622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118</v>
      </c>
      <c r="L352" s="37" t="s">
        <v>45</v>
      </c>
      <c r="M352" s="38" t="s">
        <v>117</v>
      </c>
      <c r="N352" s="38"/>
      <c r="O352" s="37">
        <v>50</v>
      </c>
      <c r="P352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4"/>
      <c r="R352" s="624"/>
      <c r="S352" s="624"/>
      <c r="T352" s="625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572</v>
      </c>
      <c r="B353" s="63" t="s">
        <v>573</v>
      </c>
      <c r="C353" s="36">
        <v>4301020179</v>
      </c>
      <c r="D353" s="622">
        <v>4607091384178</v>
      </c>
      <c r="E353" s="622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121</v>
      </c>
      <c r="L353" s="37" t="s">
        <v>45</v>
      </c>
      <c r="M353" s="38" t="s">
        <v>117</v>
      </c>
      <c r="N353" s="38"/>
      <c r="O353" s="37">
        <v>50</v>
      </c>
      <c r="P353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4"/>
      <c r="R353" s="624"/>
      <c r="S353" s="624"/>
      <c r="T353" s="62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571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29"/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30"/>
      <c r="P354" s="626" t="s">
        <v>40</v>
      </c>
      <c r="Q354" s="627"/>
      <c r="R354" s="627"/>
      <c r="S354" s="627"/>
      <c r="T354" s="627"/>
      <c r="U354" s="627"/>
      <c r="V354" s="628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29"/>
      <c r="B355" s="629"/>
      <c r="C355" s="629"/>
      <c r="D355" s="629"/>
      <c r="E355" s="629"/>
      <c r="F355" s="629"/>
      <c r="G355" s="629"/>
      <c r="H355" s="629"/>
      <c r="I355" s="629"/>
      <c r="J355" s="629"/>
      <c r="K355" s="629"/>
      <c r="L355" s="629"/>
      <c r="M355" s="629"/>
      <c r="N355" s="629"/>
      <c r="O355" s="630"/>
      <c r="P355" s="626" t="s">
        <v>40</v>
      </c>
      <c r="Q355" s="627"/>
      <c r="R355" s="627"/>
      <c r="S355" s="627"/>
      <c r="T355" s="627"/>
      <c r="U355" s="627"/>
      <c r="V355" s="628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1" t="s">
        <v>82</v>
      </c>
      <c r="B356" s="621"/>
      <c r="C356" s="621"/>
      <c r="D356" s="621"/>
      <c r="E356" s="621"/>
      <c r="F356" s="621"/>
      <c r="G356" s="621"/>
      <c r="H356" s="621"/>
      <c r="I356" s="621"/>
      <c r="J356" s="621"/>
      <c r="K356" s="621"/>
      <c r="L356" s="621"/>
      <c r="M356" s="621"/>
      <c r="N356" s="621"/>
      <c r="O356" s="621"/>
      <c r="P356" s="621"/>
      <c r="Q356" s="621"/>
      <c r="R356" s="621"/>
      <c r="S356" s="621"/>
      <c r="T356" s="621"/>
      <c r="U356" s="621"/>
      <c r="V356" s="621"/>
      <c r="W356" s="621"/>
      <c r="X356" s="621"/>
      <c r="Y356" s="621"/>
      <c r="Z356" s="621"/>
      <c r="AA356" s="66"/>
      <c r="AB356" s="66"/>
      <c r="AC356" s="80"/>
    </row>
    <row r="357" spans="1:68" ht="27" customHeight="1" x14ac:dyDescent="0.25">
      <c r="A357" s="63" t="s">
        <v>574</v>
      </c>
      <c r="B357" s="63" t="s">
        <v>575</v>
      </c>
      <c r="C357" s="36">
        <v>4301051903</v>
      </c>
      <c r="D357" s="622">
        <v>4607091383928</v>
      </c>
      <c r="E357" s="622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118</v>
      </c>
      <c r="L357" s="37" t="s">
        <v>45</v>
      </c>
      <c r="M357" s="38" t="s">
        <v>92</v>
      </c>
      <c r="N357" s="38"/>
      <c r="O357" s="37">
        <v>40</v>
      </c>
      <c r="P357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4"/>
      <c r="R357" s="624"/>
      <c r="S357" s="624"/>
      <c r="T357" s="625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576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577</v>
      </c>
      <c r="B358" s="63" t="s">
        <v>578</v>
      </c>
      <c r="C358" s="36">
        <v>4301051897</v>
      </c>
      <c r="D358" s="622">
        <v>4607091384260</v>
      </c>
      <c r="E358" s="622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7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4"/>
      <c r="R358" s="624"/>
      <c r="S358" s="624"/>
      <c r="T358" s="62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29"/>
      <c r="B359" s="629"/>
      <c r="C359" s="629"/>
      <c r="D359" s="629"/>
      <c r="E359" s="629"/>
      <c r="F359" s="629"/>
      <c r="G359" s="629"/>
      <c r="H359" s="629"/>
      <c r="I359" s="629"/>
      <c r="J359" s="629"/>
      <c r="K359" s="629"/>
      <c r="L359" s="629"/>
      <c r="M359" s="629"/>
      <c r="N359" s="629"/>
      <c r="O359" s="630"/>
      <c r="P359" s="626" t="s">
        <v>40</v>
      </c>
      <c r="Q359" s="627"/>
      <c r="R359" s="627"/>
      <c r="S359" s="627"/>
      <c r="T359" s="627"/>
      <c r="U359" s="627"/>
      <c r="V359" s="628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29"/>
      <c r="B360" s="629"/>
      <c r="C360" s="629"/>
      <c r="D360" s="629"/>
      <c r="E360" s="629"/>
      <c r="F360" s="629"/>
      <c r="G360" s="629"/>
      <c r="H360" s="629"/>
      <c r="I360" s="629"/>
      <c r="J360" s="629"/>
      <c r="K360" s="629"/>
      <c r="L360" s="629"/>
      <c r="M360" s="629"/>
      <c r="N360" s="629"/>
      <c r="O360" s="630"/>
      <c r="P360" s="626" t="s">
        <v>40</v>
      </c>
      <c r="Q360" s="627"/>
      <c r="R360" s="627"/>
      <c r="S360" s="627"/>
      <c r="T360" s="627"/>
      <c r="U360" s="627"/>
      <c r="V360" s="628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1" t="s">
        <v>175</v>
      </c>
      <c r="B361" s="621"/>
      <c r="C361" s="621"/>
      <c r="D361" s="621"/>
      <c r="E361" s="621"/>
      <c r="F361" s="621"/>
      <c r="G361" s="621"/>
      <c r="H361" s="621"/>
      <c r="I361" s="621"/>
      <c r="J361" s="621"/>
      <c r="K361" s="621"/>
      <c r="L361" s="621"/>
      <c r="M361" s="621"/>
      <c r="N361" s="621"/>
      <c r="O361" s="621"/>
      <c r="P361" s="621"/>
      <c r="Q361" s="621"/>
      <c r="R361" s="621"/>
      <c r="S361" s="621"/>
      <c r="T361" s="621"/>
      <c r="U361" s="621"/>
      <c r="V361" s="621"/>
      <c r="W361" s="621"/>
      <c r="X361" s="621"/>
      <c r="Y361" s="621"/>
      <c r="Z361" s="621"/>
      <c r="AA361" s="66"/>
      <c r="AB361" s="66"/>
      <c r="AC361" s="80"/>
    </row>
    <row r="362" spans="1:68" ht="16.5" customHeight="1" x14ac:dyDescent="0.25">
      <c r="A362" s="63" t="s">
        <v>580</v>
      </c>
      <c r="B362" s="63" t="s">
        <v>581</v>
      </c>
      <c r="C362" s="36">
        <v>4301060524</v>
      </c>
      <c r="D362" s="622">
        <v>4607091384673</v>
      </c>
      <c r="E362" s="622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118</v>
      </c>
      <c r="L362" s="37" t="s">
        <v>45</v>
      </c>
      <c r="M362" s="38" t="s">
        <v>92</v>
      </c>
      <c r="N362" s="38"/>
      <c r="O362" s="37">
        <v>40</v>
      </c>
      <c r="P362" s="800" t="s">
        <v>582</v>
      </c>
      <c r="Q362" s="624"/>
      <c r="R362" s="624"/>
      <c r="S362" s="624"/>
      <c r="T362" s="625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583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26" t="s">
        <v>40</v>
      </c>
      <c r="Q363" s="627"/>
      <c r="R363" s="627"/>
      <c r="S363" s="627"/>
      <c r="T363" s="627"/>
      <c r="U363" s="627"/>
      <c r="V363" s="628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29"/>
      <c r="B364" s="629"/>
      <c r="C364" s="629"/>
      <c r="D364" s="629"/>
      <c r="E364" s="629"/>
      <c r="F364" s="629"/>
      <c r="G364" s="629"/>
      <c r="H364" s="629"/>
      <c r="I364" s="629"/>
      <c r="J364" s="629"/>
      <c r="K364" s="629"/>
      <c r="L364" s="629"/>
      <c r="M364" s="629"/>
      <c r="N364" s="629"/>
      <c r="O364" s="630"/>
      <c r="P364" s="626" t="s">
        <v>40</v>
      </c>
      <c r="Q364" s="627"/>
      <c r="R364" s="627"/>
      <c r="S364" s="627"/>
      <c r="T364" s="627"/>
      <c r="U364" s="627"/>
      <c r="V364" s="628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0" t="s">
        <v>584</v>
      </c>
      <c r="B365" s="620"/>
      <c r="C365" s="620"/>
      <c r="D365" s="620"/>
      <c r="E365" s="620"/>
      <c r="F365" s="620"/>
      <c r="G365" s="620"/>
      <c r="H365" s="620"/>
      <c r="I365" s="620"/>
      <c r="J365" s="620"/>
      <c r="K365" s="620"/>
      <c r="L365" s="620"/>
      <c r="M365" s="620"/>
      <c r="N365" s="620"/>
      <c r="O365" s="620"/>
      <c r="P365" s="620"/>
      <c r="Q365" s="620"/>
      <c r="R365" s="620"/>
      <c r="S365" s="620"/>
      <c r="T365" s="620"/>
      <c r="U365" s="620"/>
      <c r="V365" s="620"/>
      <c r="W365" s="620"/>
      <c r="X365" s="620"/>
      <c r="Y365" s="620"/>
      <c r="Z365" s="620"/>
      <c r="AA365" s="65"/>
      <c r="AB365" s="65"/>
      <c r="AC365" s="79"/>
    </row>
    <row r="366" spans="1:68" ht="14.25" customHeight="1" x14ac:dyDescent="0.25">
      <c r="A366" s="621" t="s">
        <v>113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6"/>
      <c r="AB366" s="66"/>
      <c r="AC366" s="80"/>
    </row>
    <row r="367" spans="1:68" ht="37.5" customHeight="1" x14ac:dyDescent="0.25">
      <c r="A367" s="63" t="s">
        <v>585</v>
      </c>
      <c r="B367" s="63" t="s">
        <v>586</v>
      </c>
      <c r="C367" s="36">
        <v>4301011873</v>
      </c>
      <c r="D367" s="622">
        <v>4680115881907</v>
      </c>
      <c r="E367" s="622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118</v>
      </c>
      <c r="L367" s="37" t="s">
        <v>45</v>
      </c>
      <c r="M367" s="38" t="s">
        <v>80</v>
      </c>
      <c r="N367" s="38"/>
      <c r="O367" s="37">
        <v>60</v>
      </c>
      <c r="P367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4"/>
      <c r="R367" s="624"/>
      <c r="S367" s="624"/>
      <c r="T367" s="62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587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588</v>
      </c>
      <c r="B368" s="63" t="s">
        <v>589</v>
      </c>
      <c r="C368" s="36">
        <v>4301011875</v>
      </c>
      <c r="D368" s="622">
        <v>4680115884885</v>
      </c>
      <c r="E368" s="622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4"/>
      <c r="R368" s="624"/>
      <c r="S368" s="624"/>
      <c r="T368" s="62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4301011871</v>
      </c>
      <c r="D369" s="622">
        <v>4680115884908</v>
      </c>
      <c r="E369" s="622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121</v>
      </c>
      <c r="L369" s="37" t="s">
        <v>45</v>
      </c>
      <c r="M369" s="38" t="s">
        <v>80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4"/>
      <c r="R369" s="624"/>
      <c r="S369" s="624"/>
      <c r="T369" s="62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590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9"/>
      <c r="B370" s="629"/>
      <c r="C370" s="629"/>
      <c r="D370" s="629"/>
      <c r="E370" s="629"/>
      <c r="F370" s="629"/>
      <c r="G370" s="629"/>
      <c r="H370" s="629"/>
      <c r="I370" s="629"/>
      <c r="J370" s="629"/>
      <c r="K370" s="629"/>
      <c r="L370" s="629"/>
      <c r="M370" s="629"/>
      <c r="N370" s="629"/>
      <c r="O370" s="630"/>
      <c r="P370" s="626" t="s">
        <v>40</v>
      </c>
      <c r="Q370" s="627"/>
      <c r="R370" s="627"/>
      <c r="S370" s="627"/>
      <c r="T370" s="627"/>
      <c r="U370" s="627"/>
      <c r="V370" s="628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29"/>
      <c r="B371" s="629"/>
      <c r="C371" s="629"/>
      <c r="D371" s="629"/>
      <c r="E371" s="629"/>
      <c r="F371" s="629"/>
      <c r="G371" s="629"/>
      <c r="H371" s="629"/>
      <c r="I371" s="629"/>
      <c r="J371" s="629"/>
      <c r="K371" s="629"/>
      <c r="L371" s="629"/>
      <c r="M371" s="629"/>
      <c r="N371" s="629"/>
      <c r="O371" s="630"/>
      <c r="P371" s="626" t="s">
        <v>40</v>
      </c>
      <c r="Q371" s="627"/>
      <c r="R371" s="627"/>
      <c r="S371" s="627"/>
      <c r="T371" s="627"/>
      <c r="U371" s="627"/>
      <c r="V371" s="628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1" t="s">
        <v>76</v>
      </c>
      <c r="B372" s="621"/>
      <c r="C372" s="621"/>
      <c r="D372" s="621"/>
      <c r="E372" s="621"/>
      <c r="F372" s="621"/>
      <c r="G372" s="621"/>
      <c r="H372" s="621"/>
      <c r="I372" s="621"/>
      <c r="J372" s="621"/>
      <c r="K372" s="621"/>
      <c r="L372" s="621"/>
      <c r="M372" s="621"/>
      <c r="N372" s="621"/>
      <c r="O372" s="621"/>
      <c r="P372" s="621"/>
      <c r="Q372" s="621"/>
      <c r="R372" s="621"/>
      <c r="S372" s="621"/>
      <c r="T372" s="621"/>
      <c r="U372" s="621"/>
      <c r="V372" s="621"/>
      <c r="W372" s="621"/>
      <c r="X372" s="621"/>
      <c r="Y372" s="621"/>
      <c r="Z372" s="621"/>
      <c r="AA372" s="66"/>
      <c r="AB372" s="66"/>
      <c r="AC372" s="80"/>
    </row>
    <row r="373" spans="1:68" ht="27" customHeight="1" x14ac:dyDescent="0.25">
      <c r="A373" s="63" t="s">
        <v>593</v>
      </c>
      <c r="B373" s="63" t="s">
        <v>594</v>
      </c>
      <c r="C373" s="36">
        <v>4301031303</v>
      </c>
      <c r="D373" s="622">
        <v>4607091384802</v>
      </c>
      <c r="E373" s="622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121</v>
      </c>
      <c r="L373" s="37" t="s">
        <v>45</v>
      </c>
      <c r="M373" s="38" t="s">
        <v>80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4"/>
      <c r="R373" s="624"/>
      <c r="S373" s="624"/>
      <c r="T373" s="625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595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29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26" t="s">
        <v>40</v>
      </c>
      <c r="Q374" s="627"/>
      <c r="R374" s="627"/>
      <c r="S374" s="627"/>
      <c r="T374" s="627"/>
      <c r="U374" s="627"/>
      <c r="V374" s="628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26" t="s">
        <v>40</v>
      </c>
      <c r="Q375" s="627"/>
      <c r="R375" s="627"/>
      <c r="S375" s="627"/>
      <c r="T375" s="627"/>
      <c r="U375" s="627"/>
      <c r="V375" s="628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1" t="s">
        <v>82</v>
      </c>
      <c r="B376" s="621"/>
      <c r="C376" s="621"/>
      <c r="D376" s="621"/>
      <c r="E376" s="621"/>
      <c r="F376" s="621"/>
      <c r="G376" s="621"/>
      <c r="H376" s="621"/>
      <c r="I376" s="621"/>
      <c r="J376" s="621"/>
      <c r="K376" s="621"/>
      <c r="L376" s="621"/>
      <c r="M376" s="621"/>
      <c r="N376" s="621"/>
      <c r="O376" s="621"/>
      <c r="P376" s="621"/>
      <c r="Q376" s="621"/>
      <c r="R376" s="621"/>
      <c r="S376" s="621"/>
      <c r="T376" s="621"/>
      <c r="U376" s="621"/>
      <c r="V376" s="621"/>
      <c r="W376" s="621"/>
      <c r="X376" s="621"/>
      <c r="Y376" s="621"/>
      <c r="Z376" s="621"/>
      <c r="AA376" s="66"/>
      <c r="AB376" s="66"/>
      <c r="AC376" s="80"/>
    </row>
    <row r="377" spans="1:68" ht="27" customHeight="1" x14ac:dyDescent="0.25">
      <c r="A377" s="63" t="s">
        <v>596</v>
      </c>
      <c r="B377" s="63" t="s">
        <v>597</v>
      </c>
      <c r="C377" s="36">
        <v>4301051899</v>
      </c>
      <c r="D377" s="622">
        <v>4607091384246</v>
      </c>
      <c r="E377" s="622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118</v>
      </c>
      <c r="L377" s="37" t="s">
        <v>45</v>
      </c>
      <c r="M377" s="38" t="s">
        <v>92</v>
      </c>
      <c r="N377" s="38"/>
      <c r="O377" s="37">
        <v>40</v>
      </c>
      <c r="P377" s="8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4"/>
      <c r="R377" s="624"/>
      <c r="S377" s="624"/>
      <c r="T377" s="62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598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599</v>
      </c>
      <c r="B378" s="63" t="s">
        <v>600</v>
      </c>
      <c r="C378" s="36">
        <v>4301051660</v>
      </c>
      <c r="D378" s="622">
        <v>4607091384253</v>
      </c>
      <c r="E378" s="622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92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4"/>
      <c r="R378" s="624"/>
      <c r="S378" s="624"/>
      <c r="T378" s="62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598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29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26" t="s">
        <v>40</v>
      </c>
      <c r="Q379" s="627"/>
      <c r="R379" s="627"/>
      <c r="S379" s="627"/>
      <c r="T379" s="627"/>
      <c r="U379" s="627"/>
      <c r="V379" s="628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26" t="s">
        <v>40</v>
      </c>
      <c r="Q380" s="627"/>
      <c r="R380" s="627"/>
      <c r="S380" s="627"/>
      <c r="T380" s="627"/>
      <c r="U380" s="627"/>
      <c r="V380" s="628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1" t="s">
        <v>175</v>
      </c>
      <c r="B381" s="621"/>
      <c r="C381" s="621"/>
      <c r="D381" s="621"/>
      <c r="E381" s="621"/>
      <c r="F381" s="621"/>
      <c r="G381" s="621"/>
      <c r="H381" s="621"/>
      <c r="I381" s="621"/>
      <c r="J381" s="621"/>
      <c r="K381" s="621"/>
      <c r="L381" s="621"/>
      <c r="M381" s="621"/>
      <c r="N381" s="621"/>
      <c r="O381" s="621"/>
      <c r="P381" s="621"/>
      <c r="Q381" s="621"/>
      <c r="R381" s="621"/>
      <c r="S381" s="621"/>
      <c r="T381" s="621"/>
      <c r="U381" s="621"/>
      <c r="V381" s="621"/>
      <c r="W381" s="621"/>
      <c r="X381" s="621"/>
      <c r="Y381" s="621"/>
      <c r="Z381" s="621"/>
      <c r="AA381" s="66"/>
      <c r="AB381" s="66"/>
      <c r="AC381" s="80"/>
    </row>
    <row r="382" spans="1:68" ht="27" customHeight="1" x14ac:dyDescent="0.25">
      <c r="A382" s="63" t="s">
        <v>601</v>
      </c>
      <c r="B382" s="63" t="s">
        <v>602</v>
      </c>
      <c r="C382" s="36">
        <v>4301060441</v>
      </c>
      <c r="D382" s="622">
        <v>4607091389357</v>
      </c>
      <c r="E382" s="622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118</v>
      </c>
      <c r="L382" s="37" t="s">
        <v>45</v>
      </c>
      <c r="M382" s="38" t="s">
        <v>92</v>
      </c>
      <c r="N382" s="38"/>
      <c r="O382" s="37">
        <v>40</v>
      </c>
      <c r="P382" s="8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4"/>
      <c r="R382" s="624"/>
      <c r="S382" s="624"/>
      <c r="T382" s="62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603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29"/>
      <c r="B383" s="629"/>
      <c r="C383" s="629"/>
      <c r="D383" s="629"/>
      <c r="E383" s="629"/>
      <c r="F383" s="629"/>
      <c r="G383" s="629"/>
      <c r="H383" s="629"/>
      <c r="I383" s="629"/>
      <c r="J383" s="629"/>
      <c r="K383" s="629"/>
      <c r="L383" s="629"/>
      <c r="M383" s="629"/>
      <c r="N383" s="629"/>
      <c r="O383" s="630"/>
      <c r="P383" s="626" t="s">
        <v>40</v>
      </c>
      <c r="Q383" s="627"/>
      <c r="R383" s="627"/>
      <c r="S383" s="627"/>
      <c r="T383" s="627"/>
      <c r="U383" s="627"/>
      <c r="V383" s="628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29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26" t="s">
        <v>40</v>
      </c>
      <c r="Q384" s="627"/>
      <c r="R384" s="627"/>
      <c r="S384" s="627"/>
      <c r="T384" s="627"/>
      <c r="U384" s="627"/>
      <c r="V384" s="628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19" t="s">
        <v>604</v>
      </c>
      <c r="B385" s="619"/>
      <c r="C385" s="619"/>
      <c r="D385" s="619"/>
      <c r="E385" s="619"/>
      <c r="F385" s="619"/>
      <c r="G385" s="619"/>
      <c r="H385" s="619"/>
      <c r="I385" s="619"/>
      <c r="J385" s="619"/>
      <c r="K385" s="619"/>
      <c r="L385" s="619"/>
      <c r="M385" s="619"/>
      <c r="N385" s="619"/>
      <c r="O385" s="619"/>
      <c r="P385" s="619"/>
      <c r="Q385" s="619"/>
      <c r="R385" s="619"/>
      <c r="S385" s="619"/>
      <c r="T385" s="619"/>
      <c r="U385" s="619"/>
      <c r="V385" s="619"/>
      <c r="W385" s="619"/>
      <c r="X385" s="619"/>
      <c r="Y385" s="619"/>
      <c r="Z385" s="619"/>
      <c r="AA385" s="54"/>
      <c r="AB385" s="54"/>
      <c r="AC385" s="54"/>
    </row>
    <row r="386" spans="1:68" ht="16.5" customHeight="1" x14ac:dyDescent="0.25">
      <c r="A386" s="620" t="s">
        <v>605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5"/>
      <c r="AB386" s="65"/>
      <c r="AC386" s="79"/>
    </row>
    <row r="387" spans="1:68" ht="14.25" customHeight="1" x14ac:dyDescent="0.25">
      <c r="A387" s="621" t="s">
        <v>76</v>
      </c>
      <c r="B387" s="621"/>
      <c r="C387" s="621"/>
      <c r="D387" s="621"/>
      <c r="E387" s="621"/>
      <c r="F387" s="621"/>
      <c r="G387" s="621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  <c r="U387" s="621"/>
      <c r="V387" s="621"/>
      <c r="W387" s="621"/>
      <c r="X387" s="621"/>
      <c r="Y387" s="621"/>
      <c r="Z387" s="621"/>
      <c r="AA387" s="66"/>
      <c r="AB387" s="66"/>
      <c r="AC387" s="80"/>
    </row>
    <row r="388" spans="1:68" ht="27" customHeight="1" x14ac:dyDescent="0.25">
      <c r="A388" s="63" t="s">
        <v>606</v>
      </c>
      <c r="B388" s="63" t="s">
        <v>607</v>
      </c>
      <c r="C388" s="36">
        <v>4301031405</v>
      </c>
      <c r="D388" s="622">
        <v>4680115886100</v>
      </c>
      <c r="E388" s="622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45</v>
      </c>
      <c r="M388" s="38" t="s">
        <v>80</v>
      </c>
      <c r="N388" s="38"/>
      <c r="O388" s="37">
        <v>50</v>
      </c>
      <c r="P388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4"/>
      <c r="R388" s="624"/>
      <c r="S388" s="624"/>
      <c r="T388" s="625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6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608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6" si="44">IFERROR(X388*I388/H388,"0")</f>
        <v>0</v>
      </c>
      <c r="BN388" s="78">
        <f t="shared" ref="BN388:BN396" si="45">IFERROR(Y388*I388/H388,"0")</f>
        <v>0</v>
      </c>
      <c r="BO388" s="78">
        <f t="shared" ref="BO388:BO396" si="46">IFERROR(1/J388*(X388/H388),"0")</f>
        <v>0</v>
      </c>
      <c r="BP388" s="78">
        <f t="shared" ref="BP388:BP396" si="47">IFERROR(1/J388*(Y388/H388),"0")</f>
        <v>0</v>
      </c>
    </row>
    <row r="389" spans="1:68" ht="27" customHeight="1" x14ac:dyDescent="0.25">
      <c r="A389" s="63" t="s">
        <v>609</v>
      </c>
      <c r="B389" s="63" t="s">
        <v>610</v>
      </c>
      <c r="C389" s="36">
        <v>4301031382</v>
      </c>
      <c r="D389" s="622">
        <v>4680115886117</v>
      </c>
      <c r="E389" s="62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4"/>
      <c r="R389" s="624"/>
      <c r="S389" s="624"/>
      <c r="T389" s="62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609</v>
      </c>
      <c r="B390" s="63" t="s">
        <v>612</v>
      </c>
      <c r="C390" s="36">
        <v>4301031406</v>
      </c>
      <c r="D390" s="622">
        <v>4680115886117</v>
      </c>
      <c r="E390" s="62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4"/>
      <c r="R390" s="624"/>
      <c r="S390" s="624"/>
      <c r="T390" s="62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611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4301031402</v>
      </c>
      <c r="D391" s="622">
        <v>4680115886124</v>
      </c>
      <c r="E391" s="62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4"/>
      <c r="R391" s="624"/>
      <c r="S391" s="624"/>
      <c r="T391" s="62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4301031366</v>
      </c>
      <c r="D392" s="622">
        <v>4680115883147</v>
      </c>
      <c r="E392" s="622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4"/>
      <c r="R392" s="624"/>
      <c r="S392" s="624"/>
      <c r="T392" s="62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>IFERROR(IF(Y392=0,"",ROUNDUP(Y392/H392,0)*0.00502),"")</f>
        <v/>
      </c>
      <c r="AA392" s="68" t="s">
        <v>45</v>
      </c>
      <c r="AB392" s="69" t="s">
        <v>45</v>
      </c>
      <c r="AC392" s="450" t="s">
        <v>608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37.5" customHeight="1" x14ac:dyDescent="0.25">
      <c r="A393" s="63" t="s">
        <v>618</v>
      </c>
      <c r="B393" s="63" t="s">
        <v>619</v>
      </c>
      <c r="C393" s="36">
        <v>4301031361</v>
      </c>
      <c r="D393" s="622">
        <v>4607091389524</v>
      </c>
      <c r="E393" s="622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624"/>
      <c r="R393" s="624"/>
      <c r="S393" s="624"/>
      <c r="T393" s="62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620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27" customHeight="1" x14ac:dyDescent="0.25">
      <c r="A394" s="63" t="s">
        <v>621</v>
      </c>
      <c r="B394" s="63" t="s">
        <v>622</v>
      </c>
      <c r="C394" s="36">
        <v>4301031364</v>
      </c>
      <c r="D394" s="622">
        <v>4680115883161</v>
      </c>
      <c r="E394" s="622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624"/>
      <c r="R394" s="624"/>
      <c r="S394" s="624"/>
      <c r="T394" s="62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624</v>
      </c>
      <c r="B395" s="63" t="s">
        <v>625</v>
      </c>
      <c r="C395" s="36">
        <v>4301031358</v>
      </c>
      <c r="D395" s="622">
        <v>4607091389531</v>
      </c>
      <c r="E395" s="62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624"/>
      <c r="R395" s="624"/>
      <c r="S395" s="624"/>
      <c r="T395" s="62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37.5" customHeight="1" x14ac:dyDescent="0.25">
      <c r="A396" s="63" t="s">
        <v>627</v>
      </c>
      <c r="B396" s="63" t="s">
        <v>628</v>
      </c>
      <c r="C396" s="36">
        <v>4301031360</v>
      </c>
      <c r="D396" s="622">
        <v>4607091384345</v>
      </c>
      <c r="E396" s="622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624"/>
      <c r="R396" s="624"/>
      <c r="S396" s="624"/>
      <c r="T396" s="62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623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x14ac:dyDescent="0.2">
      <c r="A397" s="629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26" t="s">
        <v>40</v>
      </c>
      <c r="Q397" s="627"/>
      <c r="R397" s="627"/>
      <c r="S397" s="627"/>
      <c r="T397" s="627"/>
      <c r="U397" s="627"/>
      <c r="V397" s="628"/>
      <c r="W397" s="42" t="s">
        <v>39</v>
      </c>
      <c r="X397" s="43">
        <f>IFERROR(X388/H388,"0")+IFERROR(X389/H389,"0")+IFERROR(X390/H390,"0")+IFERROR(X391/H391,"0")+IFERROR(X392/H392,"0")+IFERROR(X393/H393,"0")+IFERROR(X394/H394,"0")+IFERROR(X395/H395,"0")+IFERROR(X396/H396,"0")</f>
        <v>0</v>
      </c>
      <c r="Y397" s="43">
        <f>IFERROR(Y388/H388,"0")+IFERROR(Y389/H389,"0")+IFERROR(Y390/H390,"0")+IFERROR(Y391/H391,"0")+IFERROR(Y392/H392,"0")+IFERROR(Y393/H393,"0")+IFERROR(Y394/H394,"0")+IFERROR(Y395/H395,"0")+IFERROR(Y396/H396,"0")</f>
        <v>0</v>
      </c>
      <c r="Z397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26" t="s">
        <v>40</v>
      </c>
      <c r="Q398" s="627"/>
      <c r="R398" s="627"/>
      <c r="S398" s="627"/>
      <c r="T398" s="627"/>
      <c r="U398" s="627"/>
      <c r="V398" s="628"/>
      <c r="W398" s="42" t="s">
        <v>0</v>
      </c>
      <c r="X398" s="43">
        <f>IFERROR(SUM(X388:X396),"0")</f>
        <v>0</v>
      </c>
      <c r="Y398" s="43">
        <f>IFERROR(SUM(Y388:Y396),"0")</f>
        <v>0</v>
      </c>
      <c r="Z398" s="42"/>
      <c r="AA398" s="67"/>
      <c r="AB398" s="67"/>
      <c r="AC398" s="67"/>
    </row>
    <row r="399" spans="1:68" ht="14.25" customHeight="1" x14ac:dyDescent="0.25">
      <c r="A399" s="621" t="s">
        <v>82</v>
      </c>
      <c r="B399" s="621"/>
      <c r="C399" s="621"/>
      <c r="D399" s="621"/>
      <c r="E399" s="621"/>
      <c r="F399" s="621"/>
      <c r="G399" s="621"/>
      <c r="H399" s="621"/>
      <c r="I399" s="621"/>
      <c r="J399" s="621"/>
      <c r="K399" s="621"/>
      <c r="L399" s="621"/>
      <c r="M399" s="621"/>
      <c r="N399" s="621"/>
      <c r="O399" s="621"/>
      <c r="P399" s="621"/>
      <c r="Q399" s="621"/>
      <c r="R399" s="621"/>
      <c r="S399" s="621"/>
      <c r="T399" s="621"/>
      <c r="U399" s="621"/>
      <c r="V399" s="621"/>
      <c r="W399" s="621"/>
      <c r="X399" s="621"/>
      <c r="Y399" s="621"/>
      <c r="Z399" s="621"/>
      <c r="AA399" s="66"/>
      <c r="AB399" s="66"/>
      <c r="AC399" s="80"/>
    </row>
    <row r="400" spans="1:68" ht="27" customHeight="1" x14ac:dyDescent="0.25">
      <c r="A400" s="63" t="s">
        <v>629</v>
      </c>
      <c r="B400" s="63" t="s">
        <v>630</v>
      </c>
      <c r="C400" s="36">
        <v>4301051284</v>
      </c>
      <c r="D400" s="622">
        <v>4607091384352</v>
      </c>
      <c r="E400" s="622"/>
      <c r="F400" s="62">
        <v>0.6</v>
      </c>
      <c r="G400" s="37">
        <v>4</v>
      </c>
      <c r="H400" s="62">
        <v>2.4</v>
      </c>
      <c r="I400" s="62">
        <v>2.6459999999999999</v>
      </c>
      <c r="J400" s="37">
        <v>132</v>
      </c>
      <c r="K400" s="37" t="s">
        <v>121</v>
      </c>
      <c r="L400" s="37" t="s">
        <v>45</v>
      </c>
      <c r="M400" s="38" t="s">
        <v>92</v>
      </c>
      <c r="N400" s="38"/>
      <c r="O400" s="37">
        <v>45</v>
      </c>
      <c r="P400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624"/>
      <c r="R400" s="624"/>
      <c r="S400" s="624"/>
      <c r="T400" s="625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0" t="s">
        <v>631</v>
      </c>
      <c r="AG400" s="78"/>
      <c r="AJ400" s="84" t="s">
        <v>45</v>
      </c>
      <c r="AK400" s="84">
        <v>0</v>
      </c>
      <c r="BB400" s="46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632</v>
      </c>
      <c r="B401" s="63" t="s">
        <v>633</v>
      </c>
      <c r="C401" s="36">
        <v>4301051431</v>
      </c>
      <c r="D401" s="622">
        <v>4607091389654</v>
      </c>
      <c r="E401" s="622"/>
      <c r="F401" s="62">
        <v>0.33</v>
      </c>
      <c r="G401" s="37">
        <v>6</v>
      </c>
      <c r="H401" s="62">
        <v>1.98</v>
      </c>
      <c r="I401" s="62">
        <v>2.238</v>
      </c>
      <c r="J401" s="37">
        <v>182</v>
      </c>
      <c r="K401" s="37" t="s">
        <v>88</v>
      </c>
      <c r="L401" s="37" t="s">
        <v>45</v>
      </c>
      <c r="M401" s="38" t="s">
        <v>92</v>
      </c>
      <c r="N401" s="38"/>
      <c r="O401" s="37">
        <v>45</v>
      </c>
      <c r="P401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624"/>
      <c r="R401" s="624"/>
      <c r="S401" s="624"/>
      <c r="T401" s="625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26" t="s">
        <v>40</v>
      </c>
      <c r="Q402" s="627"/>
      <c r="R402" s="627"/>
      <c r="S402" s="627"/>
      <c r="T402" s="627"/>
      <c r="U402" s="627"/>
      <c r="V402" s="628"/>
      <c r="W402" s="42" t="s">
        <v>39</v>
      </c>
      <c r="X402" s="43">
        <f>IFERROR(X400/H400,"0")+IFERROR(X401/H401,"0")</f>
        <v>0</v>
      </c>
      <c r="Y402" s="43">
        <f>IFERROR(Y400/H400,"0")+IFERROR(Y401/H401,"0")</f>
        <v>0</v>
      </c>
      <c r="Z402" s="43">
        <f>IFERROR(IF(Z400="",0,Z400),"0")+IFERROR(IF(Z401="",0,Z401),"0")</f>
        <v>0</v>
      </c>
      <c r="AA402" s="67"/>
      <c r="AB402" s="67"/>
      <c r="AC402" s="67"/>
    </row>
    <row r="403" spans="1:68" x14ac:dyDescent="0.2">
      <c r="A403" s="629"/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30"/>
      <c r="P403" s="626" t="s">
        <v>40</v>
      </c>
      <c r="Q403" s="627"/>
      <c r="R403" s="627"/>
      <c r="S403" s="627"/>
      <c r="T403" s="627"/>
      <c r="U403" s="627"/>
      <c r="V403" s="628"/>
      <c r="W403" s="42" t="s">
        <v>0</v>
      </c>
      <c r="X403" s="43">
        <f>IFERROR(SUM(X400:X401),"0")</f>
        <v>0</v>
      </c>
      <c r="Y403" s="43">
        <f>IFERROR(SUM(Y400:Y401),"0")</f>
        <v>0</v>
      </c>
      <c r="Z403" s="42"/>
      <c r="AA403" s="67"/>
      <c r="AB403" s="67"/>
      <c r="AC403" s="67"/>
    </row>
    <row r="404" spans="1:68" ht="16.5" customHeight="1" x14ac:dyDescent="0.25">
      <c r="A404" s="620" t="s">
        <v>635</v>
      </c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0"/>
      <c r="P404" s="620"/>
      <c r="Q404" s="620"/>
      <c r="R404" s="620"/>
      <c r="S404" s="620"/>
      <c r="T404" s="620"/>
      <c r="U404" s="620"/>
      <c r="V404" s="620"/>
      <c r="W404" s="620"/>
      <c r="X404" s="620"/>
      <c r="Y404" s="620"/>
      <c r="Z404" s="620"/>
      <c r="AA404" s="65"/>
      <c r="AB404" s="65"/>
      <c r="AC404" s="79"/>
    </row>
    <row r="405" spans="1:68" ht="14.25" customHeight="1" x14ac:dyDescent="0.25">
      <c r="A405" s="621" t="s">
        <v>145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6"/>
      <c r="AB405" s="66"/>
      <c r="AC405" s="80"/>
    </row>
    <row r="406" spans="1:68" ht="27" customHeight="1" x14ac:dyDescent="0.25">
      <c r="A406" s="63" t="s">
        <v>636</v>
      </c>
      <c r="B406" s="63" t="s">
        <v>637</v>
      </c>
      <c r="C406" s="36">
        <v>4301020319</v>
      </c>
      <c r="D406" s="622">
        <v>4680115885240</v>
      </c>
      <c r="E406" s="622"/>
      <c r="F406" s="62">
        <v>0.35</v>
      </c>
      <c r="G406" s="37">
        <v>6</v>
      </c>
      <c r="H406" s="62">
        <v>2.1</v>
      </c>
      <c r="I406" s="62">
        <v>2.31</v>
      </c>
      <c r="J406" s="37">
        <v>182</v>
      </c>
      <c r="K406" s="37" t="s">
        <v>88</v>
      </c>
      <c r="L406" s="37" t="s">
        <v>45</v>
      </c>
      <c r="M406" s="38" t="s">
        <v>80</v>
      </c>
      <c r="N406" s="38"/>
      <c r="O406" s="37">
        <v>40</v>
      </c>
      <c r="P406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624"/>
      <c r="R406" s="624"/>
      <c r="S406" s="624"/>
      <c r="T406" s="625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64" t="s">
        <v>638</v>
      </c>
      <c r="AG406" s="78"/>
      <c r="AJ406" s="84" t="s">
        <v>45</v>
      </c>
      <c r="AK406" s="84">
        <v>0</v>
      </c>
      <c r="BB406" s="46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29"/>
      <c r="B407" s="629"/>
      <c r="C407" s="629"/>
      <c r="D407" s="629"/>
      <c r="E407" s="629"/>
      <c r="F407" s="629"/>
      <c r="G407" s="629"/>
      <c r="H407" s="629"/>
      <c r="I407" s="629"/>
      <c r="J407" s="629"/>
      <c r="K407" s="629"/>
      <c r="L407" s="629"/>
      <c r="M407" s="629"/>
      <c r="N407" s="629"/>
      <c r="O407" s="630"/>
      <c r="P407" s="626" t="s">
        <v>40</v>
      </c>
      <c r="Q407" s="627"/>
      <c r="R407" s="627"/>
      <c r="S407" s="627"/>
      <c r="T407" s="627"/>
      <c r="U407" s="627"/>
      <c r="V407" s="628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629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26" t="s">
        <v>40</v>
      </c>
      <c r="Q408" s="627"/>
      <c r="R408" s="627"/>
      <c r="S408" s="627"/>
      <c r="T408" s="627"/>
      <c r="U408" s="627"/>
      <c r="V408" s="628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621" t="s">
        <v>76</v>
      </c>
      <c r="B409" s="621"/>
      <c r="C409" s="621"/>
      <c r="D409" s="621"/>
      <c r="E409" s="621"/>
      <c r="F409" s="621"/>
      <c r="G409" s="621"/>
      <c r="H409" s="621"/>
      <c r="I409" s="621"/>
      <c r="J409" s="621"/>
      <c r="K409" s="621"/>
      <c r="L409" s="621"/>
      <c r="M409" s="621"/>
      <c r="N409" s="621"/>
      <c r="O409" s="621"/>
      <c r="P409" s="621"/>
      <c r="Q409" s="621"/>
      <c r="R409" s="621"/>
      <c r="S409" s="621"/>
      <c r="T409" s="621"/>
      <c r="U409" s="621"/>
      <c r="V409" s="621"/>
      <c r="W409" s="621"/>
      <c r="X409" s="621"/>
      <c r="Y409" s="621"/>
      <c r="Z409" s="621"/>
      <c r="AA409" s="66"/>
      <c r="AB409" s="66"/>
      <c r="AC409" s="80"/>
    </row>
    <row r="410" spans="1:68" ht="27" customHeight="1" x14ac:dyDescent="0.25">
      <c r="A410" s="63" t="s">
        <v>639</v>
      </c>
      <c r="B410" s="63" t="s">
        <v>640</v>
      </c>
      <c r="C410" s="36">
        <v>4301031403</v>
      </c>
      <c r="D410" s="622">
        <v>4680115886094</v>
      </c>
      <c r="E410" s="622"/>
      <c r="F410" s="62">
        <v>0.9</v>
      </c>
      <c r="G410" s="37">
        <v>6</v>
      </c>
      <c r="H410" s="62">
        <v>5.4</v>
      </c>
      <c r="I410" s="62">
        <v>5.61</v>
      </c>
      <c r="J410" s="37">
        <v>132</v>
      </c>
      <c r="K410" s="37" t="s">
        <v>121</v>
      </c>
      <c r="L410" s="37" t="s">
        <v>45</v>
      </c>
      <c r="M410" s="38" t="s">
        <v>117</v>
      </c>
      <c r="N410" s="38"/>
      <c r="O410" s="37">
        <v>50</v>
      </c>
      <c r="P410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624"/>
      <c r="R410" s="624"/>
      <c r="S410" s="624"/>
      <c r="T410" s="625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66" t="s">
        <v>641</v>
      </c>
      <c r="AG410" s="78"/>
      <c r="AJ410" s="84" t="s">
        <v>45</v>
      </c>
      <c r="AK410" s="84">
        <v>0</v>
      </c>
      <c r="BB410" s="467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642</v>
      </c>
      <c r="B411" s="63" t="s">
        <v>643</v>
      </c>
      <c r="C411" s="36">
        <v>4301031363</v>
      </c>
      <c r="D411" s="622">
        <v>4607091389425</v>
      </c>
      <c r="E411" s="622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624"/>
      <c r="R411" s="624"/>
      <c r="S411" s="624"/>
      <c r="T411" s="625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645</v>
      </c>
      <c r="B412" s="63" t="s">
        <v>646</v>
      </c>
      <c r="C412" s="36">
        <v>4301031373</v>
      </c>
      <c r="D412" s="622">
        <v>4680115880771</v>
      </c>
      <c r="E412" s="622"/>
      <c r="F412" s="62">
        <v>0.28000000000000003</v>
      </c>
      <c r="G412" s="37">
        <v>6</v>
      </c>
      <c r="H412" s="62">
        <v>1.68</v>
      </c>
      <c r="I412" s="62">
        <v>1.81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624"/>
      <c r="R412" s="624"/>
      <c r="S412" s="624"/>
      <c r="T412" s="625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648</v>
      </c>
      <c r="B413" s="63" t="s">
        <v>649</v>
      </c>
      <c r="C413" s="36">
        <v>4301031359</v>
      </c>
      <c r="D413" s="622">
        <v>4607091389500</v>
      </c>
      <c r="E413" s="622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624"/>
      <c r="R413" s="624"/>
      <c r="S413" s="624"/>
      <c r="T413" s="62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29"/>
      <c r="B414" s="629"/>
      <c r="C414" s="629"/>
      <c r="D414" s="629"/>
      <c r="E414" s="629"/>
      <c r="F414" s="629"/>
      <c r="G414" s="629"/>
      <c r="H414" s="629"/>
      <c r="I414" s="629"/>
      <c r="J414" s="629"/>
      <c r="K414" s="629"/>
      <c r="L414" s="629"/>
      <c r="M414" s="629"/>
      <c r="N414" s="629"/>
      <c r="O414" s="630"/>
      <c r="P414" s="626" t="s">
        <v>40</v>
      </c>
      <c r="Q414" s="627"/>
      <c r="R414" s="627"/>
      <c r="S414" s="627"/>
      <c r="T414" s="627"/>
      <c r="U414" s="627"/>
      <c r="V414" s="628"/>
      <c r="W414" s="42" t="s">
        <v>39</v>
      </c>
      <c r="X414" s="43">
        <f>IFERROR(X410/H410,"0")+IFERROR(X411/H411,"0")+IFERROR(X412/H412,"0")+IFERROR(X413/H413,"0")</f>
        <v>0</v>
      </c>
      <c r="Y414" s="43">
        <f>IFERROR(Y410/H410,"0")+IFERROR(Y411/H411,"0")+IFERROR(Y412/H412,"0")+IFERROR(Y413/H413,"0")</f>
        <v>0</v>
      </c>
      <c r="Z414" s="43">
        <f>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629"/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30"/>
      <c r="P415" s="626" t="s">
        <v>40</v>
      </c>
      <c r="Q415" s="627"/>
      <c r="R415" s="627"/>
      <c r="S415" s="627"/>
      <c r="T415" s="627"/>
      <c r="U415" s="627"/>
      <c r="V415" s="628"/>
      <c r="W415" s="42" t="s">
        <v>0</v>
      </c>
      <c r="X415" s="43">
        <f>IFERROR(SUM(X410:X413),"0")</f>
        <v>0</v>
      </c>
      <c r="Y415" s="43">
        <f>IFERROR(SUM(Y410:Y413),"0")</f>
        <v>0</v>
      </c>
      <c r="Z415" s="42"/>
      <c r="AA415" s="67"/>
      <c r="AB415" s="67"/>
      <c r="AC415" s="67"/>
    </row>
    <row r="416" spans="1:68" ht="16.5" customHeight="1" x14ac:dyDescent="0.25">
      <c r="A416" s="620" t="s">
        <v>650</v>
      </c>
      <c r="B416" s="620"/>
      <c r="C416" s="620"/>
      <c r="D416" s="620"/>
      <c r="E416" s="620"/>
      <c r="F416" s="620"/>
      <c r="G416" s="620"/>
      <c r="H416" s="620"/>
      <c r="I416" s="620"/>
      <c r="J416" s="620"/>
      <c r="K416" s="620"/>
      <c r="L416" s="620"/>
      <c r="M416" s="620"/>
      <c r="N416" s="620"/>
      <c r="O416" s="620"/>
      <c r="P416" s="620"/>
      <c r="Q416" s="620"/>
      <c r="R416" s="620"/>
      <c r="S416" s="620"/>
      <c r="T416" s="620"/>
      <c r="U416" s="620"/>
      <c r="V416" s="620"/>
      <c r="W416" s="620"/>
      <c r="X416" s="620"/>
      <c r="Y416" s="620"/>
      <c r="Z416" s="620"/>
      <c r="AA416" s="65"/>
      <c r="AB416" s="65"/>
      <c r="AC416" s="79"/>
    </row>
    <row r="417" spans="1:68" ht="14.25" customHeight="1" x14ac:dyDescent="0.25">
      <c r="A417" s="621" t="s">
        <v>76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6"/>
      <c r="AB417" s="66"/>
      <c r="AC417" s="80"/>
    </row>
    <row r="418" spans="1:68" ht="27" customHeight="1" x14ac:dyDescent="0.25">
      <c r="A418" s="63" t="s">
        <v>651</v>
      </c>
      <c r="B418" s="63" t="s">
        <v>652</v>
      </c>
      <c r="C418" s="36">
        <v>4301031347</v>
      </c>
      <c r="D418" s="622">
        <v>4680115885110</v>
      </c>
      <c r="E418" s="622"/>
      <c r="F418" s="62">
        <v>0.2</v>
      </c>
      <c r="G418" s="37">
        <v>6</v>
      </c>
      <c r="H418" s="62">
        <v>1.2</v>
      </c>
      <c r="I418" s="62">
        <v>2.1</v>
      </c>
      <c r="J418" s="37">
        <v>182</v>
      </c>
      <c r="K418" s="37" t="s">
        <v>88</v>
      </c>
      <c r="L418" s="37" t="s">
        <v>45</v>
      </c>
      <c r="M418" s="38" t="s">
        <v>80</v>
      </c>
      <c r="N418" s="38"/>
      <c r="O418" s="37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624"/>
      <c r="R418" s="624"/>
      <c r="S418" s="624"/>
      <c r="T418" s="625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74" t="s">
        <v>653</v>
      </c>
      <c r="AG418" s="78"/>
      <c r="AJ418" s="84" t="s">
        <v>45</v>
      </c>
      <c r="AK418" s="84">
        <v>0</v>
      </c>
      <c r="BB418" s="475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29"/>
      <c r="B419" s="629"/>
      <c r="C419" s="629"/>
      <c r="D419" s="629"/>
      <c r="E419" s="629"/>
      <c r="F419" s="629"/>
      <c r="G419" s="629"/>
      <c r="H419" s="629"/>
      <c r="I419" s="629"/>
      <c r="J419" s="629"/>
      <c r="K419" s="629"/>
      <c r="L419" s="629"/>
      <c r="M419" s="629"/>
      <c r="N419" s="629"/>
      <c r="O419" s="630"/>
      <c r="P419" s="626" t="s">
        <v>40</v>
      </c>
      <c r="Q419" s="627"/>
      <c r="R419" s="627"/>
      <c r="S419" s="627"/>
      <c r="T419" s="627"/>
      <c r="U419" s="627"/>
      <c r="V419" s="628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629"/>
      <c r="B420" s="629"/>
      <c r="C420" s="629"/>
      <c r="D420" s="629"/>
      <c r="E420" s="629"/>
      <c r="F420" s="629"/>
      <c r="G420" s="629"/>
      <c r="H420" s="629"/>
      <c r="I420" s="629"/>
      <c r="J420" s="629"/>
      <c r="K420" s="629"/>
      <c r="L420" s="629"/>
      <c r="M420" s="629"/>
      <c r="N420" s="629"/>
      <c r="O420" s="630"/>
      <c r="P420" s="626" t="s">
        <v>40</v>
      </c>
      <c r="Q420" s="627"/>
      <c r="R420" s="627"/>
      <c r="S420" s="627"/>
      <c r="T420" s="627"/>
      <c r="U420" s="627"/>
      <c r="V420" s="628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6.5" customHeight="1" x14ac:dyDescent="0.25">
      <c r="A421" s="620" t="s">
        <v>654</v>
      </c>
      <c r="B421" s="620"/>
      <c r="C421" s="620"/>
      <c r="D421" s="620"/>
      <c r="E421" s="620"/>
      <c r="F421" s="620"/>
      <c r="G421" s="620"/>
      <c r="H421" s="620"/>
      <c r="I421" s="620"/>
      <c r="J421" s="620"/>
      <c r="K421" s="620"/>
      <c r="L421" s="620"/>
      <c r="M421" s="620"/>
      <c r="N421" s="620"/>
      <c r="O421" s="620"/>
      <c r="P421" s="620"/>
      <c r="Q421" s="620"/>
      <c r="R421" s="620"/>
      <c r="S421" s="620"/>
      <c r="T421" s="620"/>
      <c r="U421" s="620"/>
      <c r="V421" s="620"/>
      <c r="W421" s="620"/>
      <c r="X421" s="620"/>
      <c r="Y421" s="620"/>
      <c r="Z421" s="620"/>
      <c r="AA421" s="65"/>
      <c r="AB421" s="65"/>
      <c r="AC421" s="79"/>
    </row>
    <row r="422" spans="1:68" ht="14.25" customHeight="1" x14ac:dyDescent="0.25">
      <c r="A422" s="621" t="s">
        <v>76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6"/>
      <c r="AB422" s="66"/>
      <c r="AC422" s="80"/>
    </row>
    <row r="423" spans="1:68" ht="27" customHeight="1" x14ac:dyDescent="0.25">
      <c r="A423" s="63" t="s">
        <v>655</v>
      </c>
      <c r="B423" s="63" t="s">
        <v>656</v>
      </c>
      <c r="C423" s="36">
        <v>4301031261</v>
      </c>
      <c r="D423" s="622">
        <v>4680115885103</v>
      </c>
      <c r="E423" s="622"/>
      <c r="F423" s="62">
        <v>0.27</v>
      </c>
      <c r="G423" s="37">
        <v>6</v>
      </c>
      <c r="H423" s="62">
        <v>1.62</v>
      </c>
      <c r="I423" s="62">
        <v>1.8</v>
      </c>
      <c r="J423" s="37">
        <v>182</v>
      </c>
      <c r="K423" s="37" t="s">
        <v>88</v>
      </c>
      <c r="L423" s="37" t="s">
        <v>45</v>
      </c>
      <c r="M423" s="38" t="s">
        <v>80</v>
      </c>
      <c r="N423" s="38"/>
      <c r="O423" s="37">
        <v>40</v>
      </c>
      <c r="P423" s="8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624"/>
      <c r="R423" s="624"/>
      <c r="S423" s="624"/>
      <c r="T423" s="625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76" t="s">
        <v>657</v>
      </c>
      <c r="AG423" s="78"/>
      <c r="AJ423" s="84" t="s">
        <v>45</v>
      </c>
      <c r="AK423" s="84">
        <v>0</v>
      </c>
      <c r="BB423" s="47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29"/>
      <c r="B424" s="629"/>
      <c r="C424" s="629"/>
      <c r="D424" s="629"/>
      <c r="E424" s="629"/>
      <c r="F424" s="629"/>
      <c r="G424" s="629"/>
      <c r="H424" s="629"/>
      <c r="I424" s="629"/>
      <c r="J424" s="629"/>
      <c r="K424" s="629"/>
      <c r="L424" s="629"/>
      <c r="M424" s="629"/>
      <c r="N424" s="629"/>
      <c r="O424" s="630"/>
      <c r="P424" s="626" t="s">
        <v>40</v>
      </c>
      <c r="Q424" s="627"/>
      <c r="R424" s="627"/>
      <c r="S424" s="627"/>
      <c r="T424" s="627"/>
      <c r="U424" s="627"/>
      <c r="V424" s="628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29"/>
      <c r="B425" s="629"/>
      <c r="C425" s="629"/>
      <c r="D425" s="629"/>
      <c r="E425" s="629"/>
      <c r="F425" s="629"/>
      <c r="G425" s="629"/>
      <c r="H425" s="629"/>
      <c r="I425" s="629"/>
      <c r="J425" s="629"/>
      <c r="K425" s="629"/>
      <c r="L425" s="629"/>
      <c r="M425" s="629"/>
      <c r="N425" s="629"/>
      <c r="O425" s="630"/>
      <c r="P425" s="626" t="s">
        <v>40</v>
      </c>
      <c r="Q425" s="627"/>
      <c r="R425" s="627"/>
      <c r="S425" s="627"/>
      <c r="T425" s="627"/>
      <c r="U425" s="627"/>
      <c r="V425" s="628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619" t="s">
        <v>658</v>
      </c>
      <c r="B426" s="619"/>
      <c r="C426" s="619"/>
      <c r="D426" s="619"/>
      <c r="E426" s="619"/>
      <c r="F426" s="619"/>
      <c r="G426" s="619"/>
      <c r="H426" s="619"/>
      <c r="I426" s="619"/>
      <c r="J426" s="619"/>
      <c r="K426" s="619"/>
      <c r="L426" s="619"/>
      <c r="M426" s="619"/>
      <c r="N426" s="619"/>
      <c r="O426" s="619"/>
      <c r="P426" s="619"/>
      <c r="Q426" s="619"/>
      <c r="R426" s="619"/>
      <c r="S426" s="619"/>
      <c r="T426" s="619"/>
      <c r="U426" s="619"/>
      <c r="V426" s="619"/>
      <c r="W426" s="619"/>
      <c r="X426" s="619"/>
      <c r="Y426" s="619"/>
      <c r="Z426" s="619"/>
      <c r="AA426" s="54"/>
      <c r="AB426" s="54"/>
      <c r="AC426" s="54"/>
    </row>
    <row r="427" spans="1:68" ht="16.5" customHeight="1" x14ac:dyDescent="0.25">
      <c r="A427" s="620" t="s">
        <v>658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65"/>
      <c r="AB427" s="65"/>
      <c r="AC427" s="79"/>
    </row>
    <row r="428" spans="1:68" ht="14.25" customHeight="1" x14ac:dyDescent="0.25">
      <c r="A428" s="621" t="s">
        <v>113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6"/>
      <c r="AB428" s="66"/>
      <c r="AC428" s="80"/>
    </row>
    <row r="429" spans="1:68" ht="27" customHeight="1" x14ac:dyDescent="0.25">
      <c r="A429" s="63" t="s">
        <v>659</v>
      </c>
      <c r="B429" s="63" t="s">
        <v>660</v>
      </c>
      <c r="C429" s="36">
        <v>4301011795</v>
      </c>
      <c r="D429" s="622">
        <v>4607091389067</v>
      </c>
      <c r="E429" s="622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118</v>
      </c>
      <c r="L429" s="37" t="s">
        <v>45</v>
      </c>
      <c r="M429" s="38" t="s">
        <v>117</v>
      </c>
      <c r="N429" s="38"/>
      <c r="O429" s="37">
        <v>60</v>
      </c>
      <c r="P429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624"/>
      <c r="R429" s="624"/>
      <c r="S429" s="624"/>
      <c r="T429" s="625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9" si="48">IFERROR(IF(X429="",0,CEILING((X429/$H429),1)*$H429),"")</f>
        <v>0</v>
      </c>
      <c r="Z429" s="41" t="str">
        <f t="shared" ref="Z429:Z434" si="49">IFERROR(IF(Y429=0,"",ROUNDUP(Y429/H429,0)*0.01196),"")</f>
        <v/>
      </c>
      <c r="AA429" s="68" t="s">
        <v>45</v>
      </c>
      <c r="AB429" s="69" t="s">
        <v>45</v>
      </c>
      <c r="AC429" s="478" t="s">
        <v>661</v>
      </c>
      <c r="AG429" s="78"/>
      <c r="AJ429" s="84" t="s">
        <v>45</v>
      </c>
      <c r="AK429" s="84">
        <v>0</v>
      </c>
      <c r="BB429" s="479" t="s">
        <v>66</v>
      </c>
      <c r="BM429" s="78">
        <f t="shared" ref="BM429:BM439" si="50">IFERROR(X429*I429/H429,"0")</f>
        <v>0</v>
      </c>
      <c r="BN429" s="78">
        <f t="shared" ref="BN429:BN439" si="51">IFERROR(Y429*I429/H429,"0")</f>
        <v>0</v>
      </c>
      <c r="BO429" s="78">
        <f t="shared" ref="BO429:BO439" si="52">IFERROR(1/J429*(X429/H429),"0")</f>
        <v>0</v>
      </c>
      <c r="BP429" s="78">
        <f t="shared" ref="BP429:BP439" si="53">IFERROR(1/J429*(Y429/H429),"0")</f>
        <v>0</v>
      </c>
    </row>
    <row r="430" spans="1:68" ht="27" customHeight="1" x14ac:dyDescent="0.25">
      <c r="A430" s="63" t="s">
        <v>662</v>
      </c>
      <c r="B430" s="63" t="s">
        <v>663</v>
      </c>
      <c r="C430" s="36">
        <v>4301011961</v>
      </c>
      <c r="D430" s="622">
        <v>4680115885271</v>
      </c>
      <c r="E430" s="622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624"/>
      <c r="R430" s="624"/>
      <c r="S430" s="624"/>
      <c r="T430" s="625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27" customHeight="1" x14ac:dyDescent="0.25">
      <c r="A431" s="63" t="s">
        <v>665</v>
      </c>
      <c r="B431" s="63" t="s">
        <v>666</v>
      </c>
      <c r="C431" s="36">
        <v>4301011376</v>
      </c>
      <c r="D431" s="622">
        <v>4680115885226</v>
      </c>
      <c r="E431" s="622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92</v>
      </c>
      <c r="N431" s="38"/>
      <c r="O431" s="37">
        <v>60</v>
      </c>
      <c r="P431" s="8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624"/>
      <c r="R431" s="624"/>
      <c r="S431" s="624"/>
      <c r="T431" s="625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4301012145</v>
      </c>
      <c r="D432" s="622">
        <v>4607091383522</v>
      </c>
      <c r="E432" s="62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117</v>
      </c>
      <c r="N432" s="38"/>
      <c r="O432" s="37">
        <v>60</v>
      </c>
      <c r="P432" s="829" t="s">
        <v>670</v>
      </c>
      <c r="Q432" s="624"/>
      <c r="R432" s="624"/>
      <c r="S432" s="624"/>
      <c r="T432" s="62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671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672</v>
      </c>
      <c r="B433" s="63" t="s">
        <v>673</v>
      </c>
      <c r="C433" s="36">
        <v>4301011774</v>
      </c>
      <c r="D433" s="622">
        <v>4680115884502</v>
      </c>
      <c r="E433" s="62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624"/>
      <c r="R433" s="624"/>
      <c r="S433" s="624"/>
      <c r="T433" s="62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4301011771</v>
      </c>
      <c r="D434" s="622">
        <v>4607091389104</v>
      </c>
      <c r="E434" s="62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624"/>
      <c r="R434" s="624"/>
      <c r="S434" s="624"/>
      <c r="T434" s="62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4301012125</v>
      </c>
      <c r="D435" s="622">
        <v>4680115886391</v>
      </c>
      <c r="E435" s="622"/>
      <c r="F435" s="62">
        <v>0.4</v>
      </c>
      <c r="G435" s="37">
        <v>6</v>
      </c>
      <c r="H435" s="62">
        <v>2.4</v>
      </c>
      <c r="I435" s="62">
        <v>2.58</v>
      </c>
      <c r="J435" s="37">
        <v>182</v>
      </c>
      <c r="K435" s="37" t="s">
        <v>88</v>
      </c>
      <c r="L435" s="37" t="s">
        <v>45</v>
      </c>
      <c r="M435" s="38" t="s">
        <v>92</v>
      </c>
      <c r="N435" s="38"/>
      <c r="O435" s="37">
        <v>60</v>
      </c>
      <c r="P435" s="83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624"/>
      <c r="R435" s="624"/>
      <c r="S435" s="624"/>
      <c r="T435" s="62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IFERROR(IF(Y435=0,"",ROUNDUP(Y435/H435,0)*0.00651),"")</f>
        <v/>
      </c>
      <c r="AA435" s="68" t="s">
        <v>45</v>
      </c>
      <c r="AB435" s="69" t="s">
        <v>45</v>
      </c>
      <c r="AC435" s="490" t="s">
        <v>661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4301012035</v>
      </c>
      <c r="D436" s="622">
        <v>4680115880603</v>
      </c>
      <c r="E436" s="622"/>
      <c r="F436" s="62">
        <v>0.6</v>
      </c>
      <c r="G436" s="37">
        <v>8</v>
      </c>
      <c r="H436" s="62">
        <v>4.8</v>
      </c>
      <c r="I436" s="62">
        <v>6.93</v>
      </c>
      <c r="J436" s="37">
        <v>132</v>
      </c>
      <c r="K436" s="37" t="s">
        <v>121</v>
      </c>
      <c r="L436" s="37" t="s">
        <v>45</v>
      </c>
      <c r="M436" s="38" t="s">
        <v>117</v>
      </c>
      <c r="N436" s="38"/>
      <c r="O436" s="37">
        <v>60</v>
      </c>
      <c r="P436" s="8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624"/>
      <c r="R436" s="624"/>
      <c r="S436" s="624"/>
      <c r="T436" s="62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492" t="s">
        <v>661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4301012036</v>
      </c>
      <c r="D437" s="622">
        <v>4680115882782</v>
      </c>
      <c r="E437" s="622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624"/>
      <c r="R437" s="624"/>
      <c r="S437" s="624"/>
      <c r="T437" s="62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684</v>
      </c>
      <c r="B438" s="63" t="s">
        <v>685</v>
      </c>
      <c r="C438" s="36">
        <v>4301012050</v>
      </c>
      <c r="D438" s="622">
        <v>4680115885479</v>
      </c>
      <c r="E438" s="622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88</v>
      </c>
      <c r="L438" s="37" t="s">
        <v>45</v>
      </c>
      <c r="M438" s="38" t="s">
        <v>117</v>
      </c>
      <c r="N438" s="38"/>
      <c r="O438" s="37">
        <v>60</v>
      </c>
      <c r="P438" s="83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624"/>
      <c r="R438" s="624"/>
      <c r="S438" s="624"/>
      <c r="T438" s="62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677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4301012034</v>
      </c>
      <c r="D439" s="622">
        <v>4607091389982</v>
      </c>
      <c r="E439" s="622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121</v>
      </c>
      <c r="L439" s="37" t="s">
        <v>45</v>
      </c>
      <c r="M439" s="38" t="s">
        <v>117</v>
      </c>
      <c r="N439" s="38"/>
      <c r="O439" s="37">
        <v>60</v>
      </c>
      <c r="P439" s="8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624"/>
      <c r="R439" s="624"/>
      <c r="S439" s="624"/>
      <c r="T439" s="62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x14ac:dyDescent="0.2">
      <c r="A440" s="629"/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30"/>
      <c r="P440" s="626" t="s">
        <v>40</v>
      </c>
      <c r="Q440" s="627"/>
      <c r="R440" s="627"/>
      <c r="S440" s="627"/>
      <c r="T440" s="627"/>
      <c r="U440" s="627"/>
      <c r="V440" s="628"/>
      <c r="W440" s="42" t="s">
        <v>39</v>
      </c>
      <c r="X440" s="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29"/>
      <c r="B441" s="629"/>
      <c r="C441" s="629"/>
      <c r="D441" s="629"/>
      <c r="E441" s="629"/>
      <c r="F441" s="629"/>
      <c r="G441" s="629"/>
      <c r="H441" s="629"/>
      <c r="I441" s="629"/>
      <c r="J441" s="629"/>
      <c r="K441" s="629"/>
      <c r="L441" s="629"/>
      <c r="M441" s="629"/>
      <c r="N441" s="629"/>
      <c r="O441" s="630"/>
      <c r="P441" s="626" t="s">
        <v>40</v>
      </c>
      <c r="Q441" s="627"/>
      <c r="R441" s="627"/>
      <c r="S441" s="627"/>
      <c r="T441" s="627"/>
      <c r="U441" s="627"/>
      <c r="V441" s="628"/>
      <c r="W441" s="42" t="s">
        <v>0</v>
      </c>
      <c r="X441" s="43">
        <f>IFERROR(SUM(X429:X439),"0")</f>
        <v>0</v>
      </c>
      <c r="Y441" s="43">
        <f>IFERROR(SUM(Y429:Y439),"0")</f>
        <v>0</v>
      </c>
      <c r="Z441" s="42"/>
      <c r="AA441" s="67"/>
      <c r="AB441" s="67"/>
      <c r="AC441" s="67"/>
    </row>
    <row r="442" spans="1:68" ht="14.25" customHeight="1" x14ac:dyDescent="0.25">
      <c r="A442" s="621" t="s">
        <v>145</v>
      </c>
      <c r="B442" s="621"/>
      <c r="C442" s="621"/>
      <c r="D442" s="621"/>
      <c r="E442" s="621"/>
      <c r="F442" s="621"/>
      <c r="G442" s="621"/>
      <c r="H442" s="621"/>
      <c r="I442" s="621"/>
      <c r="J442" s="621"/>
      <c r="K442" s="621"/>
      <c r="L442" s="621"/>
      <c r="M442" s="621"/>
      <c r="N442" s="621"/>
      <c r="O442" s="621"/>
      <c r="P442" s="621"/>
      <c r="Q442" s="621"/>
      <c r="R442" s="621"/>
      <c r="S442" s="621"/>
      <c r="T442" s="621"/>
      <c r="U442" s="621"/>
      <c r="V442" s="621"/>
      <c r="W442" s="621"/>
      <c r="X442" s="621"/>
      <c r="Y442" s="621"/>
      <c r="Z442" s="621"/>
      <c r="AA442" s="66"/>
      <c r="AB442" s="66"/>
      <c r="AC442" s="80"/>
    </row>
    <row r="443" spans="1:68" ht="16.5" customHeight="1" x14ac:dyDescent="0.25">
      <c r="A443" s="63" t="s">
        <v>688</v>
      </c>
      <c r="B443" s="63" t="s">
        <v>689</v>
      </c>
      <c r="C443" s="36">
        <v>4301020334</v>
      </c>
      <c r="D443" s="622">
        <v>4607091388930</v>
      </c>
      <c r="E443" s="622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118</v>
      </c>
      <c r="L443" s="37" t="s">
        <v>45</v>
      </c>
      <c r="M443" s="38" t="s">
        <v>92</v>
      </c>
      <c r="N443" s="38"/>
      <c r="O443" s="37">
        <v>70</v>
      </c>
      <c r="P443" s="8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624"/>
      <c r="R443" s="624"/>
      <c r="S443" s="624"/>
      <c r="T443" s="625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00" t="s">
        <v>690</v>
      </c>
      <c r="AG443" s="78"/>
      <c r="AJ443" s="84" t="s">
        <v>45</v>
      </c>
      <c r="AK443" s="84">
        <v>0</v>
      </c>
      <c r="BB443" s="50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691</v>
      </c>
      <c r="B444" s="63" t="s">
        <v>692</v>
      </c>
      <c r="C444" s="36">
        <v>4301020384</v>
      </c>
      <c r="D444" s="622">
        <v>4680115886407</v>
      </c>
      <c r="E444" s="622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88</v>
      </c>
      <c r="L444" s="37" t="s">
        <v>45</v>
      </c>
      <c r="M444" s="38" t="s">
        <v>92</v>
      </c>
      <c r="N444" s="38"/>
      <c r="O444" s="37">
        <v>70</v>
      </c>
      <c r="P444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624"/>
      <c r="R444" s="624"/>
      <c r="S444" s="624"/>
      <c r="T444" s="625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2" t="s">
        <v>690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693</v>
      </c>
      <c r="B445" s="63" t="s">
        <v>694</v>
      </c>
      <c r="C445" s="36">
        <v>4301020385</v>
      </c>
      <c r="D445" s="622">
        <v>4680115880054</v>
      </c>
      <c r="E445" s="622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70</v>
      </c>
      <c r="P445" s="8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624"/>
      <c r="R445" s="624"/>
      <c r="S445" s="624"/>
      <c r="T445" s="625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04" t="s">
        <v>690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26" t="s">
        <v>40</v>
      </c>
      <c r="Q446" s="627"/>
      <c r="R446" s="627"/>
      <c r="S446" s="627"/>
      <c r="T446" s="627"/>
      <c r="U446" s="627"/>
      <c r="V446" s="628"/>
      <c r="W446" s="42" t="s">
        <v>39</v>
      </c>
      <c r="X446" s="43">
        <f>IFERROR(X443/H443,"0")+IFERROR(X444/H444,"0")+IFERROR(X445/H445,"0")</f>
        <v>0</v>
      </c>
      <c r="Y446" s="43">
        <f>IFERROR(Y443/H443,"0")+IFERROR(Y444/H444,"0")+IFERROR(Y445/H445,"0")</f>
        <v>0</v>
      </c>
      <c r="Z446" s="43">
        <f>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29"/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30"/>
      <c r="P447" s="626" t="s">
        <v>40</v>
      </c>
      <c r="Q447" s="627"/>
      <c r="R447" s="627"/>
      <c r="S447" s="627"/>
      <c r="T447" s="627"/>
      <c r="U447" s="627"/>
      <c r="V447" s="628"/>
      <c r="W447" s="42" t="s">
        <v>0</v>
      </c>
      <c r="X447" s="43">
        <f>IFERROR(SUM(X443:X445),"0")</f>
        <v>0</v>
      </c>
      <c r="Y447" s="43">
        <f>IFERROR(SUM(Y443:Y445),"0")</f>
        <v>0</v>
      </c>
      <c r="Z447" s="42"/>
      <c r="AA447" s="67"/>
      <c r="AB447" s="67"/>
      <c r="AC447" s="67"/>
    </row>
    <row r="448" spans="1:68" ht="14.25" customHeight="1" x14ac:dyDescent="0.25">
      <c r="A448" s="621" t="s">
        <v>76</v>
      </c>
      <c r="B448" s="621"/>
      <c r="C448" s="621"/>
      <c r="D448" s="621"/>
      <c r="E448" s="621"/>
      <c r="F448" s="621"/>
      <c r="G448" s="621"/>
      <c r="H448" s="621"/>
      <c r="I448" s="621"/>
      <c r="J448" s="621"/>
      <c r="K448" s="621"/>
      <c r="L448" s="621"/>
      <c r="M448" s="621"/>
      <c r="N448" s="621"/>
      <c r="O448" s="621"/>
      <c r="P448" s="621"/>
      <c r="Q448" s="621"/>
      <c r="R448" s="621"/>
      <c r="S448" s="621"/>
      <c r="T448" s="621"/>
      <c r="U448" s="621"/>
      <c r="V448" s="621"/>
      <c r="W448" s="621"/>
      <c r="X448" s="621"/>
      <c r="Y448" s="621"/>
      <c r="Z448" s="621"/>
      <c r="AA448" s="66"/>
      <c r="AB448" s="66"/>
      <c r="AC448" s="80"/>
    </row>
    <row r="449" spans="1:68" ht="27" customHeight="1" x14ac:dyDescent="0.25">
      <c r="A449" s="63" t="s">
        <v>695</v>
      </c>
      <c r="B449" s="63" t="s">
        <v>696</v>
      </c>
      <c r="C449" s="36">
        <v>4301031349</v>
      </c>
      <c r="D449" s="622">
        <v>4680115883116</v>
      </c>
      <c r="E449" s="622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118</v>
      </c>
      <c r="L449" s="37" t="s">
        <v>45</v>
      </c>
      <c r="M449" s="38" t="s">
        <v>117</v>
      </c>
      <c r="N449" s="38"/>
      <c r="O449" s="37">
        <v>70</v>
      </c>
      <c r="P449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624"/>
      <c r="R449" s="624"/>
      <c r="S449" s="624"/>
      <c r="T449" s="62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4" si="54"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06" t="s">
        <v>697</v>
      </c>
      <c r="AG449" s="78"/>
      <c r="AJ449" s="84" t="s">
        <v>45</v>
      </c>
      <c r="AK449" s="84">
        <v>0</v>
      </c>
      <c r="BB449" s="507" t="s">
        <v>66</v>
      </c>
      <c r="BM449" s="78">
        <f t="shared" ref="BM449:BM454" si="55">IFERROR(X449*I449/H449,"0")</f>
        <v>0</v>
      </c>
      <c r="BN449" s="78">
        <f t="shared" ref="BN449:BN454" si="56">IFERROR(Y449*I449/H449,"0")</f>
        <v>0</v>
      </c>
      <c r="BO449" s="78">
        <f t="shared" ref="BO449:BO454" si="57">IFERROR(1/J449*(X449/H449),"0")</f>
        <v>0</v>
      </c>
      <c r="BP449" s="78">
        <f t="shared" ref="BP449:BP454" si="58">IFERROR(1/J449*(Y449/H449),"0")</f>
        <v>0</v>
      </c>
    </row>
    <row r="450" spans="1:68" ht="27" customHeight="1" x14ac:dyDescent="0.25">
      <c r="A450" s="63" t="s">
        <v>698</v>
      </c>
      <c r="B450" s="63" t="s">
        <v>699</v>
      </c>
      <c r="C450" s="36">
        <v>4301031350</v>
      </c>
      <c r="D450" s="622">
        <v>4680115883093</v>
      </c>
      <c r="E450" s="622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80</v>
      </c>
      <c r="N450" s="38"/>
      <c r="O450" s="37">
        <v>70</v>
      </c>
      <c r="P450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624"/>
      <c r="R450" s="624"/>
      <c r="S450" s="624"/>
      <c r="T450" s="62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4301031353</v>
      </c>
      <c r="D451" s="622">
        <v>4680115883109</v>
      </c>
      <c r="E451" s="622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624"/>
      <c r="R451" s="624"/>
      <c r="S451" s="624"/>
      <c r="T451" s="625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704</v>
      </c>
      <c r="B452" s="63" t="s">
        <v>705</v>
      </c>
      <c r="C452" s="36">
        <v>4301031419</v>
      </c>
      <c r="D452" s="622">
        <v>4680115882072</v>
      </c>
      <c r="E452" s="622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624"/>
      <c r="R452" s="624"/>
      <c r="S452" s="624"/>
      <c r="T452" s="625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2" t="s">
        <v>697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706</v>
      </c>
      <c r="B453" s="63" t="s">
        <v>707</v>
      </c>
      <c r="C453" s="36">
        <v>4301031418</v>
      </c>
      <c r="D453" s="622">
        <v>4680115882102</v>
      </c>
      <c r="E453" s="622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121</v>
      </c>
      <c r="L453" s="37" t="s">
        <v>45</v>
      </c>
      <c r="M453" s="38" t="s">
        <v>80</v>
      </c>
      <c r="N453" s="38"/>
      <c r="O453" s="37">
        <v>70</v>
      </c>
      <c r="P453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624"/>
      <c r="R453" s="624"/>
      <c r="S453" s="624"/>
      <c r="T453" s="62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ht="27" customHeight="1" x14ac:dyDescent="0.25">
      <c r="A454" s="63" t="s">
        <v>708</v>
      </c>
      <c r="B454" s="63" t="s">
        <v>709</v>
      </c>
      <c r="C454" s="36">
        <v>4301031417</v>
      </c>
      <c r="D454" s="622">
        <v>4680115882096</v>
      </c>
      <c r="E454" s="622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624"/>
      <c r="R454" s="624"/>
      <c r="S454" s="624"/>
      <c r="T454" s="62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x14ac:dyDescent="0.2">
      <c r="A455" s="629"/>
      <c r="B455" s="629"/>
      <c r="C455" s="629"/>
      <c r="D455" s="629"/>
      <c r="E455" s="629"/>
      <c r="F455" s="629"/>
      <c r="G455" s="629"/>
      <c r="H455" s="629"/>
      <c r="I455" s="629"/>
      <c r="J455" s="629"/>
      <c r="K455" s="629"/>
      <c r="L455" s="629"/>
      <c r="M455" s="629"/>
      <c r="N455" s="629"/>
      <c r="O455" s="630"/>
      <c r="P455" s="626" t="s">
        <v>40</v>
      </c>
      <c r="Q455" s="627"/>
      <c r="R455" s="627"/>
      <c r="S455" s="627"/>
      <c r="T455" s="627"/>
      <c r="U455" s="627"/>
      <c r="V455" s="628"/>
      <c r="W455" s="42" t="s">
        <v>39</v>
      </c>
      <c r="X455" s="43">
        <f>IFERROR(X449/H449,"0")+IFERROR(X450/H450,"0")+IFERROR(X451/H451,"0")+IFERROR(X452/H452,"0")+IFERROR(X453/H453,"0")+IFERROR(X454/H454,"0")</f>
        <v>0</v>
      </c>
      <c r="Y455" s="43">
        <f>IFERROR(Y449/H449,"0")+IFERROR(Y450/H450,"0")+IFERROR(Y451/H451,"0")+IFERROR(Y452/H452,"0")+IFERROR(Y453/H453,"0")+IFERROR(Y454/H454,"0")</f>
        <v>0</v>
      </c>
      <c r="Z455" s="43">
        <f>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29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26" t="s">
        <v>40</v>
      </c>
      <c r="Q456" s="627"/>
      <c r="R456" s="627"/>
      <c r="S456" s="627"/>
      <c r="T456" s="627"/>
      <c r="U456" s="627"/>
      <c r="V456" s="628"/>
      <c r="W456" s="42" t="s">
        <v>0</v>
      </c>
      <c r="X456" s="43">
        <f>IFERROR(SUM(X449:X454),"0")</f>
        <v>0</v>
      </c>
      <c r="Y456" s="43">
        <f>IFERROR(SUM(Y449:Y454),"0")</f>
        <v>0</v>
      </c>
      <c r="Z456" s="42"/>
      <c r="AA456" s="67"/>
      <c r="AB456" s="67"/>
      <c r="AC456" s="67"/>
    </row>
    <row r="457" spans="1:68" ht="14.25" customHeight="1" x14ac:dyDescent="0.25">
      <c r="A457" s="621" t="s">
        <v>82</v>
      </c>
      <c r="B457" s="621"/>
      <c r="C457" s="621"/>
      <c r="D457" s="621"/>
      <c r="E457" s="621"/>
      <c r="F457" s="621"/>
      <c r="G457" s="621"/>
      <c r="H457" s="621"/>
      <c r="I457" s="621"/>
      <c r="J457" s="621"/>
      <c r="K457" s="621"/>
      <c r="L457" s="621"/>
      <c r="M457" s="621"/>
      <c r="N457" s="621"/>
      <c r="O457" s="621"/>
      <c r="P457" s="621"/>
      <c r="Q457" s="621"/>
      <c r="R457" s="621"/>
      <c r="S457" s="621"/>
      <c r="T457" s="621"/>
      <c r="U457" s="621"/>
      <c r="V457" s="621"/>
      <c r="W457" s="621"/>
      <c r="X457" s="621"/>
      <c r="Y457" s="621"/>
      <c r="Z457" s="621"/>
      <c r="AA457" s="66"/>
      <c r="AB457" s="66"/>
      <c r="AC457" s="80"/>
    </row>
    <row r="458" spans="1:68" ht="16.5" customHeight="1" x14ac:dyDescent="0.25">
      <c r="A458" s="63" t="s">
        <v>710</v>
      </c>
      <c r="B458" s="63" t="s">
        <v>711</v>
      </c>
      <c r="C458" s="36">
        <v>4301051232</v>
      </c>
      <c r="D458" s="622">
        <v>4607091383409</v>
      </c>
      <c r="E458" s="622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118</v>
      </c>
      <c r="L458" s="37" t="s">
        <v>45</v>
      </c>
      <c r="M458" s="38" t="s">
        <v>92</v>
      </c>
      <c r="N458" s="38"/>
      <c r="O458" s="37">
        <v>45</v>
      </c>
      <c r="P458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624"/>
      <c r="R458" s="624"/>
      <c r="S458" s="624"/>
      <c r="T458" s="625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18" t="s">
        <v>712</v>
      </c>
      <c r="AG458" s="78"/>
      <c r="AJ458" s="84" t="s">
        <v>45</v>
      </c>
      <c r="AK458" s="84">
        <v>0</v>
      </c>
      <c r="BB458" s="51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713</v>
      </c>
      <c r="B459" s="63" t="s">
        <v>714</v>
      </c>
      <c r="C459" s="36">
        <v>4301051233</v>
      </c>
      <c r="D459" s="622">
        <v>4607091383416</v>
      </c>
      <c r="E459" s="622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624"/>
      <c r="R459" s="624"/>
      <c r="S459" s="624"/>
      <c r="T459" s="625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716</v>
      </c>
      <c r="B460" s="63" t="s">
        <v>717</v>
      </c>
      <c r="C460" s="36">
        <v>4301051064</v>
      </c>
      <c r="D460" s="622">
        <v>4680115883536</v>
      </c>
      <c r="E460" s="622"/>
      <c r="F460" s="62">
        <v>0.3</v>
      </c>
      <c r="G460" s="37">
        <v>6</v>
      </c>
      <c r="H460" s="62">
        <v>1.8</v>
      </c>
      <c r="I460" s="62">
        <v>2.0459999999999998</v>
      </c>
      <c r="J460" s="37">
        <v>182</v>
      </c>
      <c r="K460" s="37" t="s">
        <v>88</v>
      </c>
      <c r="L460" s="37" t="s">
        <v>45</v>
      </c>
      <c r="M460" s="38" t="s">
        <v>92</v>
      </c>
      <c r="N460" s="38"/>
      <c r="O460" s="37">
        <v>45</v>
      </c>
      <c r="P460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624"/>
      <c r="R460" s="624"/>
      <c r="S460" s="624"/>
      <c r="T460" s="625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IFERROR(IF(Y460=0,"",ROUNDUP(Y460/H460,0)*0.00651),"")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26" t="s">
        <v>40</v>
      </c>
      <c r="Q461" s="627"/>
      <c r="R461" s="627"/>
      <c r="S461" s="627"/>
      <c r="T461" s="627"/>
      <c r="U461" s="627"/>
      <c r="V461" s="628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29"/>
      <c r="B462" s="629"/>
      <c r="C462" s="629"/>
      <c r="D462" s="629"/>
      <c r="E462" s="629"/>
      <c r="F462" s="629"/>
      <c r="G462" s="629"/>
      <c r="H462" s="629"/>
      <c r="I462" s="629"/>
      <c r="J462" s="629"/>
      <c r="K462" s="629"/>
      <c r="L462" s="629"/>
      <c r="M462" s="629"/>
      <c r="N462" s="629"/>
      <c r="O462" s="630"/>
      <c r="P462" s="626" t="s">
        <v>40</v>
      </c>
      <c r="Q462" s="627"/>
      <c r="R462" s="627"/>
      <c r="S462" s="627"/>
      <c r="T462" s="627"/>
      <c r="U462" s="627"/>
      <c r="V462" s="628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27.75" customHeight="1" x14ac:dyDescent="0.2">
      <c r="A463" s="619" t="s">
        <v>719</v>
      </c>
      <c r="B463" s="619"/>
      <c r="C463" s="619"/>
      <c r="D463" s="619"/>
      <c r="E463" s="619"/>
      <c r="F463" s="619"/>
      <c r="G463" s="619"/>
      <c r="H463" s="619"/>
      <c r="I463" s="619"/>
      <c r="J463" s="619"/>
      <c r="K463" s="619"/>
      <c r="L463" s="619"/>
      <c r="M463" s="619"/>
      <c r="N463" s="619"/>
      <c r="O463" s="619"/>
      <c r="P463" s="619"/>
      <c r="Q463" s="619"/>
      <c r="R463" s="619"/>
      <c r="S463" s="619"/>
      <c r="T463" s="619"/>
      <c r="U463" s="619"/>
      <c r="V463" s="619"/>
      <c r="W463" s="619"/>
      <c r="X463" s="619"/>
      <c r="Y463" s="619"/>
      <c r="Z463" s="619"/>
      <c r="AA463" s="54"/>
      <c r="AB463" s="54"/>
      <c r="AC463" s="54"/>
    </row>
    <row r="464" spans="1:68" ht="16.5" customHeight="1" x14ac:dyDescent="0.25">
      <c r="A464" s="620" t="s">
        <v>719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5"/>
      <c r="AB464" s="65"/>
      <c r="AC464" s="79"/>
    </row>
    <row r="465" spans="1:68" ht="14.25" customHeight="1" x14ac:dyDescent="0.25">
      <c r="A465" s="621" t="s">
        <v>113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6"/>
      <c r="AB465" s="66"/>
      <c r="AC465" s="80"/>
    </row>
    <row r="466" spans="1:68" ht="27" customHeight="1" x14ac:dyDescent="0.25">
      <c r="A466" s="63" t="s">
        <v>720</v>
      </c>
      <c r="B466" s="63" t="s">
        <v>721</v>
      </c>
      <c r="C466" s="36">
        <v>4301011763</v>
      </c>
      <c r="D466" s="622">
        <v>4640242181011</v>
      </c>
      <c r="E466" s="622"/>
      <c r="F466" s="62">
        <v>1.35</v>
      </c>
      <c r="G466" s="37">
        <v>8</v>
      </c>
      <c r="H466" s="62">
        <v>10.8</v>
      </c>
      <c r="I466" s="62">
        <v>11.234999999999999</v>
      </c>
      <c r="J466" s="37">
        <v>64</v>
      </c>
      <c r="K466" s="37" t="s">
        <v>118</v>
      </c>
      <c r="L466" s="37" t="s">
        <v>45</v>
      </c>
      <c r="M466" s="38" t="s">
        <v>92</v>
      </c>
      <c r="N466" s="38"/>
      <c r="O466" s="37">
        <v>55</v>
      </c>
      <c r="P466" s="84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624"/>
      <c r="R466" s="624"/>
      <c r="S466" s="624"/>
      <c r="T466" s="625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24" t="s">
        <v>722</v>
      </c>
      <c r="AG466" s="78"/>
      <c r="AJ466" s="84" t="s">
        <v>45</v>
      </c>
      <c r="AK466" s="84">
        <v>0</v>
      </c>
      <c r="BB466" s="52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4301011585</v>
      </c>
      <c r="D467" s="622">
        <v>4640242180441</v>
      </c>
      <c r="E467" s="622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118</v>
      </c>
      <c r="L467" s="37" t="s">
        <v>45</v>
      </c>
      <c r="M467" s="38" t="s">
        <v>117</v>
      </c>
      <c r="N467" s="38"/>
      <c r="O467" s="37">
        <v>50</v>
      </c>
      <c r="P467" s="8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624"/>
      <c r="R467" s="624"/>
      <c r="S467" s="624"/>
      <c r="T467" s="62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4301011584</v>
      </c>
      <c r="D468" s="622">
        <v>4640242180564</v>
      </c>
      <c r="E468" s="622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624"/>
      <c r="R468" s="624"/>
      <c r="S468" s="624"/>
      <c r="T468" s="625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4301011764</v>
      </c>
      <c r="D469" s="622">
        <v>4640242181189</v>
      </c>
      <c r="E469" s="622"/>
      <c r="F469" s="62">
        <v>0.4</v>
      </c>
      <c r="G469" s="37">
        <v>10</v>
      </c>
      <c r="H469" s="62">
        <v>4</v>
      </c>
      <c r="I469" s="62">
        <v>4.21</v>
      </c>
      <c r="J469" s="37">
        <v>132</v>
      </c>
      <c r="K469" s="37" t="s">
        <v>121</v>
      </c>
      <c r="L469" s="37" t="s">
        <v>45</v>
      </c>
      <c r="M469" s="38" t="s">
        <v>92</v>
      </c>
      <c r="N469" s="38"/>
      <c r="O469" s="37">
        <v>55</v>
      </c>
      <c r="P469" s="85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624"/>
      <c r="R469" s="624"/>
      <c r="S469" s="624"/>
      <c r="T469" s="625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0" t="s">
        <v>722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29"/>
      <c r="B470" s="629"/>
      <c r="C470" s="629"/>
      <c r="D470" s="629"/>
      <c r="E470" s="629"/>
      <c r="F470" s="629"/>
      <c r="G470" s="629"/>
      <c r="H470" s="629"/>
      <c r="I470" s="629"/>
      <c r="J470" s="629"/>
      <c r="K470" s="629"/>
      <c r="L470" s="629"/>
      <c r="M470" s="629"/>
      <c r="N470" s="629"/>
      <c r="O470" s="630"/>
      <c r="P470" s="626" t="s">
        <v>40</v>
      </c>
      <c r="Q470" s="627"/>
      <c r="R470" s="627"/>
      <c r="S470" s="627"/>
      <c r="T470" s="627"/>
      <c r="U470" s="627"/>
      <c r="V470" s="628"/>
      <c r="W470" s="42" t="s">
        <v>39</v>
      </c>
      <c r="X470" s="43">
        <f>IFERROR(X466/H466,"0")+IFERROR(X467/H467,"0")+IFERROR(X468/H468,"0")+IFERROR(X469/H469,"0")</f>
        <v>0</v>
      </c>
      <c r="Y470" s="43">
        <f>IFERROR(Y466/H466,"0")+IFERROR(Y467/H467,"0")+IFERROR(Y468/H468,"0")+IFERROR(Y469/H469,"0")</f>
        <v>0</v>
      </c>
      <c r="Z470" s="43">
        <f>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29"/>
      <c r="B471" s="629"/>
      <c r="C471" s="629"/>
      <c r="D471" s="629"/>
      <c r="E471" s="629"/>
      <c r="F471" s="629"/>
      <c r="G471" s="629"/>
      <c r="H471" s="629"/>
      <c r="I471" s="629"/>
      <c r="J471" s="629"/>
      <c r="K471" s="629"/>
      <c r="L471" s="629"/>
      <c r="M471" s="629"/>
      <c r="N471" s="629"/>
      <c r="O471" s="630"/>
      <c r="P471" s="626" t="s">
        <v>40</v>
      </c>
      <c r="Q471" s="627"/>
      <c r="R471" s="627"/>
      <c r="S471" s="627"/>
      <c r="T471" s="627"/>
      <c r="U471" s="627"/>
      <c r="V471" s="628"/>
      <c r="W471" s="42" t="s">
        <v>0</v>
      </c>
      <c r="X471" s="43">
        <f>IFERROR(SUM(X466:X469),"0")</f>
        <v>0</v>
      </c>
      <c r="Y471" s="43">
        <f>IFERROR(SUM(Y466:Y469),"0")</f>
        <v>0</v>
      </c>
      <c r="Z471" s="42"/>
      <c r="AA471" s="67"/>
      <c r="AB471" s="67"/>
      <c r="AC471" s="67"/>
    </row>
    <row r="472" spans="1:68" ht="14.25" customHeight="1" x14ac:dyDescent="0.25">
      <c r="A472" s="621" t="s">
        <v>145</v>
      </c>
      <c r="B472" s="621"/>
      <c r="C472" s="621"/>
      <c r="D472" s="621"/>
      <c r="E472" s="621"/>
      <c r="F472" s="621"/>
      <c r="G472" s="621"/>
      <c r="H472" s="621"/>
      <c r="I472" s="621"/>
      <c r="J472" s="621"/>
      <c r="K472" s="621"/>
      <c r="L472" s="621"/>
      <c r="M472" s="621"/>
      <c r="N472" s="621"/>
      <c r="O472" s="621"/>
      <c r="P472" s="621"/>
      <c r="Q472" s="621"/>
      <c r="R472" s="621"/>
      <c r="S472" s="621"/>
      <c r="T472" s="621"/>
      <c r="U472" s="621"/>
      <c r="V472" s="621"/>
      <c r="W472" s="621"/>
      <c r="X472" s="621"/>
      <c r="Y472" s="621"/>
      <c r="Z472" s="621"/>
      <c r="AA472" s="66"/>
      <c r="AB472" s="66"/>
      <c r="AC472" s="80"/>
    </row>
    <row r="473" spans="1:68" ht="27" customHeight="1" x14ac:dyDescent="0.25">
      <c r="A473" s="63" t="s">
        <v>731</v>
      </c>
      <c r="B473" s="63" t="s">
        <v>732</v>
      </c>
      <c r="C473" s="36">
        <v>4301020400</v>
      </c>
      <c r="D473" s="622">
        <v>4640242180519</v>
      </c>
      <c r="E473" s="622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118</v>
      </c>
      <c r="L473" s="37" t="s">
        <v>45</v>
      </c>
      <c r="M473" s="38" t="s">
        <v>117</v>
      </c>
      <c r="N473" s="38"/>
      <c r="O473" s="37">
        <v>50</v>
      </c>
      <c r="P473" s="85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624"/>
      <c r="R473" s="624"/>
      <c r="S473" s="624"/>
      <c r="T473" s="62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2" t="s">
        <v>733</v>
      </c>
      <c r="AG473" s="78"/>
      <c r="AJ473" s="84" t="s">
        <v>45</v>
      </c>
      <c r="AK473" s="84">
        <v>0</v>
      </c>
      <c r="BB473" s="53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734</v>
      </c>
      <c r="B474" s="63" t="s">
        <v>735</v>
      </c>
      <c r="C474" s="36">
        <v>4301020260</v>
      </c>
      <c r="D474" s="622">
        <v>4640242180526</v>
      </c>
      <c r="E474" s="622"/>
      <c r="F474" s="62">
        <v>1.8</v>
      </c>
      <c r="G474" s="37">
        <v>6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4" t="s">
        <v>736</v>
      </c>
      <c r="Q474" s="624"/>
      <c r="R474" s="624"/>
      <c r="S474" s="624"/>
      <c r="T474" s="62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737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738</v>
      </c>
      <c r="B475" s="63" t="s">
        <v>739</v>
      </c>
      <c r="C475" s="36">
        <v>4301020295</v>
      </c>
      <c r="D475" s="622">
        <v>4640242181363</v>
      </c>
      <c r="E475" s="622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121</v>
      </c>
      <c r="L475" s="37" t="s">
        <v>45</v>
      </c>
      <c r="M475" s="38" t="s">
        <v>117</v>
      </c>
      <c r="N475" s="38"/>
      <c r="O475" s="37">
        <v>50</v>
      </c>
      <c r="P475" s="85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624"/>
      <c r="R475" s="624"/>
      <c r="S475" s="624"/>
      <c r="T475" s="62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29"/>
      <c r="B476" s="629"/>
      <c r="C476" s="629"/>
      <c r="D476" s="629"/>
      <c r="E476" s="629"/>
      <c r="F476" s="629"/>
      <c r="G476" s="629"/>
      <c r="H476" s="629"/>
      <c r="I476" s="629"/>
      <c r="J476" s="629"/>
      <c r="K476" s="629"/>
      <c r="L476" s="629"/>
      <c r="M476" s="629"/>
      <c r="N476" s="629"/>
      <c r="O476" s="630"/>
      <c r="P476" s="626" t="s">
        <v>40</v>
      </c>
      <c r="Q476" s="627"/>
      <c r="R476" s="627"/>
      <c r="S476" s="627"/>
      <c r="T476" s="627"/>
      <c r="U476" s="627"/>
      <c r="V476" s="62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29"/>
      <c r="B477" s="629"/>
      <c r="C477" s="629"/>
      <c r="D477" s="629"/>
      <c r="E477" s="629"/>
      <c r="F477" s="629"/>
      <c r="G477" s="629"/>
      <c r="H477" s="629"/>
      <c r="I477" s="629"/>
      <c r="J477" s="629"/>
      <c r="K477" s="629"/>
      <c r="L477" s="629"/>
      <c r="M477" s="629"/>
      <c r="N477" s="629"/>
      <c r="O477" s="630"/>
      <c r="P477" s="626" t="s">
        <v>40</v>
      </c>
      <c r="Q477" s="627"/>
      <c r="R477" s="627"/>
      <c r="S477" s="627"/>
      <c r="T477" s="627"/>
      <c r="U477" s="627"/>
      <c r="V477" s="62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21" t="s">
        <v>76</v>
      </c>
      <c r="B478" s="621"/>
      <c r="C478" s="621"/>
      <c r="D478" s="621"/>
      <c r="E478" s="621"/>
      <c r="F478" s="621"/>
      <c r="G478" s="621"/>
      <c r="H478" s="621"/>
      <c r="I478" s="621"/>
      <c r="J478" s="621"/>
      <c r="K478" s="621"/>
      <c r="L478" s="621"/>
      <c r="M478" s="621"/>
      <c r="N478" s="621"/>
      <c r="O478" s="621"/>
      <c r="P478" s="621"/>
      <c r="Q478" s="621"/>
      <c r="R478" s="621"/>
      <c r="S478" s="621"/>
      <c r="T478" s="621"/>
      <c r="U478" s="621"/>
      <c r="V478" s="621"/>
      <c r="W478" s="621"/>
      <c r="X478" s="621"/>
      <c r="Y478" s="621"/>
      <c r="Z478" s="621"/>
      <c r="AA478" s="66"/>
      <c r="AB478" s="66"/>
      <c r="AC478" s="80"/>
    </row>
    <row r="479" spans="1:68" ht="27" customHeight="1" x14ac:dyDescent="0.25">
      <c r="A479" s="63" t="s">
        <v>741</v>
      </c>
      <c r="B479" s="63" t="s">
        <v>742</v>
      </c>
      <c r="C479" s="36">
        <v>4301031280</v>
      </c>
      <c r="D479" s="622">
        <v>4640242180816</v>
      </c>
      <c r="E479" s="622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121</v>
      </c>
      <c r="L479" s="37" t="s">
        <v>45</v>
      </c>
      <c r="M479" s="38" t="s">
        <v>80</v>
      </c>
      <c r="N479" s="38"/>
      <c r="O479" s="37">
        <v>40</v>
      </c>
      <c r="P479" s="85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624"/>
      <c r="R479" s="624"/>
      <c r="S479" s="624"/>
      <c r="T479" s="625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38" t="s">
        <v>743</v>
      </c>
      <c r="AG479" s="78"/>
      <c r="AJ479" s="84" t="s">
        <v>45</v>
      </c>
      <c r="AK479" s="84">
        <v>0</v>
      </c>
      <c r="BB479" s="53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744</v>
      </c>
      <c r="B480" s="63" t="s">
        <v>745</v>
      </c>
      <c r="C480" s="36">
        <v>4301031244</v>
      </c>
      <c r="D480" s="622">
        <v>4640242180595</v>
      </c>
      <c r="E480" s="622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624"/>
      <c r="R480" s="624"/>
      <c r="S480" s="624"/>
      <c r="T480" s="625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629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26" t="s">
        <v>40</v>
      </c>
      <c r="Q481" s="627"/>
      <c r="R481" s="627"/>
      <c r="S481" s="627"/>
      <c r="T481" s="627"/>
      <c r="U481" s="627"/>
      <c r="V481" s="628"/>
      <c r="W481" s="42" t="s">
        <v>39</v>
      </c>
      <c r="X481" s="43">
        <f>IFERROR(X479/H479,"0")+IFERROR(X480/H480,"0")</f>
        <v>0</v>
      </c>
      <c r="Y481" s="43">
        <f>IFERROR(Y479/H479,"0")+IFERROR(Y480/H480,"0")</f>
        <v>0</v>
      </c>
      <c r="Z481" s="43">
        <f>IFERROR(IF(Z479="",0,Z479),"0")+IFERROR(IF(Z480="",0,Z480),"0")</f>
        <v>0</v>
      </c>
      <c r="AA481" s="67"/>
      <c r="AB481" s="67"/>
      <c r="AC481" s="67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26" t="s">
        <v>40</v>
      </c>
      <c r="Q482" s="627"/>
      <c r="R482" s="627"/>
      <c r="S482" s="627"/>
      <c r="T482" s="627"/>
      <c r="U482" s="627"/>
      <c r="V482" s="628"/>
      <c r="W482" s="42" t="s">
        <v>0</v>
      </c>
      <c r="X482" s="43">
        <f>IFERROR(SUM(X479:X480),"0")</f>
        <v>0</v>
      </c>
      <c r="Y482" s="43">
        <f>IFERROR(SUM(Y479:Y480),"0")</f>
        <v>0</v>
      </c>
      <c r="Z482" s="42"/>
      <c r="AA482" s="67"/>
      <c r="AB482" s="67"/>
      <c r="AC482" s="67"/>
    </row>
    <row r="483" spans="1:68" ht="14.25" customHeight="1" x14ac:dyDescent="0.25">
      <c r="A483" s="621" t="s">
        <v>82</v>
      </c>
      <c r="B483" s="621"/>
      <c r="C483" s="621"/>
      <c r="D483" s="621"/>
      <c r="E483" s="621"/>
      <c r="F483" s="621"/>
      <c r="G483" s="621"/>
      <c r="H483" s="621"/>
      <c r="I483" s="621"/>
      <c r="J483" s="621"/>
      <c r="K483" s="621"/>
      <c r="L483" s="621"/>
      <c r="M483" s="621"/>
      <c r="N483" s="621"/>
      <c r="O483" s="621"/>
      <c r="P483" s="621"/>
      <c r="Q483" s="621"/>
      <c r="R483" s="621"/>
      <c r="S483" s="621"/>
      <c r="T483" s="621"/>
      <c r="U483" s="621"/>
      <c r="V483" s="621"/>
      <c r="W483" s="621"/>
      <c r="X483" s="621"/>
      <c r="Y483" s="621"/>
      <c r="Z483" s="621"/>
      <c r="AA483" s="66"/>
      <c r="AB483" s="66"/>
      <c r="AC483" s="80"/>
    </row>
    <row r="484" spans="1:68" ht="27" customHeight="1" x14ac:dyDescent="0.25">
      <c r="A484" s="63" t="s">
        <v>747</v>
      </c>
      <c r="B484" s="63" t="s">
        <v>748</v>
      </c>
      <c r="C484" s="36">
        <v>4301052046</v>
      </c>
      <c r="D484" s="622">
        <v>4640242180533</v>
      </c>
      <c r="E484" s="622"/>
      <c r="F484" s="62">
        <v>1.5</v>
      </c>
      <c r="G484" s="37">
        <v>6</v>
      </c>
      <c r="H484" s="62">
        <v>9</v>
      </c>
      <c r="I484" s="62">
        <v>9.5190000000000001</v>
      </c>
      <c r="J484" s="37">
        <v>64</v>
      </c>
      <c r="K484" s="37" t="s">
        <v>118</v>
      </c>
      <c r="L484" s="37" t="s">
        <v>45</v>
      </c>
      <c r="M484" s="38" t="s">
        <v>87</v>
      </c>
      <c r="N484" s="38"/>
      <c r="O484" s="37">
        <v>45</v>
      </c>
      <c r="P484" s="8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624"/>
      <c r="R484" s="624"/>
      <c r="S484" s="624"/>
      <c r="T484" s="62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42" t="s">
        <v>749</v>
      </c>
      <c r="AG484" s="78"/>
      <c r="AJ484" s="84" t="s">
        <v>45</v>
      </c>
      <c r="AK484" s="84">
        <v>0</v>
      </c>
      <c r="BB484" s="54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29"/>
      <c r="B485" s="629"/>
      <c r="C485" s="629"/>
      <c r="D485" s="629"/>
      <c r="E485" s="629"/>
      <c r="F485" s="629"/>
      <c r="G485" s="629"/>
      <c r="H485" s="629"/>
      <c r="I485" s="629"/>
      <c r="J485" s="629"/>
      <c r="K485" s="629"/>
      <c r="L485" s="629"/>
      <c r="M485" s="629"/>
      <c r="N485" s="629"/>
      <c r="O485" s="630"/>
      <c r="P485" s="626" t="s">
        <v>40</v>
      </c>
      <c r="Q485" s="627"/>
      <c r="R485" s="627"/>
      <c r="S485" s="627"/>
      <c r="T485" s="627"/>
      <c r="U485" s="627"/>
      <c r="V485" s="628"/>
      <c r="W485" s="42" t="s">
        <v>39</v>
      </c>
      <c r="X485" s="43">
        <f>IFERROR(X484/H484,"0")</f>
        <v>0</v>
      </c>
      <c r="Y485" s="43">
        <f>IFERROR(Y484/H484,"0")</f>
        <v>0</v>
      </c>
      <c r="Z485" s="43">
        <f>IFERROR(IF(Z484="",0,Z484),"0")</f>
        <v>0</v>
      </c>
      <c r="AA485" s="67"/>
      <c r="AB485" s="67"/>
      <c r="AC485" s="67"/>
    </row>
    <row r="486" spans="1:68" x14ac:dyDescent="0.2">
      <c r="A486" s="629"/>
      <c r="B486" s="629"/>
      <c r="C486" s="629"/>
      <c r="D486" s="629"/>
      <c r="E486" s="629"/>
      <c r="F486" s="629"/>
      <c r="G486" s="629"/>
      <c r="H486" s="629"/>
      <c r="I486" s="629"/>
      <c r="J486" s="629"/>
      <c r="K486" s="629"/>
      <c r="L486" s="629"/>
      <c r="M486" s="629"/>
      <c r="N486" s="629"/>
      <c r="O486" s="630"/>
      <c r="P486" s="626" t="s">
        <v>40</v>
      </c>
      <c r="Q486" s="627"/>
      <c r="R486" s="627"/>
      <c r="S486" s="627"/>
      <c r="T486" s="627"/>
      <c r="U486" s="627"/>
      <c r="V486" s="628"/>
      <c r="W486" s="42" t="s">
        <v>0</v>
      </c>
      <c r="X486" s="43">
        <f>IFERROR(SUM(X484:X484),"0")</f>
        <v>0</v>
      </c>
      <c r="Y486" s="43">
        <f>IFERROR(SUM(Y484:Y484),"0")</f>
        <v>0</v>
      </c>
      <c r="Z486" s="42"/>
      <c r="AA486" s="67"/>
      <c r="AB486" s="67"/>
      <c r="AC486" s="67"/>
    </row>
    <row r="487" spans="1:68" ht="14.25" customHeight="1" x14ac:dyDescent="0.25">
      <c r="A487" s="621" t="s">
        <v>175</v>
      </c>
      <c r="B487" s="621"/>
      <c r="C487" s="621"/>
      <c r="D487" s="621"/>
      <c r="E487" s="621"/>
      <c r="F487" s="621"/>
      <c r="G487" s="621"/>
      <c r="H487" s="621"/>
      <c r="I487" s="621"/>
      <c r="J487" s="621"/>
      <c r="K487" s="621"/>
      <c r="L487" s="621"/>
      <c r="M487" s="621"/>
      <c r="N487" s="621"/>
      <c r="O487" s="621"/>
      <c r="P487" s="621"/>
      <c r="Q487" s="621"/>
      <c r="R487" s="621"/>
      <c r="S487" s="621"/>
      <c r="T487" s="621"/>
      <c r="U487" s="621"/>
      <c r="V487" s="621"/>
      <c r="W487" s="621"/>
      <c r="X487" s="621"/>
      <c r="Y487" s="621"/>
      <c r="Z487" s="621"/>
      <c r="AA487" s="66"/>
      <c r="AB487" s="66"/>
      <c r="AC487" s="80"/>
    </row>
    <row r="488" spans="1:68" ht="27" customHeight="1" x14ac:dyDescent="0.25">
      <c r="A488" s="63" t="s">
        <v>750</v>
      </c>
      <c r="B488" s="63" t="s">
        <v>751</v>
      </c>
      <c r="C488" s="36">
        <v>4301060491</v>
      </c>
      <c r="D488" s="622">
        <v>4640242180120</v>
      </c>
      <c r="E488" s="622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118</v>
      </c>
      <c r="L488" s="37" t="s">
        <v>45</v>
      </c>
      <c r="M488" s="38" t="s">
        <v>92</v>
      </c>
      <c r="N488" s="38"/>
      <c r="O488" s="37">
        <v>40</v>
      </c>
      <c r="P488" s="8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624"/>
      <c r="R488" s="624"/>
      <c r="S488" s="624"/>
      <c r="T488" s="62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44" t="s">
        <v>752</v>
      </c>
      <c r="AG488" s="78"/>
      <c r="AJ488" s="84" t="s">
        <v>45</v>
      </c>
      <c r="AK488" s="84">
        <v>0</v>
      </c>
      <c r="BB488" s="54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753</v>
      </c>
      <c r="B489" s="63" t="s">
        <v>754</v>
      </c>
      <c r="C489" s="36">
        <v>4301060493</v>
      </c>
      <c r="D489" s="622">
        <v>4640242180137</v>
      </c>
      <c r="E489" s="622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6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624"/>
      <c r="R489" s="624"/>
      <c r="S489" s="624"/>
      <c r="T489" s="62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29"/>
      <c r="B490" s="629"/>
      <c r="C490" s="629"/>
      <c r="D490" s="629"/>
      <c r="E490" s="629"/>
      <c r="F490" s="629"/>
      <c r="G490" s="629"/>
      <c r="H490" s="629"/>
      <c r="I490" s="629"/>
      <c r="J490" s="629"/>
      <c r="K490" s="629"/>
      <c r="L490" s="629"/>
      <c r="M490" s="629"/>
      <c r="N490" s="629"/>
      <c r="O490" s="630"/>
      <c r="P490" s="626" t="s">
        <v>40</v>
      </c>
      <c r="Q490" s="627"/>
      <c r="R490" s="627"/>
      <c r="S490" s="627"/>
      <c r="T490" s="627"/>
      <c r="U490" s="627"/>
      <c r="V490" s="62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29"/>
      <c r="B491" s="629"/>
      <c r="C491" s="629"/>
      <c r="D491" s="629"/>
      <c r="E491" s="629"/>
      <c r="F491" s="629"/>
      <c r="G491" s="629"/>
      <c r="H491" s="629"/>
      <c r="I491" s="629"/>
      <c r="J491" s="629"/>
      <c r="K491" s="629"/>
      <c r="L491" s="629"/>
      <c r="M491" s="629"/>
      <c r="N491" s="629"/>
      <c r="O491" s="630"/>
      <c r="P491" s="626" t="s">
        <v>40</v>
      </c>
      <c r="Q491" s="627"/>
      <c r="R491" s="627"/>
      <c r="S491" s="627"/>
      <c r="T491" s="627"/>
      <c r="U491" s="627"/>
      <c r="V491" s="62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6.5" customHeight="1" x14ac:dyDescent="0.25">
      <c r="A492" s="620" t="s">
        <v>756</v>
      </c>
      <c r="B492" s="620"/>
      <c r="C492" s="620"/>
      <c r="D492" s="620"/>
      <c r="E492" s="620"/>
      <c r="F492" s="620"/>
      <c r="G492" s="620"/>
      <c r="H492" s="620"/>
      <c r="I492" s="620"/>
      <c r="J492" s="620"/>
      <c r="K492" s="620"/>
      <c r="L492" s="620"/>
      <c r="M492" s="620"/>
      <c r="N492" s="620"/>
      <c r="O492" s="620"/>
      <c r="P492" s="620"/>
      <c r="Q492" s="620"/>
      <c r="R492" s="620"/>
      <c r="S492" s="620"/>
      <c r="T492" s="620"/>
      <c r="U492" s="620"/>
      <c r="V492" s="620"/>
      <c r="W492" s="620"/>
      <c r="X492" s="620"/>
      <c r="Y492" s="620"/>
      <c r="Z492" s="620"/>
      <c r="AA492" s="65"/>
      <c r="AB492" s="65"/>
      <c r="AC492" s="79"/>
    </row>
    <row r="493" spans="1:68" ht="14.25" customHeight="1" x14ac:dyDescent="0.25">
      <c r="A493" s="621" t="s">
        <v>145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6"/>
      <c r="AB493" s="66"/>
      <c r="AC493" s="80"/>
    </row>
    <row r="494" spans="1:68" ht="27" customHeight="1" x14ac:dyDescent="0.25">
      <c r="A494" s="63" t="s">
        <v>757</v>
      </c>
      <c r="B494" s="63" t="s">
        <v>758</v>
      </c>
      <c r="C494" s="36">
        <v>4301020314</v>
      </c>
      <c r="D494" s="622">
        <v>4640242180090</v>
      </c>
      <c r="E494" s="622"/>
      <c r="F494" s="62">
        <v>1.5</v>
      </c>
      <c r="G494" s="37">
        <v>8</v>
      </c>
      <c r="H494" s="62">
        <v>12</v>
      </c>
      <c r="I494" s="62">
        <v>12.435</v>
      </c>
      <c r="J494" s="37">
        <v>64</v>
      </c>
      <c r="K494" s="37" t="s">
        <v>118</v>
      </c>
      <c r="L494" s="37" t="s">
        <v>45</v>
      </c>
      <c r="M494" s="38" t="s">
        <v>117</v>
      </c>
      <c r="N494" s="38"/>
      <c r="O494" s="37">
        <v>50</v>
      </c>
      <c r="P494" s="861" t="s">
        <v>759</v>
      </c>
      <c r="Q494" s="624"/>
      <c r="R494" s="624"/>
      <c r="S494" s="624"/>
      <c r="T494" s="62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48" t="s">
        <v>760</v>
      </c>
      <c r="AG494" s="78"/>
      <c r="AJ494" s="84" t="s">
        <v>45</v>
      </c>
      <c r="AK494" s="84">
        <v>0</v>
      </c>
      <c r="BB494" s="54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29"/>
      <c r="B495" s="629"/>
      <c r="C495" s="629"/>
      <c r="D495" s="629"/>
      <c r="E495" s="629"/>
      <c r="F495" s="629"/>
      <c r="G495" s="629"/>
      <c r="H495" s="629"/>
      <c r="I495" s="629"/>
      <c r="J495" s="629"/>
      <c r="K495" s="629"/>
      <c r="L495" s="629"/>
      <c r="M495" s="629"/>
      <c r="N495" s="629"/>
      <c r="O495" s="630"/>
      <c r="P495" s="626" t="s">
        <v>40</v>
      </c>
      <c r="Q495" s="627"/>
      <c r="R495" s="627"/>
      <c r="S495" s="627"/>
      <c r="T495" s="627"/>
      <c r="U495" s="627"/>
      <c r="V495" s="628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629"/>
      <c r="B496" s="629"/>
      <c r="C496" s="629"/>
      <c r="D496" s="629"/>
      <c r="E496" s="629"/>
      <c r="F496" s="629"/>
      <c r="G496" s="629"/>
      <c r="H496" s="629"/>
      <c r="I496" s="629"/>
      <c r="J496" s="629"/>
      <c r="K496" s="629"/>
      <c r="L496" s="629"/>
      <c r="M496" s="629"/>
      <c r="N496" s="629"/>
      <c r="O496" s="630"/>
      <c r="P496" s="626" t="s">
        <v>40</v>
      </c>
      <c r="Q496" s="627"/>
      <c r="R496" s="627"/>
      <c r="S496" s="627"/>
      <c r="T496" s="627"/>
      <c r="U496" s="627"/>
      <c r="V496" s="628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32" ht="15" customHeight="1" x14ac:dyDescent="0.2">
      <c r="A497" s="629"/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865"/>
      <c r="P497" s="862" t="s">
        <v>33</v>
      </c>
      <c r="Q497" s="863"/>
      <c r="R497" s="863"/>
      <c r="S497" s="863"/>
      <c r="T497" s="863"/>
      <c r="U497" s="863"/>
      <c r="V497" s="864"/>
      <c r="W497" s="42" t="s">
        <v>0</v>
      </c>
      <c r="X497" s="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0</v>
      </c>
      <c r="Y497" s="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0</v>
      </c>
      <c r="Z497" s="42"/>
      <c r="AA497" s="67"/>
      <c r="AB497" s="67"/>
      <c r="AC497" s="67"/>
    </row>
    <row r="498" spans="1:32" x14ac:dyDescent="0.2">
      <c r="A498" s="629"/>
      <c r="B498" s="629"/>
      <c r="C498" s="629"/>
      <c r="D498" s="629"/>
      <c r="E498" s="629"/>
      <c r="F498" s="629"/>
      <c r="G498" s="629"/>
      <c r="H498" s="629"/>
      <c r="I498" s="629"/>
      <c r="J498" s="629"/>
      <c r="K498" s="629"/>
      <c r="L498" s="629"/>
      <c r="M498" s="629"/>
      <c r="N498" s="629"/>
      <c r="O498" s="865"/>
      <c r="P498" s="862" t="s">
        <v>34</v>
      </c>
      <c r="Q498" s="863"/>
      <c r="R498" s="863"/>
      <c r="S498" s="863"/>
      <c r="T498" s="863"/>
      <c r="U498" s="863"/>
      <c r="V498" s="864"/>
      <c r="W498" s="42" t="s">
        <v>0</v>
      </c>
      <c r="X498" s="43">
        <f>IFERROR(SUM(BM22:BM494),"0")</f>
        <v>0</v>
      </c>
      <c r="Y498" s="43">
        <f>IFERROR(SUM(BN22:BN494),"0")</f>
        <v>0</v>
      </c>
      <c r="Z498" s="42"/>
      <c r="AA498" s="67"/>
      <c r="AB498" s="67"/>
      <c r="AC498" s="67"/>
    </row>
    <row r="499" spans="1:32" x14ac:dyDescent="0.2">
      <c r="A499" s="629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865"/>
      <c r="P499" s="862" t="s">
        <v>35</v>
      </c>
      <c r="Q499" s="863"/>
      <c r="R499" s="863"/>
      <c r="S499" s="863"/>
      <c r="T499" s="863"/>
      <c r="U499" s="863"/>
      <c r="V499" s="864"/>
      <c r="W499" s="42" t="s">
        <v>20</v>
      </c>
      <c r="X499" s="44">
        <f>ROUNDUP(SUM(BO22:BO494),0)</f>
        <v>0</v>
      </c>
      <c r="Y499" s="44">
        <f>ROUNDUP(SUM(BP22:BP494),0)</f>
        <v>0</v>
      </c>
      <c r="Z499" s="42"/>
      <c r="AA499" s="67"/>
      <c r="AB499" s="67"/>
      <c r="AC499" s="67"/>
    </row>
    <row r="500" spans="1:32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865"/>
      <c r="P500" s="862" t="s">
        <v>36</v>
      </c>
      <c r="Q500" s="863"/>
      <c r="R500" s="863"/>
      <c r="S500" s="863"/>
      <c r="T500" s="863"/>
      <c r="U500" s="863"/>
      <c r="V500" s="864"/>
      <c r="W500" s="42" t="s">
        <v>0</v>
      </c>
      <c r="X500" s="43">
        <f>GrossWeightTotal+PalletQtyTotal*25</f>
        <v>0</v>
      </c>
      <c r="Y500" s="43">
        <f>GrossWeightTotalR+PalletQtyTotalR*25</f>
        <v>0</v>
      </c>
      <c r="Z500" s="42"/>
      <c r="AA500" s="67"/>
      <c r="AB500" s="67"/>
      <c r="AC500" s="67"/>
    </row>
    <row r="501" spans="1:32" x14ac:dyDescent="0.2">
      <c r="A501" s="629"/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865"/>
      <c r="P501" s="862" t="s">
        <v>37</v>
      </c>
      <c r="Q501" s="863"/>
      <c r="R501" s="863"/>
      <c r="S501" s="863"/>
      <c r="T501" s="863"/>
      <c r="U501" s="863"/>
      <c r="V501" s="864"/>
      <c r="W501" s="42" t="s">
        <v>20</v>
      </c>
      <c r="X501" s="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0</v>
      </c>
      <c r="Y501" s="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0</v>
      </c>
      <c r="Z501" s="42"/>
      <c r="AA501" s="67"/>
      <c r="AB501" s="67"/>
      <c r="AC501" s="67"/>
    </row>
    <row r="502" spans="1:32" ht="14.25" x14ac:dyDescent="0.2">
      <c r="A502" s="629"/>
      <c r="B502" s="629"/>
      <c r="C502" s="629"/>
      <c r="D502" s="629"/>
      <c r="E502" s="629"/>
      <c r="F502" s="629"/>
      <c r="G502" s="629"/>
      <c r="H502" s="629"/>
      <c r="I502" s="629"/>
      <c r="J502" s="629"/>
      <c r="K502" s="629"/>
      <c r="L502" s="629"/>
      <c r="M502" s="629"/>
      <c r="N502" s="629"/>
      <c r="O502" s="865"/>
      <c r="P502" s="862" t="s">
        <v>38</v>
      </c>
      <c r="Q502" s="863"/>
      <c r="R502" s="863"/>
      <c r="S502" s="863"/>
      <c r="T502" s="863"/>
      <c r="U502" s="863"/>
      <c r="V502" s="864"/>
      <c r="W502" s="45" t="s">
        <v>51</v>
      </c>
      <c r="X502" s="42"/>
      <c r="Y502" s="42"/>
      <c r="Z502" s="42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0</v>
      </c>
      <c r="AA502" s="67"/>
      <c r="AB502" s="67"/>
      <c r="AC502" s="67"/>
    </row>
    <row r="503" spans="1:32" ht="13.5" thickBot="1" x14ac:dyDescent="0.25"/>
    <row r="504" spans="1:32" ht="27" thickTop="1" thickBot="1" x14ac:dyDescent="0.25">
      <c r="A504" s="46" t="s">
        <v>9</v>
      </c>
      <c r="B504" s="85" t="s">
        <v>75</v>
      </c>
      <c r="C504" s="868" t="s">
        <v>111</v>
      </c>
      <c r="D504" s="868" t="s">
        <v>111</v>
      </c>
      <c r="E504" s="868" t="s">
        <v>111</v>
      </c>
      <c r="F504" s="868" t="s">
        <v>111</v>
      </c>
      <c r="G504" s="868" t="s">
        <v>111</v>
      </c>
      <c r="H504" s="868" t="s">
        <v>111</v>
      </c>
      <c r="I504" s="868" t="s">
        <v>263</v>
      </c>
      <c r="J504" s="868" t="s">
        <v>263</v>
      </c>
      <c r="K504" s="868" t="s">
        <v>263</v>
      </c>
      <c r="L504" s="868" t="s">
        <v>263</v>
      </c>
      <c r="M504" s="868" t="s">
        <v>263</v>
      </c>
      <c r="N504" s="869"/>
      <c r="O504" s="868" t="s">
        <v>263</v>
      </c>
      <c r="P504" s="868" t="s">
        <v>263</v>
      </c>
      <c r="Q504" s="868" t="s">
        <v>263</v>
      </c>
      <c r="R504" s="868" t="s">
        <v>263</v>
      </c>
      <c r="S504" s="868" t="s">
        <v>263</v>
      </c>
      <c r="T504" s="868" t="s">
        <v>548</v>
      </c>
      <c r="U504" s="868" t="s">
        <v>548</v>
      </c>
      <c r="V504" s="868" t="s">
        <v>604</v>
      </c>
      <c r="W504" s="868" t="s">
        <v>604</v>
      </c>
      <c r="X504" s="868" t="s">
        <v>604</v>
      </c>
      <c r="Y504" s="868" t="s">
        <v>604</v>
      </c>
      <c r="Z504" s="85" t="s">
        <v>658</v>
      </c>
      <c r="AA504" s="868" t="s">
        <v>719</v>
      </c>
      <c r="AB504" s="868" t="s">
        <v>719</v>
      </c>
      <c r="AC504" s="60"/>
      <c r="AF504" s="1"/>
    </row>
    <row r="505" spans="1:32" ht="14.25" customHeight="1" thickTop="1" x14ac:dyDescent="0.2">
      <c r="A505" s="866" t="s">
        <v>10</v>
      </c>
      <c r="B505" s="868" t="s">
        <v>75</v>
      </c>
      <c r="C505" s="868" t="s">
        <v>112</v>
      </c>
      <c r="D505" s="868" t="s">
        <v>127</v>
      </c>
      <c r="E505" s="868" t="s">
        <v>182</v>
      </c>
      <c r="F505" s="868" t="s">
        <v>202</v>
      </c>
      <c r="G505" s="868" t="s">
        <v>235</v>
      </c>
      <c r="H505" s="868" t="s">
        <v>111</v>
      </c>
      <c r="I505" s="868" t="s">
        <v>264</v>
      </c>
      <c r="J505" s="868" t="s">
        <v>304</v>
      </c>
      <c r="K505" s="868" t="s">
        <v>364</v>
      </c>
      <c r="L505" s="868" t="s">
        <v>407</v>
      </c>
      <c r="M505" s="868" t="s">
        <v>423</v>
      </c>
      <c r="N505" s="1"/>
      <c r="O505" s="868" t="s">
        <v>437</v>
      </c>
      <c r="P505" s="868" t="s">
        <v>447</v>
      </c>
      <c r="Q505" s="868" t="s">
        <v>454</v>
      </c>
      <c r="R505" s="868" t="s">
        <v>459</v>
      </c>
      <c r="S505" s="868" t="s">
        <v>538</v>
      </c>
      <c r="T505" s="868" t="s">
        <v>549</v>
      </c>
      <c r="U505" s="868" t="s">
        <v>584</v>
      </c>
      <c r="V505" s="868" t="s">
        <v>605</v>
      </c>
      <c r="W505" s="868" t="s">
        <v>635</v>
      </c>
      <c r="X505" s="868" t="s">
        <v>650</v>
      </c>
      <c r="Y505" s="868" t="s">
        <v>654</v>
      </c>
      <c r="Z505" s="868" t="s">
        <v>658</v>
      </c>
      <c r="AA505" s="868" t="s">
        <v>719</v>
      </c>
      <c r="AB505" s="868" t="s">
        <v>756</v>
      </c>
      <c r="AC505" s="60"/>
      <c r="AF505" s="1"/>
    </row>
    <row r="506" spans="1:32" ht="13.5" thickBot="1" x14ac:dyDescent="0.25">
      <c r="A506" s="867"/>
      <c r="B506" s="868"/>
      <c r="C506" s="868"/>
      <c r="D506" s="868"/>
      <c r="E506" s="868"/>
      <c r="F506" s="868"/>
      <c r="G506" s="868"/>
      <c r="H506" s="868"/>
      <c r="I506" s="868"/>
      <c r="J506" s="868"/>
      <c r="K506" s="868"/>
      <c r="L506" s="868"/>
      <c r="M506" s="868"/>
      <c r="N506" s="1"/>
      <c r="O506" s="868"/>
      <c r="P506" s="868"/>
      <c r="Q506" s="868"/>
      <c r="R506" s="868"/>
      <c r="S506" s="868"/>
      <c r="T506" s="868"/>
      <c r="U506" s="868"/>
      <c r="V506" s="868"/>
      <c r="W506" s="868"/>
      <c r="X506" s="868"/>
      <c r="Y506" s="868"/>
      <c r="Z506" s="868"/>
      <c r="AA506" s="868"/>
      <c r="AB506" s="868"/>
      <c r="AC506" s="60"/>
      <c r="AF506" s="1"/>
    </row>
    <row r="507" spans="1:32" ht="18" thickTop="1" thickBot="1" x14ac:dyDescent="0.25">
      <c r="A507" s="46" t="s">
        <v>13</v>
      </c>
      <c r="B507" s="52">
        <f>IFERROR(Y22*1,"0")+IFERROR(Y26*1,"0")+IFERROR(Y27*1,"0")+IFERROR(Y28*1,"0")+IFERROR(Y29*1,"0")+IFERROR(Y30*1,"0")+IFERROR(Y31*1,"0")+IFERROR(Y35*1,"0")</f>
        <v>0</v>
      </c>
      <c r="C507" s="52">
        <f>IFERROR(Y41*1,"0")+IFERROR(Y42*1,"0")+IFERROR(Y43*1,"0")+IFERROR(Y47*1,"0")</f>
        <v>0</v>
      </c>
      <c r="D507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52">
        <f>IFERROR(Y87*1,"0")+IFERROR(Y88*1,"0")+IFERROR(Y89*1,"0")+IFERROR(Y93*1,"0")+IFERROR(Y94*1,"0")+IFERROR(Y95*1,"0")+IFERROR(Y96*1,"0")</f>
        <v>0</v>
      </c>
      <c r="F507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52">
        <f>IFERROR(Y127*1,"0")+IFERROR(Y128*1,"0")+IFERROR(Y132*1,"0")+IFERROR(Y133*1,"0")+IFERROR(Y137*1,"0")+IFERROR(Y138*1,"0")</f>
        <v>0</v>
      </c>
      <c r="H507" s="52">
        <f>IFERROR(Y143*1,"0")+IFERROR(Y144*1,"0")+IFERROR(Y148*1,"0")+IFERROR(Y149*1,"0")+IFERROR(Y150*1,"0")</f>
        <v>0</v>
      </c>
      <c r="I507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52">
        <f>IFERROR(Y250*1,"0")+IFERROR(Y251*1,"0")+IFERROR(Y252*1,"0")+IFERROR(Y253*1,"0")+IFERROR(Y254*1,"0")</f>
        <v>0</v>
      </c>
      <c r="M507" s="52">
        <f>IFERROR(Y259*1,"0")+IFERROR(Y260*1,"0")+IFERROR(Y261*1,"0")+IFERROR(Y262*1,"0")</f>
        <v>0</v>
      </c>
      <c r="N507" s="1"/>
      <c r="O507" s="52">
        <f>IFERROR(Y267*1,"0")+IFERROR(Y268*1,"0")+IFERROR(Y269*1,"0")</f>
        <v>0</v>
      </c>
      <c r="P507" s="52">
        <f>IFERROR(Y274*1,"0")+IFERROR(Y278*1,"0")</f>
        <v>0</v>
      </c>
      <c r="Q507" s="52">
        <f>IFERROR(Y283*1,"0")</f>
        <v>0</v>
      </c>
      <c r="R507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52">
        <f>IFERROR(Y334*1,"0")+IFERROR(Y335*1,"0")+IFERROR(Y336*1,"0")</f>
        <v>0</v>
      </c>
      <c r="T50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7" s="52">
        <f>IFERROR(Y367*1,"0")+IFERROR(Y368*1,"0")+IFERROR(Y369*1,"0")+IFERROR(Y373*1,"0")+IFERROR(Y377*1,"0")+IFERROR(Y378*1,"0")+IFERROR(Y382*1,"0")</f>
        <v>0</v>
      </c>
      <c r="V507" s="52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52">
        <f>IFERROR(Y406*1,"0")+IFERROR(Y410*1,"0")+IFERROR(Y411*1,"0")+IFERROR(Y412*1,"0")+IFERROR(Y413*1,"0")</f>
        <v>0</v>
      </c>
      <c r="X507" s="52">
        <f>IFERROR(Y418*1,"0")</f>
        <v>0</v>
      </c>
      <c r="Y507" s="52">
        <f>IFERROR(Y423*1,"0")</f>
        <v>0</v>
      </c>
      <c r="Z507" s="52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0</v>
      </c>
      <c r="AA507" s="52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52">
        <f>IFERROR(Y494*1,"0")</f>
        <v>0</v>
      </c>
      <c r="AC507" s="60"/>
      <c r="AF507" s="1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U505:U506"/>
    <mergeCell ref="V505:V506"/>
    <mergeCell ref="W505:W506"/>
    <mergeCell ref="X505:X506"/>
    <mergeCell ref="Y505:Y506"/>
    <mergeCell ref="Z505:Z506"/>
    <mergeCell ref="AA505:AA506"/>
    <mergeCell ref="AB505:AB506"/>
    <mergeCell ref="C504:H504"/>
    <mergeCell ref="I504:S504"/>
    <mergeCell ref="T504:U504"/>
    <mergeCell ref="V504:Y504"/>
    <mergeCell ref="AA504:AB504"/>
    <mergeCell ref="J505:J506"/>
    <mergeCell ref="K505:K506"/>
    <mergeCell ref="L505:L506"/>
    <mergeCell ref="M505:M506"/>
    <mergeCell ref="O505:O506"/>
    <mergeCell ref="P505:P506"/>
    <mergeCell ref="Q505:Q506"/>
    <mergeCell ref="R505:R506"/>
    <mergeCell ref="S505:S506"/>
    <mergeCell ref="T505:T506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A493:Z493"/>
    <mergeCell ref="D494:E494"/>
    <mergeCell ref="P494:T494"/>
    <mergeCell ref="P495:V495"/>
    <mergeCell ref="A495:O496"/>
    <mergeCell ref="P496:V496"/>
    <mergeCell ref="P497:V497"/>
    <mergeCell ref="A497:O502"/>
    <mergeCell ref="P498:V498"/>
    <mergeCell ref="P499:V499"/>
    <mergeCell ref="P500:V500"/>
    <mergeCell ref="P501:V501"/>
    <mergeCell ref="P502:V502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P446:V446"/>
    <mergeCell ref="A446:O447"/>
    <mergeCell ref="P447:V447"/>
    <mergeCell ref="A448:Z448"/>
    <mergeCell ref="D449:E449"/>
    <mergeCell ref="P449:T449"/>
    <mergeCell ref="D450:E450"/>
    <mergeCell ref="P450:T450"/>
    <mergeCell ref="D451:E451"/>
    <mergeCell ref="P451:T451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05:Z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764</v>
      </c>
      <c r="C6" s="53" t="s">
        <v>765</v>
      </c>
      <c r="D6" s="53" t="s">
        <v>766</v>
      </c>
      <c r="E6" s="53" t="s">
        <v>45</v>
      </c>
    </row>
    <row r="7" spans="2:8" x14ac:dyDescent="0.2">
      <c r="B7" s="53" t="s">
        <v>767</v>
      </c>
      <c r="C7" s="53" t="s">
        <v>768</v>
      </c>
      <c r="D7" s="53" t="s">
        <v>769</v>
      </c>
      <c r="E7" s="53" t="s">
        <v>45</v>
      </c>
    </row>
    <row r="9" spans="2:8" x14ac:dyDescent="0.2">
      <c r="B9" s="53" t="s">
        <v>770</v>
      </c>
      <c r="C9" s="53" t="s">
        <v>765</v>
      </c>
      <c r="D9" s="53" t="s">
        <v>45</v>
      </c>
      <c r="E9" s="53" t="s">
        <v>45</v>
      </c>
    </row>
    <row r="11" spans="2:8" x14ac:dyDescent="0.2">
      <c r="B11" s="53" t="s">
        <v>770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771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779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781</v>
      </c>
      <c r="C23" s="53" t="s">
        <v>45</v>
      </c>
      <c r="D23" s="53" t="s">
        <v>45</v>
      </c>
      <c r="E23" s="53" t="s">
        <v>45</v>
      </c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972</vt:i4>
      </vt:variant>
    </vt:vector>
  </HeadingPairs>
  <TitlesOfParts>
    <vt:vector size="9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2025-09-25T06:48:19Z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