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9,06,25 Ост КИ филиалы\"/>
    </mc:Choice>
  </mc:AlternateContent>
  <xr:revisionPtr revIDLastSave="0" documentId="13_ncr:1_{48F2376F-FB77-4467-924C-FE3319A84892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Sheet!$A$3:$AJ$103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7" i="1" l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6" i="1"/>
  <c r="T5" i="1"/>
  <c r="S5" i="1" l="1"/>
  <c r="AK5" i="1"/>
  <c r="R98" i="1"/>
  <c r="R96" i="1"/>
  <c r="R95" i="1"/>
  <c r="R88" i="1"/>
  <c r="R76" i="1"/>
  <c r="R74" i="1"/>
  <c r="R72" i="1"/>
  <c r="R71" i="1"/>
  <c r="R70" i="1"/>
  <c r="R69" i="1"/>
  <c r="R68" i="1"/>
  <c r="R56" i="1"/>
  <c r="R55" i="1"/>
  <c r="R53" i="1"/>
  <c r="R52" i="1"/>
  <c r="R48" i="1"/>
  <c r="R46" i="1"/>
  <c r="R45" i="1"/>
  <c r="R41" i="1"/>
  <c r="R40" i="1"/>
  <c r="R38" i="1"/>
  <c r="R36" i="1"/>
  <c r="R33" i="1"/>
  <c r="R32" i="1"/>
  <c r="R31" i="1"/>
  <c r="R30" i="1"/>
  <c r="R28" i="1"/>
  <c r="R26" i="1"/>
  <c r="R24" i="1"/>
  <c r="R21" i="1"/>
  <c r="R20" i="1"/>
  <c r="R18" i="1"/>
  <c r="R17" i="1"/>
  <c r="R12" i="1"/>
  <c r="R11" i="1"/>
  <c r="R8" i="1"/>
  <c r="R7" i="1"/>
  <c r="R6" i="1"/>
  <c r="R9" i="1"/>
  <c r="R10" i="1"/>
  <c r="R13" i="1"/>
  <c r="R15" i="1"/>
  <c r="R16" i="1"/>
  <c r="R22" i="1"/>
  <c r="R23" i="1"/>
  <c r="R25" i="1"/>
  <c r="R27" i="1"/>
  <c r="R29" i="1"/>
  <c r="R34" i="1"/>
  <c r="R35" i="1"/>
  <c r="R37" i="1"/>
  <c r="R39" i="1"/>
  <c r="R42" i="1"/>
  <c r="R43" i="1"/>
  <c r="R44" i="1"/>
  <c r="R47" i="1"/>
  <c r="R49" i="1"/>
  <c r="R50" i="1"/>
  <c r="R51" i="1"/>
  <c r="R58" i="1"/>
  <c r="R59" i="1"/>
  <c r="R61" i="1"/>
  <c r="R62" i="1"/>
  <c r="R63" i="1"/>
  <c r="R64" i="1"/>
  <c r="R65" i="1"/>
  <c r="R66" i="1"/>
  <c r="R75" i="1"/>
  <c r="R77" i="1"/>
  <c r="R78" i="1"/>
  <c r="R80" i="1"/>
  <c r="R82" i="1"/>
  <c r="R83" i="1"/>
  <c r="R84" i="1"/>
  <c r="R85" i="1"/>
  <c r="R86" i="1"/>
  <c r="R87" i="1"/>
  <c r="R89" i="1"/>
  <c r="R90" i="1"/>
  <c r="R91" i="1"/>
  <c r="R93" i="1"/>
  <c r="R94" i="1"/>
  <c r="R97" i="1"/>
  <c r="R99" i="1"/>
  <c r="R100" i="1"/>
  <c r="R101" i="1"/>
  <c r="R102" i="1"/>
  <c r="R103" i="1"/>
  <c r="P74" i="1" l="1"/>
  <c r="W74" i="1" s="1"/>
  <c r="P50" i="1"/>
  <c r="W50" i="1" s="1"/>
  <c r="P31" i="1"/>
  <c r="W31" i="1" s="1"/>
  <c r="P12" i="1"/>
  <c r="W12" i="1" s="1"/>
  <c r="F70" i="1" l="1"/>
  <c r="E70" i="1"/>
  <c r="F69" i="1"/>
  <c r="E69" i="1"/>
  <c r="F67" i="1"/>
  <c r="E67" i="1"/>
  <c r="P7" i="1" l="1"/>
  <c r="Q7" i="1" s="1"/>
  <c r="P8" i="1"/>
  <c r="P9" i="1"/>
  <c r="W9" i="1" s="1"/>
  <c r="P10" i="1"/>
  <c r="W10" i="1" s="1"/>
  <c r="P11" i="1"/>
  <c r="Q11" i="1" s="1"/>
  <c r="P13" i="1"/>
  <c r="W13" i="1" s="1"/>
  <c r="P14" i="1"/>
  <c r="Q14" i="1" s="1"/>
  <c r="P15" i="1"/>
  <c r="W15" i="1" s="1"/>
  <c r="P16" i="1"/>
  <c r="W16" i="1" s="1"/>
  <c r="P17" i="1"/>
  <c r="Q17" i="1" s="1"/>
  <c r="P18" i="1"/>
  <c r="P19" i="1"/>
  <c r="Q19" i="1" s="1"/>
  <c r="R19" i="1" s="1"/>
  <c r="P20" i="1"/>
  <c r="P21" i="1"/>
  <c r="Q21" i="1" s="1"/>
  <c r="P22" i="1"/>
  <c r="W22" i="1" s="1"/>
  <c r="P23" i="1"/>
  <c r="W23" i="1" s="1"/>
  <c r="P24" i="1"/>
  <c r="P25" i="1"/>
  <c r="W25" i="1" s="1"/>
  <c r="P26" i="1"/>
  <c r="P27" i="1"/>
  <c r="W27" i="1" s="1"/>
  <c r="P28" i="1"/>
  <c r="P29" i="1"/>
  <c r="W29" i="1" s="1"/>
  <c r="P30" i="1"/>
  <c r="P32" i="1"/>
  <c r="P33" i="1"/>
  <c r="W33" i="1" s="1"/>
  <c r="P34" i="1"/>
  <c r="W34" i="1" s="1"/>
  <c r="P35" i="1"/>
  <c r="W35" i="1" s="1"/>
  <c r="P36" i="1"/>
  <c r="P37" i="1"/>
  <c r="W37" i="1" s="1"/>
  <c r="P38" i="1"/>
  <c r="P39" i="1"/>
  <c r="W39" i="1" s="1"/>
  <c r="P40" i="1"/>
  <c r="P41" i="1"/>
  <c r="Q41" i="1" s="1"/>
  <c r="P42" i="1"/>
  <c r="W42" i="1" s="1"/>
  <c r="P43" i="1"/>
  <c r="W43" i="1" s="1"/>
  <c r="P44" i="1"/>
  <c r="W44" i="1" s="1"/>
  <c r="P45" i="1"/>
  <c r="Q45" i="1" s="1"/>
  <c r="P46" i="1"/>
  <c r="P47" i="1"/>
  <c r="W47" i="1" s="1"/>
  <c r="P48" i="1"/>
  <c r="P49" i="1"/>
  <c r="W49" i="1" s="1"/>
  <c r="P51" i="1"/>
  <c r="W51" i="1" s="1"/>
  <c r="P52" i="1"/>
  <c r="P53" i="1"/>
  <c r="P54" i="1"/>
  <c r="Q54" i="1" s="1"/>
  <c r="P55" i="1"/>
  <c r="Q55" i="1" s="1"/>
  <c r="P56" i="1"/>
  <c r="P57" i="1"/>
  <c r="Q57" i="1" s="1"/>
  <c r="P58" i="1"/>
  <c r="W58" i="1" s="1"/>
  <c r="P59" i="1"/>
  <c r="W59" i="1" s="1"/>
  <c r="P60" i="1"/>
  <c r="P61" i="1"/>
  <c r="W61" i="1" s="1"/>
  <c r="P62" i="1"/>
  <c r="W62" i="1" s="1"/>
  <c r="P63" i="1"/>
  <c r="W63" i="1" s="1"/>
  <c r="P64" i="1"/>
  <c r="W64" i="1" s="1"/>
  <c r="P65" i="1"/>
  <c r="W65" i="1" s="1"/>
  <c r="P66" i="1"/>
  <c r="W66" i="1" s="1"/>
  <c r="P67" i="1"/>
  <c r="P68" i="1"/>
  <c r="P69" i="1"/>
  <c r="P70" i="1"/>
  <c r="P71" i="1"/>
  <c r="P72" i="1"/>
  <c r="P73" i="1"/>
  <c r="P75" i="1"/>
  <c r="W75" i="1" s="1"/>
  <c r="P76" i="1"/>
  <c r="P77" i="1"/>
  <c r="W77" i="1" s="1"/>
  <c r="P78" i="1"/>
  <c r="W78" i="1" s="1"/>
  <c r="P79" i="1"/>
  <c r="P80" i="1"/>
  <c r="W80" i="1" s="1"/>
  <c r="P81" i="1"/>
  <c r="P82" i="1"/>
  <c r="W82" i="1" s="1"/>
  <c r="P83" i="1"/>
  <c r="W83" i="1" s="1"/>
  <c r="P84" i="1"/>
  <c r="W84" i="1" s="1"/>
  <c r="P85" i="1"/>
  <c r="W85" i="1" s="1"/>
  <c r="P86" i="1"/>
  <c r="W86" i="1" s="1"/>
  <c r="P87" i="1"/>
  <c r="W87" i="1" s="1"/>
  <c r="P88" i="1"/>
  <c r="P89" i="1"/>
  <c r="W89" i="1" s="1"/>
  <c r="P90" i="1"/>
  <c r="W90" i="1" s="1"/>
  <c r="P91" i="1"/>
  <c r="W91" i="1" s="1"/>
  <c r="P92" i="1"/>
  <c r="P93" i="1"/>
  <c r="P94" i="1"/>
  <c r="W94" i="1" s="1"/>
  <c r="P95" i="1"/>
  <c r="P96" i="1"/>
  <c r="Q96" i="1" s="1"/>
  <c r="P97" i="1"/>
  <c r="W97" i="1" s="1"/>
  <c r="P98" i="1"/>
  <c r="P99" i="1"/>
  <c r="W99" i="1" s="1"/>
  <c r="P100" i="1"/>
  <c r="W100" i="1" s="1"/>
  <c r="P101" i="1"/>
  <c r="P102" i="1"/>
  <c r="P103" i="1"/>
  <c r="P6" i="1"/>
  <c r="W6" i="1" s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H5" i="1"/>
  <c r="AG5" i="1"/>
  <c r="AF5" i="1"/>
  <c r="AE5" i="1"/>
  <c r="AD5" i="1"/>
  <c r="AC5" i="1"/>
  <c r="AB5" i="1"/>
  <c r="AA5" i="1"/>
  <c r="Z5" i="1"/>
  <c r="Y5" i="1"/>
  <c r="U5" i="1"/>
  <c r="O5" i="1"/>
  <c r="N5" i="1"/>
  <c r="M5" i="1"/>
  <c r="L5" i="1"/>
  <c r="J5" i="1"/>
  <c r="F5" i="1"/>
  <c r="E5" i="1"/>
  <c r="X102" i="1" l="1"/>
  <c r="W102" i="1"/>
  <c r="W96" i="1"/>
  <c r="W57" i="1"/>
  <c r="W55" i="1"/>
  <c r="W21" i="1"/>
  <c r="W19" i="1"/>
  <c r="W17" i="1"/>
  <c r="X103" i="1"/>
  <c r="W103" i="1"/>
  <c r="X101" i="1"/>
  <c r="W101" i="1"/>
  <c r="X93" i="1"/>
  <c r="W93" i="1"/>
  <c r="W54" i="1"/>
  <c r="W45" i="1"/>
  <c r="W41" i="1"/>
  <c r="W14" i="1"/>
  <c r="W11" i="1"/>
  <c r="W7" i="1"/>
  <c r="X100" i="1"/>
  <c r="X98" i="1"/>
  <c r="Q98" i="1"/>
  <c r="X96" i="1"/>
  <c r="X94" i="1"/>
  <c r="X92" i="1"/>
  <c r="Q92" i="1"/>
  <c r="R92" i="1" s="1"/>
  <c r="X90" i="1"/>
  <c r="X88" i="1"/>
  <c r="Q88" i="1"/>
  <c r="X86" i="1"/>
  <c r="Q76" i="1"/>
  <c r="Q72" i="1"/>
  <c r="Q70" i="1"/>
  <c r="Q68" i="1"/>
  <c r="Q60" i="1"/>
  <c r="R60" i="1" s="1"/>
  <c r="Q56" i="1"/>
  <c r="Q52" i="1"/>
  <c r="Q48" i="1"/>
  <c r="Q46" i="1"/>
  <c r="Q40" i="1"/>
  <c r="Q38" i="1"/>
  <c r="Q36" i="1"/>
  <c r="Q32" i="1"/>
  <c r="Q30" i="1"/>
  <c r="Q28" i="1"/>
  <c r="Q26" i="1"/>
  <c r="Q24" i="1"/>
  <c r="Q20" i="1"/>
  <c r="Q18" i="1"/>
  <c r="Q8" i="1"/>
  <c r="X99" i="1"/>
  <c r="X97" i="1"/>
  <c r="X95" i="1"/>
  <c r="Q95" i="1"/>
  <c r="X91" i="1"/>
  <c r="X89" i="1"/>
  <c r="Q81" i="1"/>
  <c r="R81" i="1" s="1"/>
  <c r="Q79" i="1"/>
  <c r="R79" i="1" s="1"/>
  <c r="Q73" i="1"/>
  <c r="R73" i="1" s="1"/>
  <c r="Q71" i="1"/>
  <c r="Q69" i="1"/>
  <c r="Q67" i="1"/>
  <c r="R67" i="1" s="1"/>
  <c r="Q53" i="1"/>
  <c r="K5" i="1"/>
  <c r="X80" i="1"/>
  <c r="X72" i="1"/>
  <c r="X64" i="1"/>
  <c r="X56" i="1"/>
  <c r="X6" i="1"/>
  <c r="X83" i="1"/>
  <c r="X76" i="1"/>
  <c r="X68" i="1"/>
  <c r="X60" i="1"/>
  <c r="X53" i="1"/>
  <c r="X87" i="1"/>
  <c r="X85" i="1"/>
  <c r="X49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P5" i="1"/>
  <c r="X7" i="1"/>
  <c r="X81" i="1"/>
  <c r="X78" i="1"/>
  <c r="X74" i="1"/>
  <c r="X70" i="1"/>
  <c r="X66" i="1"/>
  <c r="X62" i="1"/>
  <c r="X58" i="1"/>
  <c r="X55" i="1"/>
  <c r="X51" i="1"/>
  <c r="X84" i="1"/>
  <c r="X82" i="1"/>
  <c r="X79" i="1"/>
  <c r="X77" i="1"/>
  <c r="X75" i="1"/>
  <c r="X73" i="1"/>
  <c r="X71" i="1"/>
  <c r="X69" i="1"/>
  <c r="X67" i="1"/>
  <c r="X65" i="1"/>
  <c r="X63" i="1"/>
  <c r="X61" i="1"/>
  <c r="X59" i="1"/>
  <c r="X57" i="1"/>
  <c r="X54" i="1"/>
  <c r="X52" i="1"/>
  <c r="X50" i="1"/>
  <c r="X48" i="1"/>
  <c r="X47" i="1"/>
  <c r="X46" i="1"/>
  <c r="X44" i="1"/>
  <c r="X42" i="1"/>
  <c r="X40" i="1"/>
  <c r="X38" i="1"/>
  <c r="X36" i="1"/>
  <c r="X34" i="1"/>
  <c r="X32" i="1"/>
  <c r="X30" i="1"/>
  <c r="X28" i="1"/>
  <c r="X26" i="1"/>
  <c r="X24" i="1"/>
  <c r="X22" i="1"/>
  <c r="X20" i="1"/>
  <c r="X18" i="1"/>
  <c r="X16" i="1"/>
  <c r="X14" i="1"/>
  <c r="X12" i="1"/>
  <c r="X10" i="1"/>
  <c r="X8" i="1"/>
  <c r="W53" i="1" l="1"/>
  <c r="W69" i="1"/>
  <c r="W73" i="1"/>
  <c r="W81" i="1"/>
  <c r="W18" i="1"/>
  <c r="W24" i="1"/>
  <c r="W28" i="1"/>
  <c r="W32" i="1"/>
  <c r="W38" i="1"/>
  <c r="W46" i="1"/>
  <c r="W52" i="1"/>
  <c r="W60" i="1"/>
  <c r="W70" i="1"/>
  <c r="W76" i="1"/>
  <c r="W88" i="1"/>
  <c r="R5" i="1"/>
  <c r="W67" i="1"/>
  <c r="W71" i="1"/>
  <c r="W79" i="1"/>
  <c r="W95" i="1"/>
  <c r="W8" i="1"/>
  <c r="W20" i="1"/>
  <c r="W26" i="1"/>
  <c r="W30" i="1"/>
  <c r="W36" i="1"/>
  <c r="W40" i="1"/>
  <c r="W48" i="1"/>
  <c r="W56" i="1"/>
  <c r="W68" i="1"/>
  <c r="W72" i="1"/>
  <c r="W92" i="1"/>
  <c r="W98" i="1"/>
  <c r="Q5" i="1"/>
  <c r="AJ5" i="1" l="1"/>
</calcChain>
</file>

<file path=xl/sharedStrings.xml><?xml version="1.0" encoding="utf-8"?>
<sst xmlns="http://schemas.openxmlformats.org/spreadsheetml/2006/main" count="412" uniqueCount="168">
  <si>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</si>
  <si>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</si>
  <si>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</si>
  <si>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</si>
  <si>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</si>
  <si>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</si>
  <si>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</si>
  <si>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</si>
  <si>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</si>
  <si>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</si>
  <si>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</si>
  <si>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</si>
  <si>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</si>
  <si>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</si>
  <si>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</si>
  <si>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</si>
  <si>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</si>
  <si>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</si>
  <si>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</si>
  <si>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</si>
  <si>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</si>
  <si>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</si>
  <si>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</si>
  <si>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07,06,</t>
  </si>
  <si>
    <t>09,06,</t>
  </si>
  <si>
    <t>03,06,</t>
  </si>
  <si>
    <t>27,05,</t>
  </si>
  <si>
    <t>20,05,</t>
  </si>
  <si>
    <t>13,05,</t>
  </si>
  <si>
    <t>02,05,</t>
  </si>
  <si>
    <t>25,04,</t>
  </si>
  <si>
    <t>22,04,</t>
  </si>
  <si>
    <t>15,04,</t>
  </si>
  <si>
    <t>08,04,</t>
  </si>
  <si>
    <t>01,04,</t>
  </si>
  <si>
    <t>3215 ВЕТЧ.МЯСНАЯ Папа может п/о 0.4кг 8шт.    ОСТАНКИНО</t>
  </si>
  <si>
    <t>шт</t>
  </si>
  <si>
    <t>в матрице</t>
  </si>
  <si>
    <t>ТС Обжора</t>
  </si>
  <si>
    <t>3287 САЛЯМИ ИТАЛЬЯНСКАЯ с/к в/у ОСТАНКИНО</t>
  </si>
  <si>
    <t>кг</t>
  </si>
  <si>
    <t>4063 МЯСНАЯ Папа может вар п/о_Л   ОСТАНКИНО</t>
  </si>
  <si>
    <t>4117 ЭКСТРА Папа может с/к в/у_Л 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</si>
  <si>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</si>
  <si>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</si>
  <si>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</si>
  <si>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ВНИМАНИЕ / в матрице</t>
  </si>
  <si>
    <t>Обжора / Паллет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</si>
  <si>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</si>
  <si>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</si>
  <si>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</si>
  <si>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</si>
  <si>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</si>
  <si>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</si>
  <si>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</si>
  <si>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</si>
  <si>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5851 ЭКСТРА Папа может вар п/о   ОСТАНКИНО</t>
  </si>
  <si>
    <t>5931 ОХОТНИЧЬЯ Папа может с/к в/у 1/220 8шт.   ОСТАНКИНО</t>
  </si>
  <si>
    <t>6228 МЯСНОЕ АССОРТИ к/з с/н мгс 1/90 10шт  Останкино</t>
  </si>
  <si>
    <t>6303 Мясные Папа может сос п/о мгс 1,5*3  Останкино</t>
  </si>
  <si>
    <t>6324 ДОКТОРСКАЯ ГОСТ вар п/о 0,4кг 8шт  Останкино</t>
  </si>
  <si>
    <t>6333 МЯСНАЯ Папа может вар п/о 0.4кг 8шт.  ОСТАНКИНО</t>
  </si>
  <si>
    <t>6340 ДОМАШНИЙ РЕЦЕПТ Коровино 0,5кг 8шт.  Останкино</t>
  </si>
  <si>
    <t>не в матрице</t>
  </si>
  <si>
    <t>необходимо увеличить продажи!!!</t>
  </si>
  <si>
    <t>6353 ЭКСТРА Папа может вар п/о 0.4кг 8шт.  ОСТАНКИНО</t>
  </si>
  <si>
    <t>6364 СЕРВЕЛАТ ЗЕРНИСТЫЙ ПМ в/к в/у 0.35кг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</si>
  <si>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</si>
  <si>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</si>
  <si>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необходимо увеличить продажи!!! / 29,04,25 в уценку 441шт. / ТС Обжора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</si>
  <si>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</si>
  <si>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</si>
  <si>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</si>
  <si>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6495 ВЕТЧ.МРАМОРНАЯ в/у срез 0,3кг 6шт_45с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</si>
  <si>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</si>
  <si>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</si>
  <si>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</si>
  <si>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6586 МРАМОРНАЯ И БАЛЫКОВАЯ в/к с/н мгс 1/90  Останкино</t>
  </si>
  <si>
    <t>6602 БАВАРСКИЕ ПМ сос ц/о мгс 0,35кг 8шт  Останкино</t>
  </si>
  <si>
    <t>6608 С ГОВЯДИНОЙ ОРИГИН. сар б/о мгс 1*3_45с  ОСТАНКИНО</t>
  </si>
  <si>
    <t>6616 МОЛОЧНЫЕ КЛАССИЧЕСКИЕ сос п/о в/у 0,3 кг  Останкино</t>
  </si>
  <si>
    <t>новинка</t>
  </si>
  <si>
    <t>6620 РЕБРЫШКИ к/в в/у_30с  Останкино</t>
  </si>
  <si>
    <t>6661 СОЧНЫЙ ГРИЛЬ ПМ сос п/о мгс 1,5*4_Маяк Останкино</t>
  </si>
  <si>
    <t>22,04,25 в уценку 25кг</t>
  </si>
  <si>
    <t>6697 СЕРВЕЛАТ ФИНСКИЙ ПМ в/к в/у 0,35кг 8шт  ОСТАНКИНО</t>
  </si>
  <si>
    <t>6713 СОЧНЫЙ ГРИЛЬ ПМ сос п/о мгс 0,41кг 8 шт.  ОСТАНКИНО</t>
  </si>
  <si>
    <t>6759 МОЛОЧНЫЕ ГОСТ сос ц/о мгс 0,4кг 7 шт  Останкино</t>
  </si>
  <si>
    <t>6762 СЛИВОЧНЫЕ сос ц/о мгс 0,41кг 8шт  Останкино</t>
  </si>
  <si>
    <t>29,04,25 в уценку 37шт.</t>
  </si>
  <si>
    <t>6764 СЛИИВОЧНЫЕ сос ц/о мгс 1*4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</si>
  <si>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</si>
  <si>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</si>
  <si>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</si>
  <si>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6770 ИСПАНСКИЕ сос ц/о мгс 0,41кг 6шт  Останкино</t>
  </si>
  <si>
    <t>6787 СЕРВЕЛАТ КРЕМЛЕВСКИЙ в/к в/у 0,33кг 8шт  Останкино</t>
  </si>
  <si>
    <t>6791 СЕРВЕЛАТ ПРЕМИУМ в/к в/у 0,33кг 8шт  Останкино</t>
  </si>
  <si>
    <t>6793 БАЛЫКОВАЯ в/к в/у 0,33кг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</si>
  <si>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</si>
  <si>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</si>
  <si>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6829  МОЛОЧНЫЕ КЛАССИЧЕСКИЕ сос п/о мгс 2*4 С  Останккино</t>
  </si>
  <si>
    <t>6834 ПОСОЛЬСКАЯ с/к с/н в/у 1/100 10шт  Останкино</t>
  </si>
  <si>
    <t>6853 МОЛОЧНЫЕ ПРЕМИУМ ПМ сос п/о мгс 1*6  Останкино</t>
  </si>
  <si>
    <t>6861 ДОМАШНИЙ РЕЦЕПТ Коровино вар п/о  Останкино</t>
  </si>
  <si>
    <t>6866 ВЕТЧ.НЕЖНАЯ Коровино п/о_Маяк  Останкино</t>
  </si>
  <si>
    <t>6872 ШАШЛЫК ИЗ СВИНИНЫ зам.  Останкино</t>
  </si>
  <si>
    <t>ПОД ЗАКАЗ ТК</t>
  </si>
  <si>
    <t>6877 В ОБВЯЗКЕ вар п/о  Останкино</t>
  </si>
  <si>
    <t>6888 С ГРУДИНОЙ вар п/о в/у срез 0,4 кг 8 шт  Останкино</t>
  </si>
  <si>
    <t>завод не отгрузил / вместо 2675</t>
  </si>
  <si>
    <t>6909 ДЛЯ ДЕТЕЙ сос п/о мгс 0,33кг 8шт  Останкино</t>
  </si>
  <si>
    <t>7001 КЛАССИЧЕСКИЕ Папа может сар б/о мгс 1*3  Останкино</t>
  </si>
  <si>
    <t>7066 СОЧНЫЕ ПМ сос п/о мгс 0,41кг 10шт 50с  Останкино</t>
  </si>
  <si>
    <t>7070 СОЧНЫЕ ПМ сос п/о 1,5*4_А_50с  Останкино</t>
  </si>
  <si>
    <t>7073 МОЛОЧ.ПРЕМИУМ ПМ сос п/о в/у 1/350_50с  Останкино</t>
  </si>
  <si>
    <t>7075 МОЛОЧ.ПРЕМИУМ ПМ сос п/о мгс 1,5*4_О_50с  Останкино</t>
  </si>
  <si>
    <t>7077 МЯСНЫЕ С ГОВЯД. ПМ сос п/о мгс 0,4кг_50с  Останкино</t>
  </si>
  <si>
    <t>7080 СЛИВОЧНЫЕ ПМ сос п/о мгс 0,41кг 10шт 50с  Останкино</t>
  </si>
  <si>
    <t>7082 СЛИВОЧНЫЕ ПМ сос п/о мгс 1,5*4_50с  Останкино</t>
  </si>
  <si>
    <t>7090 СВИНИНА ПО-ДОМ.к/в мл/к в/у 0,3кг_50с  Останкино</t>
  </si>
  <si>
    <t>вместо 6206</t>
  </si>
  <si>
    <t>7103 БЕКОН Останкино с/к с/н в/у 1/180_50с  Останкино</t>
  </si>
  <si>
    <t>7125 МОЛОЧНАЯ Останкино вар п/о  Останкино</t>
  </si>
  <si>
    <t>7126 МОЛОЧНАЯ Останкино вар п/о 0,4кг 8шт  Останкино</t>
  </si>
  <si>
    <t>7131 БАЛЫКОВАЯ в/к в/у 0,84кг  Останкино</t>
  </si>
  <si>
    <t>7144 МРАМОРНАЯ ПРЕМИУМ в/к в/у 0,33кг 8 шт  Останкино</t>
  </si>
  <si>
    <t>7146 МРАМОРНАЯ ПРЕМИУМ в/к в/у  Останкино</t>
  </si>
  <si>
    <t>7147 САЛЬЧИЧОН Останкино с/к в/у 1/220 8 шт  Останкино</t>
  </si>
  <si>
    <t>7149 БАЛЫКОВАЯ Коровино п/к в/у 0,84кг_50с  Останкино</t>
  </si>
  <si>
    <t>7150 САЛЬЧИЧОН папа может с/к в/у  Останкино</t>
  </si>
  <si>
    <t>7154 СЕРВЕЛАТ ЗЕРНИСТЫЙ ПМ в/к в/у 0,35кг_50с  Останкино</t>
  </si>
  <si>
    <t>7166 СЕРВЕЛАТ ОХОТНИЧИЙ ПМ в/к в/у_50с  Останкино</t>
  </si>
  <si>
    <t>вместо 5341</t>
  </si>
  <si>
    <t>7169 СЕРВЕЛАТ ОХОТНИЧИЙ ПМ в/к в/у 0,35кг_50с  Останкино</t>
  </si>
  <si>
    <t>7187 ГРУДИНКА ПРЕМИУМ к/в мл/к в/у 0,3кг_50с  Останкино</t>
  </si>
  <si>
    <t>7225 ТОСКАНО ПРЕМИУМ Останкино с/к в/у 1/180  Останкино</t>
  </si>
  <si>
    <t>7226 ЧОРИЗО ПРЕМИУМ Останкино с/к в/у 1/180  Останкино</t>
  </si>
  <si>
    <t>7227 САЛЯМИ ФИНСКАЯ Папа может с/к в/у 1/180  Останкино</t>
  </si>
  <si>
    <t>7228 МИЛАНО ПРЕМИУМ Останкино с/к в/у 1/180</t>
  </si>
  <si>
    <t>завод не отгрузил</t>
  </si>
  <si>
    <t>7229 САЛЬЧИЧОН Останкино с/к в/у 1/180   Останкино</t>
  </si>
  <si>
    <t>7232 БОЯNСКАЯ ПМ п/к в/у 0,28кг 8шт_209к  Останкино</t>
  </si>
  <si>
    <t>вместо 7173 / Обжора / Паллет</t>
  </si>
  <si>
    <t>7236 СЕРВЕЛАТ КАРЕЛЬСКИЙ в/к в/у 0,28кг_209к  Останкино</t>
  </si>
  <si>
    <t>необходимо увеличить продажи / вместо 6684 / Обжора / Паллет</t>
  </si>
  <si>
    <t>7237 СЕРВЕЛАТ ШВАРЦЕР ПМ в/к в/у 0,28кг_209к  Останкино</t>
  </si>
  <si>
    <t>7241 САЛЯМИ Папа может п/к в/у 0,28кг ОСТАНКИНО</t>
  </si>
  <si>
    <t>7257 ФИЛЕЙНЫЕ ПМ сос ц/о мгс 0,33кг 8шт  Останкино</t>
  </si>
  <si>
    <t>7276 СЛИВОЧНЫЕ ПМ сос п/о мгс 0,3кг 7шт  Останкино</t>
  </si>
  <si>
    <t>7284 ДЛЯ ДЕТЕЙ сос п/о мгс 0,33кг 6шт  Останкино</t>
  </si>
  <si>
    <t>БОНУС_6087 СОЧНЫЕ ПМ сос п/о мгс 0,41кг 10шт.  ОСТАНКИНО</t>
  </si>
  <si>
    <t>бонус</t>
  </si>
  <si>
    <t>БОНУС_6954 СОЧНЫЕ Папа может сос п/о мгс 1.5*4_Х5  ОСТАНКИНО</t>
  </si>
  <si>
    <t>оприходованы излишки???</t>
  </si>
  <si>
    <t>дубль на 6909 или ротация ????</t>
  </si>
  <si>
    <t>25,05,25 в уценку 21шт. / есть дубль</t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</si>
  <si>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  <family val="2"/>
        <charset val="204"/>
      </rPr>
      <t xml:space="preserve"> / вывод 27,05,25</t>
    </r>
  </si>
  <si>
    <t>необходимо увеличить продажи</t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</si>
  <si>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  <family val="2"/>
        <charset val="204"/>
      </rPr>
      <t xml:space="preserve"> / 16,12,24 в уценку 12кг</t>
    </r>
  </si>
  <si>
    <r>
      <rPr>
        <b/>
        <sz val="10"/>
        <color rgb="FFFF0000"/>
        <rFont val="Arial"/>
        <family val="2"/>
        <charset val="204"/>
      </rPr>
      <t xml:space="preserve">необходимо увеличить продажи!!! </t>
    </r>
    <r>
      <rPr>
        <sz val="10"/>
        <rFont val="Arial"/>
        <family val="2"/>
        <charset val="204"/>
      </rPr>
      <t>/ вместо 6794</t>
    </r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</si>
  <si>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  <family val="2"/>
        <charset val="204"/>
      </rPr>
      <t xml:space="preserve"> / вместо 6796 / Обжора / Паллет</t>
    </r>
  </si>
  <si>
    <r>
      <rPr>
        <b/>
        <sz val="10"/>
        <color rgb="FFFF0000"/>
        <rFont val="Arial"/>
        <family val="2"/>
        <charset val="204"/>
      </rPr>
      <t xml:space="preserve">необходимо увеличить продажи!!! </t>
    </r>
    <r>
      <rPr>
        <sz val="10"/>
        <rFont val="Arial"/>
        <family val="2"/>
        <charset val="204"/>
      </rPr>
      <t>/ вместо 6415</t>
    </r>
  </si>
  <si>
    <r>
      <rPr>
        <b/>
        <sz val="10"/>
        <color rgb="FFFF0000"/>
        <rFont val="Arial"/>
        <family val="2"/>
        <charset val="204"/>
      </rPr>
      <t xml:space="preserve">необходимо увеличить продажи!!! </t>
    </r>
    <r>
      <rPr>
        <sz val="10"/>
        <rFont val="Arial"/>
        <family val="2"/>
        <charset val="204"/>
      </rPr>
      <t>/ Обжора / Паллет</t>
    </r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</si>
  <si>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  <family val="2"/>
        <charset val="204"/>
      </rPr>
      <t xml:space="preserve"> / новинка</t>
    </r>
  </si>
  <si>
    <t>итого</t>
  </si>
  <si>
    <t>заказ</t>
  </si>
  <si>
    <t>14,06,</t>
  </si>
  <si>
    <t>16,06,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</si>
</sst>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8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6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4" fillId="0" borderId="1" xfId="1" applyNumberFormat="1" applyFont="1"/>
    <xf numFmtId="164" fontId="5" fillId="5" borderId="1" xfId="1" applyNumberFormat="1" applyFont="1" applyFill="1"/>
    <xf numFmtId="164" fontId="1" fillId="6" borderId="1" xfId="1" applyNumberForma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4" fillId="7" borderId="1" xfId="1" applyNumberFormat="1" applyFont="1" applyFill="1"/>
    <xf numFmtId="164" fontId="1" fillId="8" borderId="1" xfId="1" applyNumberFormat="1" applyFill="1"/>
    <xf numFmtId="164" fontId="6" fillId="8" borderId="1" xfId="1" applyNumberFormat="1" applyFont="1" applyFill="1"/>
    <xf numFmtId="164" fontId="7" fillId="8" borderId="1" xfId="1" applyNumberFormat="1" applyFont="1" applyFill="1"/>
    <xf numFmtId="164" fontId="4" fillId="9" borderId="1" xfId="1" applyNumberFormat="1" applyFont="1" applyFill="1"/>
    <xf numFmtId="164" fontId="4" fillId="8" borderId="1" xfId="1" applyNumberFormat="1" applyFont="1" applyFill="1"/>
    <xf numFmtId="164" fontId="1" fillId="10" borderId="1" xfId="1" applyNumberFormat="1" applyFill="1"/>
    <xf numFmtId="2" fontId="1" fillId="10" borderId="1" xfId="1" applyNumberFormat="1" applyFill="1"/>
    <xf numFmtId="164" fontId="1" fillId="10" borderId="2" xfId="1" applyNumberFormat="1" applyFill="1" applyBorder="1"/>
    <xf numFmtId="164" fontId="4" fillId="10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493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V6" sqref="V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42578125" customWidth="1"/>
    <col min="14" max="21" width="7" customWidth="1"/>
    <col min="22" max="22" width="13.5703125" customWidth="1"/>
    <col min="23" max="24" width="5" customWidth="1"/>
    <col min="25" max="34" width="6" customWidth="1"/>
    <col min="35" max="35" width="21.7109375" customWidth="1"/>
    <col min="36" max="37" width="7" customWidth="1"/>
    <col min="38" max="47" width="8" customWidth="1"/>
  </cols>
  <sheetData>
    <row r="1" spans="1:47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</row>
    <row r="2" spans="1:47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</row>
    <row r="3" spans="1:47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3" t="s">
        <v>164</v>
      </c>
      <c r="S3" s="3" t="s">
        <v>165</v>
      </c>
      <c r="T3" s="3" t="s">
        <v>165</v>
      </c>
      <c r="U3" s="6" t="s">
        <v>16</v>
      </c>
      <c r="V3" s="6" t="s">
        <v>17</v>
      </c>
      <c r="W3" s="2" t="s">
        <v>18</v>
      </c>
      <c r="X3" s="2" t="s">
        <v>19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20</v>
      </c>
      <c r="AG3" s="2" t="s">
        <v>20</v>
      </c>
      <c r="AH3" s="2" t="s">
        <v>20</v>
      </c>
      <c r="AI3" s="2" t="s">
        <v>21</v>
      </c>
      <c r="AJ3" s="2" t="s">
        <v>22</v>
      </c>
      <c r="AK3" s="2" t="s">
        <v>22</v>
      </c>
      <c r="AL3" s="1"/>
      <c r="AM3" s="1"/>
      <c r="AN3" s="1"/>
      <c r="AO3" s="1"/>
      <c r="AP3" s="1"/>
      <c r="AQ3" s="1"/>
      <c r="AR3" s="1"/>
      <c r="AS3" s="1"/>
      <c r="AT3" s="1"/>
      <c r="AU3" s="1"/>
    </row>
    <row r="4" spans="1:47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24</v>
      </c>
      <c r="Q4" s="1"/>
      <c r="R4" s="1"/>
      <c r="S4" s="1" t="s">
        <v>166</v>
      </c>
      <c r="T4" s="1" t="s">
        <v>167</v>
      </c>
      <c r="U4" s="1"/>
      <c r="V4" s="1"/>
      <c r="W4" s="1"/>
      <c r="X4" s="1"/>
      <c r="Y4" s="1" t="s">
        <v>25</v>
      </c>
      <c r="Z4" s="1" t="s">
        <v>26</v>
      </c>
      <c r="AA4" s="1" t="s">
        <v>27</v>
      </c>
      <c r="AB4" s="1" t="s">
        <v>28</v>
      </c>
      <c r="AC4" s="1" t="s">
        <v>29</v>
      </c>
      <c r="AD4" s="1" t="s">
        <v>30</v>
      </c>
      <c r="AE4" s="1" t="s">
        <v>31</v>
      </c>
      <c r="AF4" s="1" t="s">
        <v>32</v>
      </c>
      <c r="AG4" s="1" t="s">
        <v>33</v>
      </c>
      <c r="AH4" s="1" t="s">
        <v>34</v>
      </c>
      <c r="AI4" s="1"/>
      <c r="AJ4" s="1" t="s">
        <v>166</v>
      </c>
      <c r="AK4" s="1" t="s">
        <v>167</v>
      </c>
      <c r="AL4" s="1"/>
      <c r="AM4" s="1"/>
      <c r="AN4" s="1"/>
      <c r="AO4" s="1"/>
      <c r="AP4" s="1"/>
      <c r="AQ4" s="1"/>
      <c r="AR4" s="1"/>
      <c r="AS4" s="1"/>
      <c r="AT4" s="1"/>
      <c r="AU4" s="1"/>
    </row>
    <row r="5" spans="1:47" x14ac:dyDescent="0.25">
      <c r="A5" s="1"/>
      <c r="B5" s="1"/>
      <c r="C5" s="1"/>
      <c r="D5" s="1"/>
      <c r="E5" s="4">
        <f>SUM(E6:E493)</f>
        <v>17315.947</v>
      </c>
      <c r="F5" s="4">
        <f>SUM(F6:F493)</f>
        <v>18882.552</v>
      </c>
      <c r="G5" s="7"/>
      <c r="H5" s="1"/>
      <c r="I5" s="1"/>
      <c r="J5" s="4">
        <f t="shared" ref="J5:U5" si="0">SUM(J6:J493)</f>
        <v>19385.522000000001</v>
      </c>
      <c r="K5" s="4">
        <f t="shared" si="0"/>
        <v>-2069.5749999999998</v>
      </c>
      <c r="L5" s="4">
        <f t="shared" si="0"/>
        <v>0</v>
      </c>
      <c r="M5" s="4">
        <f t="shared" si="0"/>
        <v>0</v>
      </c>
      <c r="N5" s="4">
        <f t="shared" si="0"/>
        <v>10119</v>
      </c>
      <c r="O5" s="4">
        <f t="shared" si="0"/>
        <v>4480</v>
      </c>
      <c r="P5" s="4">
        <f t="shared" si="0"/>
        <v>3463.1893999999984</v>
      </c>
      <c r="Q5" s="4">
        <f t="shared" si="0"/>
        <v>13208.395999999999</v>
      </c>
      <c r="R5" s="4">
        <f t="shared" si="0"/>
        <v>15612</v>
      </c>
      <c r="S5" s="4">
        <f t="shared" si="0"/>
        <v>13692</v>
      </c>
      <c r="T5" s="4">
        <f t="shared" ref="T5" si="1">SUM(T6:T493)</f>
        <v>1920</v>
      </c>
      <c r="U5" s="4">
        <f t="shared" si="0"/>
        <v>13829</v>
      </c>
      <c r="V5" s="1"/>
      <c r="W5" s="1"/>
      <c r="X5" s="1"/>
      <c r="Y5" s="4">
        <f t="shared" ref="Y5:AH5" si="2">SUM(Y6:Y493)</f>
        <v>2895.3602000000014</v>
      </c>
      <c r="Z5" s="4">
        <f t="shared" si="2"/>
        <v>3110.208000000001</v>
      </c>
      <c r="AA5" s="4">
        <f t="shared" si="2"/>
        <v>2858.2132000000006</v>
      </c>
      <c r="AB5" s="4">
        <f t="shared" si="2"/>
        <v>2720.0556000000001</v>
      </c>
      <c r="AC5" s="4">
        <f t="shared" si="2"/>
        <v>1893.8672000000001</v>
      </c>
      <c r="AD5" s="4">
        <f t="shared" si="2"/>
        <v>2675.4807999999998</v>
      </c>
      <c r="AE5" s="4">
        <f t="shared" si="2"/>
        <v>2176.6828000000005</v>
      </c>
      <c r="AF5" s="4">
        <f t="shared" si="2"/>
        <v>2318.3078</v>
      </c>
      <c r="AG5" s="4">
        <f t="shared" si="2"/>
        <v>2852.0604000000003</v>
      </c>
      <c r="AH5" s="4">
        <f t="shared" si="2"/>
        <v>3031.3696000000004</v>
      </c>
      <c r="AI5" s="1"/>
      <c r="AJ5" s="4">
        <f>SUM(AJ6:AJ493)</f>
        <v>6020.73</v>
      </c>
      <c r="AK5" s="4">
        <f>SUM(AK6:AK493)</f>
        <v>1150.0999999999999</v>
      </c>
      <c r="AL5" s="1"/>
      <c r="AM5" s="1"/>
      <c r="AN5" s="1"/>
      <c r="AO5" s="1"/>
      <c r="AP5" s="1"/>
      <c r="AQ5" s="1"/>
      <c r="AR5" s="1"/>
      <c r="AS5" s="1"/>
      <c r="AT5" s="1"/>
      <c r="AU5" s="1"/>
    </row>
    <row r="6" spans="1:47" x14ac:dyDescent="0.25">
      <c r="A6" s="1" t="s">
        <v>35</v>
      </c>
      <c r="B6" s="1" t="s">
        <v>36</v>
      </c>
      <c r="C6" s="1">
        <v>28</v>
      </c>
      <c r="D6" s="1">
        <v>628</v>
      </c>
      <c r="E6" s="1">
        <v>139</v>
      </c>
      <c r="F6" s="1">
        <v>434</v>
      </c>
      <c r="G6" s="7">
        <v>0.4</v>
      </c>
      <c r="H6" s="1">
        <v>60</v>
      </c>
      <c r="I6" s="1" t="s">
        <v>37</v>
      </c>
      <c r="J6" s="1">
        <v>141.30000000000001</v>
      </c>
      <c r="K6" s="1">
        <f t="shared" ref="K6:K37" si="3">E6-J6</f>
        <v>-2.3000000000000114</v>
      </c>
      <c r="L6" s="1"/>
      <c r="M6" s="1"/>
      <c r="N6" s="1">
        <v>0</v>
      </c>
      <c r="O6" s="1"/>
      <c r="P6" s="1">
        <f>E6/5</f>
        <v>27.8</v>
      </c>
      <c r="Q6" s="5"/>
      <c r="R6" s="5">
        <f>U6</f>
        <v>10</v>
      </c>
      <c r="S6" s="5">
        <f>R6-T6</f>
        <v>10</v>
      </c>
      <c r="T6" s="5"/>
      <c r="U6" s="5">
        <v>10</v>
      </c>
      <c r="V6" s="1"/>
      <c r="W6" s="1">
        <f>(F6+N6+O6+R6)/P6</f>
        <v>15.971223021582734</v>
      </c>
      <c r="X6" s="1">
        <f>(F6+N6+O6)/P6</f>
        <v>15.611510791366905</v>
      </c>
      <c r="Y6" s="1">
        <v>33.6</v>
      </c>
      <c r="Z6" s="1">
        <v>47.8</v>
      </c>
      <c r="AA6" s="1">
        <v>26.8</v>
      </c>
      <c r="AB6" s="1">
        <v>30</v>
      </c>
      <c r="AC6" s="1">
        <v>29</v>
      </c>
      <c r="AD6" s="1">
        <v>25.8</v>
      </c>
      <c r="AE6" s="1">
        <v>31.4</v>
      </c>
      <c r="AF6" s="1">
        <v>33.4</v>
      </c>
      <c r="AG6" s="1">
        <v>34</v>
      </c>
      <c r="AH6" s="1">
        <v>27.8</v>
      </c>
      <c r="AI6" s="1" t="s">
        <v>38</v>
      </c>
      <c r="AJ6" s="1">
        <f>G6*S6</f>
        <v>4</v>
      </c>
      <c r="AK6" s="1">
        <f>G6*T6</f>
        <v>0</v>
      </c>
      <c r="AL6" s="1"/>
      <c r="AM6" s="1"/>
      <c r="AN6" s="1"/>
      <c r="AO6" s="1"/>
      <c r="AP6" s="1"/>
      <c r="AQ6" s="1"/>
      <c r="AR6" s="1"/>
      <c r="AS6" s="1"/>
      <c r="AT6" s="1"/>
      <c r="AU6" s="1"/>
    </row>
    <row r="7" spans="1:47" x14ac:dyDescent="0.25">
      <c r="A7" s="1" t="s">
        <v>39</v>
      </c>
      <c r="B7" s="1" t="s">
        <v>40</v>
      </c>
      <c r="C7" s="1">
        <v>19.218</v>
      </c>
      <c r="D7" s="1">
        <v>7.8410000000000002</v>
      </c>
      <c r="E7" s="1">
        <v>10.952</v>
      </c>
      <c r="F7" s="1">
        <v>15.616</v>
      </c>
      <c r="G7" s="7">
        <v>1</v>
      </c>
      <c r="H7" s="1">
        <v>120</v>
      </c>
      <c r="I7" s="1" t="s">
        <v>37</v>
      </c>
      <c r="J7" s="1">
        <v>10.6</v>
      </c>
      <c r="K7" s="1">
        <f t="shared" si="3"/>
        <v>0.35200000000000031</v>
      </c>
      <c r="L7" s="1"/>
      <c r="M7" s="1"/>
      <c r="N7" s="1">
        <v>0</v>
      </c>
      <c r="O7" s="1"/>
      <c r="P7" s="1">
        <f t="shared" ref="P7:P67" si="4">E7/5</f>
        <v>2.1903999999999999</v>
      </c>
      <c r="Q7" s="5">
        <f t="shared" ref="Q7:Q26" si="5">15*P7-O7-N7-F7</f>
        <v>17.240000000000002</v>
      </c>
      <c r="R7" s="5">
        <f t="shared" ref="R7:R8" si="6">U7</f>
        <v>20</v>
      </c>
      <c r="S7" s="5">
        <f t="shared" ref="S7:S70" si="7">R7-T7</f>
        <v>20</v>
      </c>
      <c r="T7" s="5"/>
      <c r="U7" s="5">
        <v>20</v>
      </c>
      <c r="V7" s="1"/>
      <c r="W7" s="1">
        <f t="shared" ref="W7:W70" si="8">(F7+N7+O7+R7)/P7</f>
        <v>16.260043827611394</v>
      </c>
      <c r="X7" s="1">
        <f t="shared" ref="X7:X67" si="9">(F7+N7+O7)/P7</f>
        <v>7.1292914536157781</v>
      </c>
      <c r="Y7" s="1">
        <v>1.4026000000000001</v>
      </c>
      <c r="Z7" s="1">
        <v>1.2751999999999999</v>
      </c>
      <c r="AA7" s="1">
        <v>2.04</v>
      </c>
      <c r="AB7" s="1">
        <v>0.99459999999999993</v>
      </c>
      <c r="AC7" s="1">
        <v>1.6758</v>
      </c>
      <c r="AD7" s="1">
        <v>2.4632000000000001</v>
      </c>
      <c r="AE7" s="1">
        <v>1.9648000000000001</v>
      </c>
      <c r="AF7" s="1">
        <v>2.1606000000000001</v>
      </c>
      <c r="AG7" s="1">
        <v>1.1712</v>
      </c>
      <c r="AH7" s="1">
        <v>2.5583999999999998</v>
      </c>
      <c r="AI7" s="1"/>
      <c r="AJ7" s="1">
        <f t="shared" ref="AJ7:AK70" si="10">G7*S7</f>
        <v>20</v>
      </c>
      <c r="AK7" s="1">
        <f t="shared" ref="AK7:AK70" si="11">G7*T7</f>
        <v>0</v>
      </c>
      <c r="AL7" s="1"/>
      <c r="AM7" s="1"/>
      <c r="AN7" s="1"/>
      <c r="AO7" s="1"/>
      <c r="AP7" s="1"/>
      <c r="AQ7" s="1"/>
      <c r="AR7" s="1"/>
      <c r="AS7" s="1"/>
      <c r="AT7" s="1"/>
      <c r="AU7" s="1"/>
    </row>
    <row r="8" spans="1:47" x14ac:dyDescent="0.25">
      <c r="A8" s="1" t="s">
        <v>41</v>
      </c>
      <c r="B8" s="1" t="s">
        <v>40</v>
      </c>
      <c r="C8" s="1">
        <v>1547.021</v>
      </c>
      <c r="D8" s="1">
        <v>2474.5140000000001</v>
      </c>
      <c r="E8" s="1">
        <v>1399.95</v>
      </c>
      <c r="F8" s="1">
        <v>1099.1089999999999</v>
      </c>
      <c r="G8" s="7">
        <v>1</v>
      </c>
      <c r="H8" s="1">
        <v>60</v>
      </c>
      <c r="I8" s="1" t="s">
        <v>37</v>
      </c>
      <c r="J8" s="1">
        <v>1368.6</v>
      </c>
      <c r="K8" s="1">
        <f t="shared" si="3"/>
        <v>31.350000000000136</v>
      </c>
      <c r="L8" s="1"/>
      <c r="M8" s="1"/>
      <c r="N8" s="1">
        <v>970</v>
      </c>
      <c r="O8" s="1">
        <v>900</v>
      </c>
      <c r="P8" s="1">
        <f t="shared" si="4"/>
        <v>279.99</v>
      </c>
      <c r="Q8" s="5">
        <f t="shared" si="5"/>
        <v>1230.7410000000004</v>
      </c>
      <c r="R8" s="5">
        <f t="shared" si="6"/>
        <v>1500</v>
      </c>
      <c r="S8" s="5">
        <f t="shared" si="7"/>
        <v>900</v>
      </c>
      <c r="T8" s="5">
        <v>600</v>
      </c>
      <c r="U8" s="5">
        <v>1500</v>
      </c>
      <c r="V8" s="1"/>
      <c r="W8" s="1">
        <f t="shared" si="8"/>
        <v>15.961673631201116</v>
      </c>
      <c r="X8" s="1">
        <f t="shared" si="9"/>
        <v>10.604339440694311</v>
      </c>
      <c r="Y8" s="1">
        <v>267.2722</v>
      </c>
      <c r="Z8" s="1">
        <v>285.36079999999998</v>
      </c>
      <c r="AA8" s="1">
        <v>310.29860000000002</v>
      </c>
      <c r="AB8" s="1">
        <v>270.98259999999999</v>
      </c>
      <c r="AC8" s="1">
        <v>219.52500000000001</v>
      </c>
      <c r="AD8" s="1">
        <v>275.85899999999998</v>
      </c>
      <c r="AE8" s="1">
        <v>291.65699999999998</v>
      </c>
      <c r="AF8" s="1">
        <v>251.3706</v>
      </c>
      <c r="AG8" s="1">
        <v>250.68620000000001</v>
      </c>
      <c r="AH8" s="1">
        <v>260.5394</v>
      </c>
      <c r="AI8" s="1"/>
      <c r="AJ8" s="1">
        <f t="shared" si="10"/>
        <v>900</v>
      </c>
      <c r="AK8" s="1">
        <f t="shared" si="11"/>
        <v>600</v>
      </c>
      <c r="AL8" s="1"/>
      <c r="AM8" s="1"/>
      <c r="AN8" s="1"/>
      <c r="AO8" s="1"/>
      <c r="AP8" s="1"/>
      <c r="AQ8" s="1"/>
      <c r="AR8" s="1"/>
      <c r="AS8" s="1"/>
      <c r="AT8" s="1"/>
      <c r="AU8" s="1"/>
    </row>
    <row r="9" spans="1:47" x14ac:dyDescent="0.25">
      <c r="A9" s="1" t="s">
        <v>42</v>
      </c>
      <c r="B9" s="1" t="s">
        <v>40</v>
      </c>
      <c r="C9" s="1">
        <v>22.091999999999999</v>
      </c>
      <c r="D9" s="1">
        <v>7.8819999999999997</v>
      </c>
      <c r="E9" s="1">
        <v>3.996</v>
      </c>
      <c r="F9" s="1">
        <v>25.978000000000002</v>
      </c>
      <c r="G9" s="7">
        <v>1</v>
      </c>
      <c r="H9" s="1">
        <v>120</v>
      </c>
      <c r="I9" s="1" t="s">
        <v>37</v>
      </c>
      <c r="J9" s="1">
        <v>14</v>
      </c>
      <c r="K9" s="1">
        <f t="shared" si="3"/>
        <v>-10.004</v>
      </c>
      <c r="L9" s="1"/>
      <c r="M9" s="1"/>
      <c r="N9" s="1">
        <v>0</v>
      </c>
      <c r="O9" s="1"/>
      <c r="P9" s="1">
        <f t="shared" si="4"/>
        <v>0.79920000000000002</v>
      </c>
      <c r="Q9" s="5"/>
      <c r="R9" s="5">
        <f t="shared" ref="R9:R67" si="12">ROUND(Q9,0)</f>
        <v>0</v>
      </c>
      <c r="S9" s="5">
        <f t="shared" si="7"/>
        <v>0</v>
      </c>
      <c r="T9" s="5"/>
      <c r="U9" s="5"/>
      <c r="V9" s="1"/>
      <c r="W9" s="1">
        <f t="shared" si="8"/>
        <v>32.505005005005003</v>
      </c>
      <c r="X9" s="1">
        <f t="shared" si="9"/>
        <v>32.505005005005003</v>
      </c>
      <c r="Y9" s="1">
        <v>1.3066</v>
      </c>
      <c r="Z9" s="1">
        <v>2.0139999999999998</v>
      </c>
      <c r="AA9" s="1">
        <v>2.2322000000000002</v>
      </c>
      <c r="AB9" s="1">
        <v>1.6812</v>
      </c>
      <c r="AC9" s="1">
        <v>2.4422000000000001</v>
      </c>
      <c r="AD9" s="1">
        <v>2.077</v>
      </c>
      <c r="AE9" s="1">
        <v>2.0821999999999998</v>
      </c>
      <c r="AF9" s="1">
        <v>2.1716000000000002</v>
      </c>
      <c r="AG9" s="1">
        <v>1.8584000000000001</v>
      </c>
      <c r="AH9" s="1">
        <v>2.5133999999999999</v>
      </c>
      <c r="AI9" s="21" t="s">
        <v>157</v>
      </c>
      <c r="AJ9" s="1">
        <f t="shared" si="10"/>
        <v>0</v>
      </c>
      <c r="AK9" s="1">
        <f t="shared" si="11"/>
        <v>0</v>
      </c>
      <c r="AL9" s="1"/>
      <c r="AM9" s="1"/>
      <c r="AN9" s="1"/>
      <c r="AO9" s="1"/>
      <c r="AP9" s="1"/>
      <c r="AQ9" s="1"/>
      <c r="AR9" s="1"/>
      <c r="AS9" s="1"/>
      <c r="AT9" s="1"/>
      <c r="AU9" s="1"/>
    </row>
    <row r="10" spans="1:47" x14ac:dyDescent="0.25">
      <c r="A10" s="1" t="s">
        <v>43</v>
      </c>
      <c r="B10" s="1" t="s">
        <v>40</v>
      </c>
      <c r="C10" s="1">
        <v>95.709000000000003</v>
      </c>
      <c r="D10" s="1">
        <v>487.26799999999997</v>
      </c>
      <c r="E10" s="1">
        <v>83.516999999999996</v>
      </c>
      <c r="F10" s="1">
        <v>225.75</v>
      </c>
      <c r="G10" s="7">
        <v>1</v>
      </c>
      <c r="H10" s="1">
        <v>60</v>
      </c>
      <c r="I10" s="1" t="s">
        <v>37</v>
      </c>
      <c r="J10" s="1">
        <v>118.3</v>
      </c>
      <c r="K10" s="1">
        <f t="shared" si="3"/>
        <v>-34.783000000000001</v>
      </c>
      <c r="L10" s="1"/>
      <c r="M10" s="1"/>
      <c r="N10" s="1">
        <v>110</v>
      </c>
      <c r="O10" s="1">
        <v>100</v>
      </c>
      <c r="P10" s="1">
        <f t="shared" si="4"/>
        <v>16.703399999999998</v>
      </c>
      <c r="Q10" s="5"/>
      <c r="R10" s="5">
        <f t="shared" si="12"/>
        <v>0</v>
      </c>
      <c r="S10" s="5">
        <f t="shared" si="7"/>
        <v>0</v>
      </c>
      <c r="T10" s="5"/>
      <c r="U10" s="5"/>
      <c r="V10" s="1"/>
      <c r="W10" s="1">
        <f t="shared" si="8"/>
        <v>26.08750314307267</v>
      </c>
      <c r="X10" s="1">
        <f t="shared" si="9"/>
        <v>26.08750314307267</v>
      </c>
      <c r="Y10" s="1">
        <v>32.980200000000004</v>
      </c>
      <c r="Z10" s="1">
        <v>33.800600000000003</v>
      </c>
      <c r="AA10" s="1">
        <v>27.065999999999999</v>
      </c>
      <c r="AB10" s="1">
        <v>35.294400000000003</v>
      </c>
      <c r="AC10" s="1">
        <v>27.0306</v>
      </c>
      <c r="AD10" s="1">
        <v>31.909800000000001</v>
      </c>
      <c r="AE10" s="1">
        <v>29.426400000000001</v>
      </c>
      <c r="AF10" s="1">
        <v>29.189800000000002</v>
      </c>
      <c r="AG10" s="1">
        <v>26.576599999999999</v>
      </c>
      <c r="AH10" s="1">
        <v>31.777799999999999</v>
      </c>
      <c r="AI10" s="1"/>
      <c r="AJ10" s="1">
        <f t="shared" si="10"/>
        <v>0</v>
      </c>
      <c r="AK10" s="1">
        <f t="shared" si="11"/>
        <v>0</v>
      </c>
      <c r="AL10" s="1"/>
      <c r="AM10" s="1"/>
      <c r="AN10" s="1"/>
      <c r="AO10" s="1"/>
      <c r="AP10" s="1"/>
      <c r="AQ10" s="1"/>
      <c r="AR10" s="1"/>
      <c r="AS10" s="1"/>
      <c r="AT10" s="1"/>
      <c r="AU10" s="1"/>
    </row>
    <row r="11" spans="1:47" x14ac:dyDescent="0.25">
      <c r="A11" s="1" t="s">
        <v>44</v>
      </c>
      <c r="B11" s="1" t="s">
        <v>40</v>
      </c>
      <c r="C11" s="1">
        <v>654.97699999999998</v>
      </c>
      <c r="D11" s="1">
        <v>1061.124</v>
      </c>
      <c r="E11" s="1">
        <v>590.976</v>
      </c>
      <c r="F11" s="1">
        <v>685.529</v>
      </c>
      <c r="G11" s="7">
        <v>1</v>
      </c>
      <c r="H11" s="1">
        <v>60</v>
      </c>
      <c r="I11" s="1" t="s">
        <v>37</v>
      </c>
      <c r="J11" s="1">
        <v>580.4</v>
      </c>
      <c r="K11" s="1">
        <f t="shared" si="3"/>
        <v>10.576000000000022</v>
      </c>
      <c r="L11" s="1"/>
      <c r="M11" s="1"/>
      <c r="N11" s="1">
        <v>410</v>
      </c>
      <c r="O11" s="1">
        <v>400</v>
      </c>
      <c r="P11" s="1">
        <f t="shared" si="4"/>
        <v>118.1952</v>
      </c>
      <c r="Q11" s="5">
        <f t="shared" si="5"/>
        <v>277.39899999999989</v>
      </c>
      <c r="R11" s="5">
        <f t="shared" ref="R11:R12" si="13">U11</f>
        <v>390</v>
      </c>
      <c r="S11" s="5">
        <f t="shared" si="7"/>
        <v>290</v>
      </c>
      <c r="T11" s="5">
        <v>100</v>
      </c>
      <c r="U11" s="5">
        <v>390</v>
      </c>
      <c r="V11" s="1"/>
      <c r="W11" s="1">
        <f t="shared" si="8"/>
        <v>15.952669820771064</v>
      </c>
      <c r="X11" s="1">
        <f t="shared" si="9"/>
        <v>12.653043440004332</v>
      </c>
      <c r="Y11" s="1">
        <v>133.185</v>
      </c>
      <c r="Z11" s="1">
        <v>133.505</v>
      </c>
      <c r="AA11" s="1">
        <v>133.24860000000001</v>
      </c>
      <c r="AB11" s="1">
        <v>113.30419999999999</v>
      </c>
      <c r="AC11" s="1">
        <v>98.396799999999999</v>
      </c>
      <c r="AD11" s="1">
        <v>114.9806</v>
      </c>
      <c r="AE11" s="1">
        <v>128.7784</v>
      </c>
      <c r="AF11" s="1">
        <v>104.60080000000001</v>
      </c>
      <c r="AG11" s="1">
        <v>106.7084</v>
      </c>
      <c r="AH11" s="1">
        <v>124.702</v>
      </c>
      <c r="AI11" s="1"/>
      <c r="AJ11" s="1">
        <f t="shared" si="10"/>
        <v>290</v>
      </c>
      <c r="AK11" s="1">
        <f t="shared" si="11"/>
        <v>100</v>
      </c>
      <c r="AL11" s="1"/>
      <c r="AM11" s="1"/>
      <c r="AN11" s="1"/>
      <c r="AO11" s="1"/>
      <c r="AP11" s="1"/>
      <c r="AQ11" s="1"/>
      <c r="AR11" s="1"/>
      <c r="AS11" s="1"/>
      <c r="AT11" s="1"/>
      <c r="AU11" s="1"/>
    </row>
    <row r="12" spans="1:47" x14ac:dyDescent="0.25">
      <c r="A12" s="1" t="s">
        <v>45</v>
      </c>
      <c r="B12" s="1" t="s">
        <v>36</v>
      </c>
      <c r="C12" s="1">
        <v>106</v>
      </c>
      <c r="D12" s="1">
        <v>1657</v>
      </c>
      <c r="E12" s="1">
        <v>1618</v>
      </c>
      <c r="F12" s="1">
        <v>133</v>
      </c>
      <c r="G12" s="7">
        <v>0.25</v>
      </c>
      <c r="H12" s="1">
        <v>120</v>
      </c>
      <c r="I12" s="12" t="s">
        <v>46</v>
      </c>
      <c r="J12" s="1">
        <v>2075</v>
      </c>
      <c r="K12" s="1">
        <f t="shared" si="3"/>
        <v>-457</v>
      </c>
      <c r="L12" s="1"/>
      <c r="M12" s="1"/>
      <c r="N12" s="1">
        <v>0</v>
      </c>
      <c r="O12" s="1"/>
      <c r="P12" s="1">
        <f t="shared" si="4"/>
        <v>323.60000000000002</v>
      </c>
      <c r="Q12" s="5">
        <v>390</v>
      </c>
      <c r="R12" s="5">
        <f t="shared" si="13"/>
        <v>550</v>
      </c>
      <c r="S12" s="5">
        <f t="shared" si="7"/>
        <v>550</v>
      </c>
      <c r="T12" s="5"/>
      <c r="U12" s="5">
        <v>550</v>
      </c>
      <c r="V12" s="1"/>
      <c r="W12" s="1">
        <f t="shared" si="8"/>
        <v>2.110630407911001</v>
      </c>
      <c r="X12" s="1">
        <f t="shared" si="9"/>
        <v>0.41100123609394312</v>
      </c>
      <c r="Y12" s="1">
        <v>30.2</v>
      </c>
      <c r="Z12" s="1">
        <v>26.4</v>
      </c>
      <c r="AA12" s="1">
        <v>24.2</v>
      </c>
      <c r="AB12" s="1">
        <v>19.2</v>
      </c>
      <c r="AC12" s="1">
        <v>16.600000000000001</v>
      </c>
      <c r="AD12" s="1">
        <v>36.200000000000003</v>
      </c>
      <c r="AE12" s="1">
        <v>17.2</v>
      </c>
      <c r="AF12" s="1">
        <v>20.2</v>
      </c>
      <c r="AG12" s="1">
        <v>25.8</v>
      </c>
      <c r="AH12" s="1">
        <v>22.2</v>
      </c>
      <c r="AI12" s="1" t="s">
        <v>47</v>
      </c>
      <c r="AJ12" s="1">
        <f t="shared" si="10"/>
        <v>137.5</v>
      </c>
      <c r="AK12" s="1">
        <f t="shared" si="11"/>
        <v>0</v>
      </c>
      <c r="AL12" s="1"/>
      <c r="AM12" s="1"/>
      <c r="AN12" s="1"/>
      <c r="AO12" s="1"/>
      <c r="AP12" s="1"/>
      <c r="AQ12" s="1"/>
      <c r="AR12" s="1"/>
      <c r="AS12" s="1"/>
      <c r="AT12" s="1"/>
      <c r="AU12" s="1"/>
    </row>
    <row r="13" spans="1:47" x14ac:dyDescent="0.25">
      <c r="A13" s="1" t="s">
        <v>48</v>
      </c>
      <c r="B13" s="1" t="s">
        <v>40</v>
      </c>
      <c r="C13" s="1">
        <v>63.341999999999999</v>
      </c>
      <c r="D13" s="1">
        <v>32.475000000000001</v>
      </c>
      <c r="E13" s="1">
        <v>40.057000000000002</v>
      </c>
      <c r="F13" s="1">
        <v>53.713000000000001</v>
      </c>
      <c r="G13" s="7">
        <v>1</v>
      </c>
      <c r="H13" s="1">
        <v>60</v>
      </c>
      <c r="I13" s="1" t="s">
        <v>37</v>
      </c>
      <c r="J13" s="1">
        <v>55.7</v>
      </c>
      <c r="K13" s="1">
        <f t="shared" si="3"/>
        <v>-15.643000000000001</v>
      </c>
      <c r="L13" s="1"/>
      <c r="M13" s="1"/>
      <c r="N13" s="1">
        <v>145</v>
      </c>
      <c r="O13" s="1"/>
      <c r="P13" s="1">
        <f t="shared" si="4"/>
        <v>8.0114000000000001</v>
      </c>
      <c r="Q13" s="5"/>
      <c r="R13" s="5">
        <f t="shared" si="12"/>
        <v>0</v>
      </c>
      <c r="S13" s="5">
        <f t="shared" si="7"/>
        <v>0</v>
      </c>
      <c r="T13" s="5"/>
      <c r="U13" s="5"/>
      <c r="V13" s="1"/>
      <c r="W13" s="1">
        <f t="shared" si="8"/>
        <v>24.803779614049979</v>
      </c>
      <c r="X13" s="1">
        <f t="shared" si="9"/>
        <v>24.803779614049979</v>
      </c>
      <c r="Y13" s="1">
        <v>14.6396</v>
      </c>
      <c r="Z13" s="1">
        <v>10.775</v>
      </c>
      <c r="AA13" s="1">
        <v>12.295199999999999</v>
      </c>
      <c r="AB13" s="1">
        <v>9.4580000000000002</v>
      </c>
      <c r="AC13" s="1">
        <v>11.087999999999999</v>
      </c>
      <c r="AD13" s="1">
        <v>6.9341999999999997</v>
      </c>
      <c r="AE13" s="1">
        <v>11.0482</v>
      </c>
      <c r="AF13" s="1">
        <v>12.7158</v>
      </c>
      <c r="AG13" s="1">
        <v>10.958600000000001</v>
      </c>
      <c r="AH13" s="1">
        <v>12.303000000000001</v>
      </c>
      <c r="AI13" s="19" t="s">
        <v>64</v>
      </c>
      <c r="AJ13" s="1">
        <f t="shared" si="10"/>
        <v>0</v>
      </c>
      <c r="AK13" s="1">
        <f t="shared" si="11"/>
        <v>0</v>
      </c>
      <c r="AL13" s="1"/>
      <c r="AM13" s="1"/>
      <c r="AN13" s="1"/>
      <c r="AO13" s="1"/>
      <c r="AP13" s="1"/>
      <c r="AQ13" s="1"/>
      <c r="AR13" s="1"/>
      <c r="AS13" s="1"/>
      <c r="AT13" s="1"/>
      <c r="AU13" s="1"/>
    </row>
    <row r="14" spans="1:47" x14ac:dyDescent="0.25">
      <c r="A14" s="1" t="s">
        <v>49</v>
      </c>
      <c r="B14" s="1" t="s">
        <v>36</v>
      </c>
      <c r="C14" s="1">
        <v>167</v>
      </c>
      <c r="D14" s="1">
        <v>100</v>
      </c>
      <c r="E14" s="1">
        <v>208</v>
      </c>
      <c r="F14" s="1">
        <v>54</v>
      </c>
      <c r="G14" s="7">
        <v>0.25</v>
      </c>
      <c r="H14" s="1">
        <v>120</v>
      </c>
      <c r="I14" s="1" t="s">
        <v>37</v>
      </c>
      <c r="J14" s="1">
        <v>209</v>
      </c>
      <c r="K14" s="1">
        <f t="shared" si="3"/>
        <v>-1</v>
      </c>
      <c r="L14" s="1"/>
      <c r="M14" s="1"/>
      <c r="N14" s="1">
        <v>16</v>
      </c>
      <c r="O14" s="1"/>
      <c r="P14" s="1">
        <f t="shared" si="4"/>
        <v>41.6</v>
      </c>
      <c r="Q14" s="5">
        <f>12*P14-O14-N14-F14</f>
        <v>429.20000000000005</v>
      </c>
      <c r="R14" s="5">
        <v>500</v>
      </c>
      <c r="S14" s="5">
        <f t="shared" si="7"/>
        <v>500</v>
      </c>
      <c r="T14" s="5"/>
      <c r="U14" s="5">
        <v>550</v>
      </c>
      <c r="V14" s="1"/>
      <c r="W14" s="1">
        <f t="shared" si="8"/>
        <v>13.701923076923077</v>
      </c>
      <c r="X14" s="1">
        <f t="shared" si="9"/>
        <v>1.6826923076923077</v>
      </c>
      <c r="Y14" s="1">
        <v>18</v>
      </c>
      <c r="Z14" s="1">
        <v>23.4</v>
      </c>
      <c r="AA14" s="1">
        <v>24</v>
      </c>
      <c r="AB14" s="1">
        <v>11.8</v>
      </c>
      <c r="AC14" s="1">
        <v>13</v>
      </c>
      <c r="AD14" s="1">
        <v>24.2</v>
      </c>
      <c r="AE14" s="1">
        <v>11</v>
      </c>
      <c r="AF14" s="1">
        <v>12.6</v>
      </c>
      <c r="AG14" s="1">
        <v>22.6</v>
      </c>
      <c r="AH14" s="1">
        <v>23.4</v>
      </c>
      <c r="AI14" s="1" t="s">
        <v>47</v>
      </c>
      <c r="AJ14" s="1">
        <f t="shared" si="10"/>
        <v>125</v>
      </c>
      <c r="AK14" s="1">
        <f t="shared" si="11"/>
        <v>0</v>
      </c>
      <c r="AL14" s="1"/>
      <c r="AM14" s="1"/>
      <c r="AN14" s="1"/>
      <c r="AO14" s="1"/>
      <c r="AP14" s="1"/>
      <c r="AQ14" s="1"/>
      <c r="AR14" s="1"/>
      <c r="AS14" s="1"/>
      <c r="AT14" s="1"/>
      <c r="AU14" s="1"/>
    </row>
    <row r="15" spans="1:47" x14ac:dyDescent="0.25">
      <c r="A15" s="1" t="s">
        <v>50</v>
      </c>
      <c r="B15" s="1" t="s">
        <v>36</v>
      </c>
      <c r="C15" s="1">
        <v>211</v>
      </c>
      <c r="D15" s="1">
        <v>13</v>
      </c>
      <c r="E15" s="1">
        <v>163</v>
      </c>
      <c r="F15" s="1">
        <v>41</v>
      </c>
      <c r="G15" s="7">
        <v>0.4</v>
      </c>
      <c r="H15" s="1">
        <v>60</v>
      </c>
      <c r="I15" s="1" t="s">
        <v>37</v>
      </c>
      <c r="J15" s="1">
        <v>165</v>
      </c>
      <c r="K15" s="1">
        <f t="shared" si="3"/>
        <v>-2</v>
      </c>
      <c r="L15" s="1"/>
      <c r="M15" s="1"/>
      <c r="N15" s="1">
        <v>260</v>
      </c>
      <c r="O15" s="1">
        <v>200</v>
      </c>
      <c r="P15" s="1">
        <f t="shared" si="4"/>
        <v>32.6</v>
      </c>
      <c r="Q15" s="5"/>
      <c r="R15" s="5">
        <f t="shared" si="12"/>
        <v>0</v>
      </c>
      <c r="S15" s="5">
        <f t="shared" si="7"/>
        <v>0</v>
      </c>
      <c r="T15" s="5"/>
      <c r="U15" s="5"/>
      <c r="V15" s="1"/>
      <c r="W15" s="1">
        <f t="shared" si="8"/>
        <v>15.368098159509202</v>
      </c>
      <c r="X15" s="1">
        <f t="shared" si="9"/>
        <v>15.368098159509202</v>
      </c>
      <c r="Y15" s="1">
        <v>44.2</v>
      </c>
      <c r="Z15" s="1">
        <v>12.8</v>
      </c>
      <c r="AA15" s="1">
        <v>45</v>
      </c>
      <c r="AB15" s="1">
        <v>19.8</v>
      </c>
      <c r="AC15" s="1">
        <v>25.2</v>
      </c>
      <c r="AD15" s="1">
        <v>26.2</v>
      </c>
      <c r="AE15" s="1">
        <v>27.4</v>
      </c>
      <c r="AF15" s="1">
        <v>30.4</v>
      </c>
      <c r="AG15" s="1">
        <v>26.8</v>
      </c>
      <c r="AH15" s="1">
        <v>27.2</v>
      </c>
      <c r="AI15" s="1" t="s">
        <v>47</v>
      </c>
      <c r="AJ15" s="1">
        <f t="shared" si="10"/>
        <v>0</v>
      </c>
      <c r="AK15" s="1">
        <f t="shared" si="11"/>
        <v>0</v>
      </c>
      <c r="AL15" s="1"/>
      <c r="AM15" s="1"/>
      <c r="AN15" s="1"/>
      <c r="AO15" s="1"/>
      <c r="AP15" s="1"/>
      <c r="AQ15" s="1"/>
      <c r="AR15" s="1"/>
      <c r="AS15" s="1"/>
      <c r="AT15" s="1"/>
      <c r="AU15" s="1"/>
    </row>
    <row r="16" spans="1:47" x14ac:dyDescent="0.25">
      <c r="A16" s="1" t="s">
        <v>51</v>
      </c>
      <c r="B16" s="1" t="s">
        <v>40</v>
      </c>
      <c r="C16" s="1">
        <v>142.82</v>
      </c>
      <c r="D16" s="1">
        <v>178.17400000000001</v>
      </c>
      <c r="E16" s="1">
        <v>105.361</v>
      </c>
      <c r="F16" s="1">
        <v>46.634</v>
      </c>
      <c r="G16" s="7">
        <v>1</v>
      </c>
      <c r="H16" s="1">
        <v>45</v>
      </c>
      <c r="I16" s="1" t="s">
        <v>37</v>
      </c>
      <c r="J16" s="1">
        <v>153.6</v>
      </c>
      <c r="K16" s="1">
        <f t="shared" si="3"/>
        <v>-48.23899999999999</v>
      </c>
      <c r="L16" s="1"/>
      <c r="M16" s="1"/>
      <c r="N16" s="1">
        <v>220</v>
      </c>
      <c r="O16" s="1">
        <v>200</v>
      </c>
      <c r="P16" s="1">
        <f t="shared" si="4"/>
        <v>21.072200000000002</v>
      </c>
      <c r="Q16" s="5"/>
      <c r="R16" s="5">
        <f t="shared" si="12"/>
        <v>0</v>
      </c>
      <c r="S16" s="5">
        <f t="shared" si="7"/>
        <v>0</v>
      </c>
      <c r="T16" s="5"/>
      <c r="U16" s="5"/>
      <c r="V16" s="1"/>
      <c r="W16" s="1">
        <f t="shared" si="8"/>
        <v>22.14453165782405</v>
      </c>
      <c r="X16" s="1">
        <f t="shared" si="9"/>
        <v>22.14453165782405</v>
      </c>
      <c r="Y16" s="1">
        <v>42.877400000000002</v>
      </c>
      <c r="Z16" s="1">
        <v>25.4892</v>
      </c>
      <c r="AA16" s="1">
        <v>30.292200000000001</v>
      </c>
      <c r="AB16" s="1">
        <v>31.006</v>
      </c>
      <c r="AC16" s="1">
        <v>14.119400000000001</v>
      </c>
      <c r="AD16" s="1">
        <v>15.4076</v>
      </c>
      <c r="AE16" s="1">
        <v>24.469799999999999</v>
      </c>
      <c r="AF16" s="1">
        <v>31.2318</v>
      </c>
      <c r="AG16" s="1">
        <v>27.129799999999999</v>
      </c>
      <c r="AH16" s="1">
        <v>38.642800000000001</v>
      </c>
      <c r="AI16" s="1"/>
      <c r="AJ16" s="1">
        <f t="shared" si="10"/>
        <v>0</v>
      </c>
      <c r="AK16" s="1">
        <f t="shared" si="11"/>
        <v>0</v>
      </c>
      <c r="AL16" s="1"/>
      <c r="AM16" s="1"/>
      <c r="AN16" s="1"/>
      <c r="AO16" s="1"/>
      <c r="AP16" s="1"/>
      <c r="AQ16" s="1"/>
      <c r="AR16" s="1"/>
      <c r="AS16" s="1"/>
      <c r="AT16" s="1"/>
      <c r="AU16" s="1"/>
    </row>
    <row r="17" spans="1:47" x14ac:dyDescent="0.25">
      <c r="A17" s="1" t="s">
        <v>52</v>
      </c>
      <c r="B17" s="1" t="s">
        <v>36</v>
      </c>
      <c r="C17" s="1">
        <v>185</v>
      </c>
      <c r="D17" s="1">
        <v>550</v>
      </c>
      <c r="E17" s="1">
        <v>287</v>
      </c>
      <c r="F17" s="1">
        <v>421</v>
      </c>
      <c r="G17" s="7">
        <v>0.12</v>
      </c>
      <c r="H17" s="1">
        <v>60</v>
      </c>
      <c r="I17" s="1" t="s">
        <v>37</v>
      </c>
      <c r="J17" s="1">
        <v>286</v>
      </c>
      <c r="K17" s="1">
        <f t="shared" si="3"/>
        <v>1</v>
      </c>
      <c r="L17" s="1"/>
      <c r="M17" s="1"/>
      <c r="N17" s="1">
        <v>0</v>
      </c>
      <c r="O17" s="1"/>
      <c r="P17" s="1">
        <f t="shared" si="4"/>
        <v>57.4</v>
      </c>
      <c r="Q17" s="5">
        <f t="shared" si="5"/>
        <v>440</v>
      </c>
      <c r="R17" s="5">
        <f t="shared" ref="R17:R18" si="14">U17</f>
        <v>497</v>
      </c>
      <c r="S17" s="5">
        <f t="shared" si="7"/>
        <v>497</v>
      </c>
      <c r="T17" s="5"/>
      <c r="U17" s="5">
        <v>497</v>
      </c>
      <c r="V17" s="1"/>
      <c r="W17" s="1">
        <f t="shared" si="8"/>
        <v>15.993031358885018</v>
      </c>
      <c r="X17" s="1">
        <f t="shared" si="9"/>
        <v>7.3344947735191637</v>
      </c>
      <c r="Y17" s="1">
        <v>35</v>
      </c>
      <c r="Z17" s="1">
        <v>57.2</v>
      </c>
      <c r="AA17" s="1">
        <v>41</v>
      </c>
      <c r="AB17" s="1">
        <v>42.8</v>
      </c>
      <c r="AC17" s="1">
        <v>32.799999999999997</v>
      </c>
      <c r="AD17" s="1">
        <v>54.8</v>
      </c>
      <c r="AE17" s="1">
        <v>36</v>
      </c>
      <c r="AF17" s="1">
        <v>29.6</v>
      </c>
      <c r="AG17" s="1">
        <v>54.4</v>
      </c>
      <c r="AH17" s="1">
        <v>35.799999999999997</v>
      </c>
      <c r="AI17" s="1" t="s">
        <v>47</v>
      </c>
      <c r="AJ17" s="1">
        <f t="shared" si="10"/>
        <v>59.64</v>
      </c>
      <c r="AK17" s="1">
        <f t="shared" si="11"/>
        <v>0</v>
      </c>
      <c r="AL17" s="1"/>
      <c r="AM17" s="1"/>
      <c r="AN17" s="1"/>
      <c r="AO17" s="1"/>
      <c r="AP17" s="1"/>
      <c r="AQ17" s="1"/>
      <c r="AR17" s="1"/>
      <c r="AS17" s="1"/>
      <c r="AT17" s="1"/>
      <c r="AU17" s="1"/>
    </row>
    <row r="18" spans="1:47" x14ac:dyDescent="0.25">
      <c r="A18" s="1" t="s">
        <v>53</v>
      </c>
      <c r="B18" s="1" t="s">
        <v>36</v>
      </c>
      <c r="C18" s="1">
        <v>64</v>
      </c>
      <c r="D18" s="1">
        <v>261</v>
      </c>
      <c r="E18" s="1">
        <v>109</v>
      </c>
      <c r="F18" s="1">
        <v>210</v>
      </c>
      <c r="G18" s="7">
        <v>0.25</v>
      </c>
      <c r="H18" s="1">
        <v>120</v>
      </c>
      <c r="I18" s="1" t="s">
        <v>37</v>
      </c>
      <c r="J18" s="1">
        <v>109</v>
      </c>
      <c r="K18" s="1">
        <f t="shared" si="3"/>
        <v>0</v>
      </c>
      <c r="L18" s="1"/>
      <c r="M18" s="1"/>
      <c r="N18" s="1">
        <v>80</v>
      </c>
      <c r="O18" s="1"/>
      <c r="P18" s="1">
        <f t="shared" si="4"/>
        <v>21.8</v>
      </c>
      <c r="Q18" s="5">
        <f t="shared" si="5"/>
        <v>37</v>
      </c>
      <c r="R18" s="5">
        <f t="shared" si="14"/>
        <v>59</v>
      </c>
      <c r="S18" s="5">
        <f t="shared" si="7"/>
        <v>59</v>
      </c>
      <c r="T18" s="5"/>
      <c r="U18" s="5">
        <v>59</v>
      </c>
      <c r="V18" s="1"/>
      <c r="W18" s="1">
        <f t="shared" si="8"/>
        <v>16.009174311926603</v>
      </c>
      <c r="X18" s="1">
        <f t="shared" si="9"/>
        <v>13.302752293577981</v>
      </c>
      <c r="Y18" s="1">
        <v>26.6</v>
      </c>
      <c r="Z18" s="1">
        <v>30.4</v>
      </c>
      <c r="AA18" s="1">
        <v>23</v>
      </c>
      <c r="AB18" s="1">
        <v>16.8</v>
      </c>
      <c r="AC18" s="1">
        <v>21.4</v>
      </c>
      <c r="AD18" s="1">
        <v>4.5999999999999996</v>
      </c>
      <c r="AE18" s="1">
        <v>17</v>
      </c>
      <c r="AF18" s="1">
        <v>29.2</v>
      </c>
      <c r="AG18" s="1">
        <v>18</v>
      </c>
      <c r="AH18" s="1">
        <v>19.2</v>
      </c>
      <c r="AI18" s="1" t="s">
        <v>47</v>
      </c>
      <c r="AJ18" s="1">
        <f t="shared" si="10"/>
        <v>14.75</v>
      </c>
      <c r="AK18" s="1">
        <f t="shared" si="11"/>
        <v>0</v>
      </c>
      <c r="AL18" s="1"/>
      <c r="AM18" s="1"/>
      <c r="AN18" s="1"/>
      <c r="AO18" s="1"/>
      <c r="AP18" s="1"/>
      <c r="AQ18" s="1"/>
      <c r="AR18" s="1"/>
      <c r="AS18" s="1"/>
      <c r="AT18" s="1"/>
      <c r="AU18" s="1"/>
    </row>
    <row r="19" spans="1:47" x14ac:dyDescent="0.25">
      <c r="A19" s="1" t="s">
        <v>54</v>
      </c>
      <c r="B19" s="1" t="s">
        <v>40</v>
      </c>
      <c r="C19" s="1">
        <v>12.609</v>
      </c>
      <c r="D19" s="1">
        <v>22.097000000000001</v>
      </c>
      <c r="E19" s="1">
        <v>12.058999999999999</v>
      </c>
      <c r="F19" s="1">
        <v>18.600000000000001</v>
      </c>
      <c r="G19" s="7">
        <v>1</v>
      </c>
      <c r="H19" s="1">
        <v>120</v>
      </c>
      <c r="I19" s="1" t="s">
        <v>37</v>
      </c>
      <c r="J19" s="1">
        <v>15.7</v>
      </c>
      <c r="K19" s="1">
        <f t="shared" si="3"/>
        <v>-3.641</v>
      </c>
      <c r="L19" s="1"/>
      <c r="M19" s="1"/>
      <c r="N19" s="1">
        <v>14</v>
      </c>
      <c r="O19" s="1"/>
      <c r="P19" s="1">
        <f t="shared" si="4"/>
        <v>2.4117999999999999</v>
      </c>
      <c r="Q19" s="5">
        <f t="shared" si="5"/>
        <v>3.5769999999999982</v>
      </c>
      <c r="R19" s="5">
        <f t="shared" si="12"/>
        <v>4</v>
      </c>
      <c r="S19" s="5">
        <f t="shared" si="7"/>
        <v>4</v>
      </c>
      <c r="T19" s="5"/>
      <c r="U19" s="5"/>
      <c r="V19" s="1"/>
      <c r="W19" s="1">
        <f t="shared" si="8"/>
        <v>15.175387677253504</v>
      </c>
      <c r="X19" s="1">
        <f t="shared" si="9"/>
        <v>13.516875362799569</v>
      </c>
      <c r="Y19" s="1">
        <v>2.5026000000000002</v>
      </c>
      <c r="Z19" s="1">
        <v>2.411</v>
      </c>
      <c r="AA19" s="1">
        <v>1.7172000000000001</v>
      </c>
      <c r="AB19" s="1">
        <v>1.56</v>
      </c>
      <c r="AC19" s="1">
        <v>0.98980000000000001</v>
      </c>
      <c r="AD19" s="1">
        <v>2.2572000000000001</v>
      </c>
      <c r="AE19" s="1">
        <v>2.4420000000000002</v>
      </c>
      <c r="AF19" s="1">
        <v>1.4967999999999999</v>
      </c>
      <c r="AG19" s="1">
        <v>1.7372000000000001</v>
      </c>
      <c r="AH19" s="1">
        <v>2.0546000000000002</v>
      </c>
      <c r="AI19" s="1"/>
      <c r="AJ19" s="1">
        <f t="shared" si="10"/>
        <v>4</v>
      </c>
      <c r="AK19" s="1">
        <f t="shared" si="11"/>
        <v>0</v>
      </c>
      <c r="AL19" s="1"/>
      <c r="AM19" s="1"/>
      <c r="AN19" s="1"/>
      <c r="AO19" s="1"/>
      <c r="AP19" s="1"/>
      <c r="AQ19" s="1"/>
      <c r="AR19" s="1"/>
      <c r="AS19" s="1"/>
      <c r="AT19" s="1"/>
      <c r="AU19" s="1"/>
    </row>
    <row r="20" spans="1:47" x14ac:dyDescent="0.25">
      <c r="A20" s="1" t="s">
        <v>55</v>
      </c>
      <c r="B20" s="1" t="s">
        <v>36</v>
      </c>
      <c r="C20" s="1">
        <v>440</v>
      </c>
      <c r="D20" s="1">
        <v>167</v>
      </c>
      <c r="E20" s="1">
        <v>270</v>
      </c>
      <c r="F20" s="1">
        <v>324</v>
      </c>
      <c r="G20" s="7">
        <v>0.4</v>
      </c>
      <c r="H20" s="1">
        <v>45</v>
      </c>
      <c r="I20" s="1" t="s">
        <v>37</v>
      </c>
      <c r="J20" s="1">
        <v>272</v>
      </c>
      <c r="K20" s="1">
        <f t="shared" si="3"/>
        <v>-2</v>
      </c>
      <c r="L20" s="1"/>
      <c r="M20" s="1"/>
      <c r="N20" s="1">
        <v>0</v>
      </c>
      <c r="O20" s="1"/>
      <c r="P20" s="1">
        <f t="shared" si="4"/>
        <v>54</v>
      </c>
      <c r="Q20" s="5">
        <f t="shared" si="5"/>
        <v>486</v>
      </c>
      <c r="R20" s="5">
        <f t="shared" ref="R20:R21" si="15">U20</f>
        <v>540</v>
      </c>
      <c r="S20" s="5">
        <f t="shared" si="7"/>
        <v>540</v>
      </c>
      <c r="T20" s="5"/>
      <c r="U20" s="5">
        <v>540</v>
      </c>
      <c r="V20" s="1"/>
      <c r="W20" s="1">
        <f t="shared" si="8"/>
        <v>16</v>
      </c>
      <c r="X20" s="1">
        <f t="shared" si="9"/>
        <v>6</v>
      </c>
      <c r="Y20" s="1">
        <v>24.4</v>
      </c>
      <c r="Z20" s="1">
        <v>48</v>
      </c>
      <c r="AA20" s="1">
        <v>53.4</v>
      </c>
      <c r="AB20" s="1">
        <v>40.200000000000003</v>
      </c>
      <c r="AC20" s="1">
        <v>25.8</v>
      </c>
      <c r="AD20" s="1">
        <v>52</v>
      </c>
      <c r="AE20" s="1">
        <v>34.4</v>
      </c>
      <c r="AF20" s="1">
        <v>29</v>
      </c>
      <c r="AG20" s="1">
        <v>52.8</v>
      </c>
      <c r="AH20" s="1">
        <v>50.6</v>
      </c>
      <c r="AI20" s="10" t="s">
        <v>47</v>
      </c>
      <c r="AJ20" s="1">
        <f t="shared" si="10"/>
        <v>216</v>
      </c>
      <c r="AK20" s="1">
        <f t="shared" si="11"/>
        <v>0</v>
      </c>
      <c r="AL20" s="1"/>
      <c r="AM20" s="1"/>
      <c r="AN20" s="1"/>
      <c r="AO20" s="1"/>
      <c r="AP20" s="1"/>
      <c r="AQ20" s="1"/>
      <c r="AR20" s="1"/>
      <c r="AS20" s="1"/>
      <c r="AT20" s="1"/>
      <c r="AU20" s="1"/>
    </row>
    <row r="21" spans="1:47" x14ac:dyDescent="0.25">
      <c r="A21" s="1" t="s">
        <v>56</v>
      </c>
      <c r="B21" s="1" t="s">
        <v>40</v>
      </c>
      <c r="C21" s="1">
        <v>564.14300000000003</v>
      </c>
      <c r="D21" s="1">
        <v>4.0529999999999999</v>
      </c>
      <c r="E21" s="1">
        <v>262.55599999999998</v>
      </c>
      <c r="F21" s="1">
        <v>294.82600000000002</v>
      </c>
      <c r="G21" s="7">
        <v>1</v>
      </c>
      <c r="H21" s="1">
        <v>60</v>
      </c>
      <c r="I21" s="1" t="s">
        <v>37</v>
      </c>
      <c r="J21" s="1">
        <v>258</v>
      </c>
      <c r="K21" s="1">
        <f t="shared" si="3"/>
        <v>4.5559999999999832</v>
      </c>
      <c r="L21" s="1"/>
      <c r="M21" s="1"/>
      <c r="N21" s="1">
        <v>300</v>
      </c>
      <c r="O21" s="1"/>
      <c r="P21" s="1">
        <f t="shared" si="4"/>
        <v>52.511199999999995</v>
      </c>
      <c r="Q21" s="5">
        <f t="shared" si="5"/>
        <v>192.84199999999987</v>
      </c>
      <c r="R21" s="5">
        <f t="shared" si="15"/>
        <v>240</v>
      </c>
      <c r="S21" s="5">
        <f t="shared" si="7"/>
        <v>240</v>
      </c>
      <c r="T21" s="5"/>
      <c r="U21" s="5">
        <v>240</v>
      </c>
      <c r="V21" s="1"/>
      <c r="W21" s="1">
        <f t="shared" si="8"/>
        <v>15.898056033760419</v>
      </c>
      <c r="X21" s="1">
        <f t="shared" si="9"/>
        <v>11.327602492420667</v>
      </c>
      <c r="Y21" s="1">
        <v>53.534999999999997</v>
      </c>
      <c r="Z21" s="1">
        <v>45.608199999999997</v>
      </c>
      <c r="AA21" s="1">
        <v>66.518600000000006</v>
      </c>
      <c r="AB21" s="1">
        <v>40.79</v>
      </c>
      <c r="AC21" s="1">
        <v>48.894199999999998</v>
      </c>
      <c r="AD21" s="1">
        <v>54.281199999999998</v>
      </c>
      <c r="AE21" s="1">
        <v>55.365400000000001</v>
      </c>
      <c r="AF21" s="1">
        <v>48.676600000000001</v>
      </c>
      <c r="AG21" s="1">
        <v>46.6556</v>
      </c>
      <c r="AH21" s="1">
        <v>65.097799999999992</v>
      </c>
      <c r="AI21" s="1"/>
      <c r="AJ21" s="1">
        <f t="shared" si="10"/>
        <v>240</v>
      </c>
      <c r="AK21" s="1">
        <f t="shared" si="11"/>
        <v>0</v>
      </c>
      <c r="AL21" s="1"/>
      <c r="AM21" s="1"/>
      <c r="AN21" s="1"/>
      <c r="AO21" s="1"/>
      <c r="AP21" s="1"/>
      <c r="AQ21" s="1"/>
      <c r="AR21" s="1"/>
      <c r="AS21" s="1"/>
      <c r="AT21" s="1"/>
      <c r="AU21" s="1"/>
    </row>
    <row r="22" spans="1:47" x14ac:dyDescent="0.25">
      <c r="A22" s="1" t="s">
        <v>57</v>
      </c>
      <c r="B22" s="1" t="s">
        <v>36</v>
      </c>
      <c r="C22" s="1">
        <v>19</v>
      </c>
      <c r="D22" s="1">
        <v>89</v>
      </c>
      <c r="E22" s="1">
        <v>27</v>
      </c>
      <c r="F22" s="1">
        <v>80</v>
      </c>
      <c r="G22" s="7">
        <v>0.22</v>
      </c>
      <c r="H22" s="1">
        <v>120</v>
      </c>
      <c r="I22" s="1" t="s">
        <v>37</v>
      </c>
      <c r="J22" s="1">
        <v>30</v>
      </c>
      <c r="K22" s="1">
        <f t="shared" si="3"/>
        <v>-3</v>
      </c>
      <c r="L22" s="1"/>
      <c r="M22" s="1"/>
      <c r="N22" s="1">
        <v>0</v>
      </c>
      <c r="O22" s="1"/>
      <c r="P22" s="1">
        <f t="shared" si="4"/>
        <v>5.4</v>
      </c>
      <c r="Q22" s="5"/>
      <c r="R22" s="5">
        <f t="shared" si="12"/>
        <v>0</v>
      </c>
      <c r="S22" s="5">
        <f t="shared" si="7"/>
        <v>0</v>
      </c>
      <c r="T22" s="5"/>
      <c r="U22" s="5"/>
      <c r="V22" s="1"/>
      <c r="W22" s="1">
        <f t="shared" si="8"/>
        <v>14.814814814814813</v>
      </c>
      <c r="X22" s="1">
        <f t="shared" si="9"/>
        <v>14.814814814814813</v>
      </c>
      <c r="Y22" s="1">
        <v>6.2</v>
      </c>
      <c r="Z22" s="1">
        <v>9.4</v>
      </c>
      <c r="AA22" s="1">
        <v>5.6</v>
      </c>
      <c r="AB22" s="1">
        <v>0.2</v>
      </c>
      <c r="AC22" s="1">
        <v>10.6</v>
      </c>
      <c r="AD22" s="1">
        <v>3.6</v>
      </c>
      <c r="AE22" s="1">
        <v>6.2</v>
      </c>
      <c r="AF22" s="1">
        <v>10.4</v>
      </c>
      <c r="AG22" s="1">
        <v>9.6</v>
      </c>
      <c r="AH22" s="1">
        <v>8</v>
      </c>
      <c r="AI22" s="1"/>
      <c r="AJ22" s="1">
        <f t="shared" si="10"/>
        <v>0</v>
      </c>
      <c r="AK22" s="1">
        <f t="shared" si="11"/>
        <v>0</v>
      </c>
      <c r="AL22" s="1"/>
      <c r="AM22" s="1"/>
      <c r="AN22" s="1"/>
      <c r="AO22" s="1"/>
      <c r="AP22" s="1"/>
      <c r="AQ22" s="1"/>
      <c r="AR22" s="1"/>
      <c r="AS22" s="1"/>
      <c r="AT22" s="1"/>
      <c r="AU22" s="1"/>
    </row>
    <row r="23" spans="1:47" x14ac:dyDescent="0.25">
      <c r="A23" s="1" t="s">
        <v>58</v>
      </c>
      <c r="B23" s="1" t="s">
        <v>36</v>
      </c>
      <c r="C23" s="1">
        <v>165</v>
      </c>
      <c r="D23" s="1">
        <v>145</v>
      </c>
      <c r="E23" s="1">
        <v>82</v>
      </c>
      <c r="F23" s="1">
        <v>217</v>
      </c>
      <c r="G23" s="7">
        <v>0.09</v>
      </c>
      <c r="H23" s="1">
        <v>45</v>
      </c>
      <c r="I23" s="1" t="s">
        <v>37</v>
      </c>
      <c r="J23" s="1">
        <v>187</v>
      </c>
      <c r="K23" s="1">
        <f t="shared" si="3"/>
        <v>-105</v>
      </c>
      <c r="L23" s="1"/>
      <c r="M23" s="1"/>
      <c r="N23" s="1">
        <v>110</v>
      </c>
      <c r="O23" s="1"/>
      <c r="P23" s="1">
        <f t="shared" si="4"/>
        <v>16.399999999999999</v>
      </c>
      <c r="Q23" s="5"/>
      <c r="R23" s="5">
        <f t="shared" si="12"/>
        <v>0</v>
      </c>
      <c r="S23" s="5">
        <f t="shared" si="7"/>
        <v>0</v>
      </c>
      <c r="T23" s="5"/>
      <c r="U23" s="5"/>
      <c r="V23" s="1"/>
      <c r="W23" s="1">
        <f t="shared" si="8"/>
        <v>19.939024390243905</v>
      </c>
      <c r="X23" s="1">
        <f t="shared" si="9"/>
        <v>19.939024390243905</v>
      </c>
      <c r="Y23" s="1">
        <v>31.2</v>
      </c>
      <c r="Z23" s="1">
        <v>34.799999999999997</v>
      </c>
      <c r="AA23" s="1">
        <v>32.200000000000003</v>
      </c>
      <c r="AB23" s="1">
        <v>33.799999999999997</v>
      </c>
      <c r="AC23" s="1">
        <v>18.399999999999999</v>
      </c>
      <c r="AD23" s="1">
        <v>42.2</v>
      </c>
      <c r="AE23" s="1">
        <v>22.8</v>
      </c>
      <c r="AF23" s="1">
        <v>27.8</v>
      </c>
      <c r="AG23" s="1">
        <v>37.6</v>
      </c>
      <c r="AH23" s="1">
        <v>34.4</v>
      </c>
      <c r="AI23" s="1" t="s">
        <v>47</v>
      </c>
      <c r="AJ23" s="1">
        <f t="shared" si="10"/>
        <v>0</v>
      </c>
      <c r="AK23" s="1">
        <f t="shared" si="11"/>
        <v>0</v>
      </c>
      <c r="AL23" s="1"/>
      <c r="AM23" s="1"/>
      <c r="AN23" s="1"/>
      <c r="AO23" s="1"/>
      <c r="AP23" s="1"/>
      <c r="AQ23" s="1"/>
      <c r="AR23" s="1"/>
      <c r="AS23" s="1"/>
      <c r="AT23" s="1"/>
      <c r="AU23" s="1"/>
    </row>
    <row r="24" spans="1:47" x14ac:dyDescent="0.25">
      <c r="A24" s="1" t="s">
        <v>59</v>
      </c>
      <c r="B24" s="1" t="s">
        <v>40</v>
      </c>
      <c r="C24" s="1">
        <v>903.29700000000003</v>
      </c>
      <c r="D24" s="1">
        <v>12.43</v>
      </c>
      <c r="E24" s="1">
        <v>333.65899999999999</v>
      </c>
      <c r="F24" s="1">
        <v>559.77599999999995</v>
      </c>
      <c r="G24" s="7">
        <v>1</v>
      </c>
      <c r="H24" s="1">
        <v>45</v>
      </c>
      <c r="I24" s="1" t="s">
        <v>37</v>
      </c>
      <c r="J24" s="1">
        <v>321.10000000000002</v>
      </c>
      <c r="K24" s="1">
        <f t="shared" si="3"/>
        <v>12.558999999999969</v>
      </c>
      <c r="L24" s="1"/>
      <c r="M24" s="1"/>
      <c r="N24" s="1">
        <v>190</v>
      </c>
      <c r="O24" s="1">
        <v>200</v>
      </c>
      <c r="P24" s="1">
        <f t="shared" si="4"/>
        <v>66.731799999999993</v>
      </c>
      <c r="Q24" s="5">
        <f t="shared" si="5"/>
        <v>51.200999999999908</v>
      </c>
      <c r="R24" s="5">
        <f>U24</f>
        <v>118</v>
      </c>
      <c r="S24" s="5">
        <f t="shared" si="7"/>
        <v>118</v>
      </c>
      <c r="T24" s="5"/>
      <c r="U24" s="5">
        <v>118</v>
      </c>
      <c r="V24" s="1"/>
      <c r="W24" s="1">
        <f t="shared" si="8"/>
        <v>16.001007016145227</v>
      </c>
      <c r="X24" s="1">
        <f t="shared" si="9"/>
        <v>14.232734618277943</v>
      </c>
      <c r="Y24" s="1">
        <v>78.041399999999996</v>
      </c>
      <c r="Z24" s="1">
        <v>11.7338</v>
      </c>
      <c r="AA24" s="1">
        <v>92.80080000000001</v>
      </c>
      <c r="AB24" s="1">
        <v>26.524000000000001</v>
      </c>
      <c r="AC24" s="1">
        <v>62.646799999999999</v>
      </c>
      <c r="AD24" s="1">
        <v>47.273400000000002</v>
      </c>
      <c r="AE24" s="1">
        <v>52.680799999999998</v>
      </c>
      <c r="AF24" s="1">
        <v>58.257000000000012</v>
      </c>
      <c r="AG24" s="1">
        <v>80.994799999999998</v>
      </c>
      <c r="AH24" s="1">
        <v>45.716799999999999</v>
      </c>
      <c r="AI24" s="1"/>
      <c r="AJ24" s="1">
        <f t="shared" si="10"/>
        <v>118</v>
      </c>
      <c r="AK24" s="1">
        <f t="shared" si="11"/>
        <v>0</v>
      </c>
      <c r="AL24" s="1"/>
      <c r="AM24" s="1"/>
      <c r="AN24" s="1"/>
      <c r="AO24" s="1"/>
      <c r="AP24" s="1"/>
      <c r="AQ24" s="1"/>
      <c r="AR24" s="1"/>
      <c r="AS24" s="1"/>
      <c r="AT24" s="1"/>
      <c r="AU24" s="1"/>
    </row>
    <row r="25" spans="1:47" x14ac:dyDescent="0.25">
      <c r="A25" s="1" t="s">
        <v>60</v>
      </c>
      <c r="B25" s="1" t="s">
        <v>36</v>
      </c>
      <c r="C25" s="1">
        <v>132</v>
      </c>
      <c r="D25" s="1">
        <v>51</v>
      </c>
      <c r="E25" s="1">
        <v>79</v>
      </c>
      <c r="F25" s="1">
        <v>91</v>
      </c>
      <c r="G25" s="7">
        <v>0.4</v>
      </c>
      <c r="H25" s="1" t="e">
        <v>#N/A</v>
      </c>
      <c r="I25" s="1" t="s">
        <v>37</v>
      </c>
      <c r="J25" s="1">
        <v>81</v>
      </c>
      <c r="K25" s="1">
        <f t="shared" si="3"/>
        <v>-2</v>
      </c>
      <c r="L25" s="1"/>
      <c r="M25" s="1"/>
      <c r="N25" s="1">
        <v>210</v>
      </c>
      <c r="O25" s="1"/>
      <c r="P25" s="1">
        <f t="shared" si="4"/>
        <v>15.8</v>
      </c>
      <c r="Q25" s="5"/>
      <c r="R25" s="5">
        <f t="shared" si="12"/>
        <v>0</v>
      </c>
      <c r="S25" s="5">
        <f t="shared" si="7"/>
        <v>0</v>
      </c>
      <c r="T25" s="5"/>
      <c r="U25" s="5"/>
      <c r="V25" s="1"/>
      <c r="W25" s="1">
        <f t="shared" si="8"/>
        <v>19.050632911392405</v>
      </c>
      <c r="X25" s="1">
        <f t="shared" si="9"/>
        <v>19.050632911392405</v>
      </c>
      <c r="Y25" s="1">
        <v>25.4</v>
      </c>
      <c r="Z25" s="1">
        <v>19.600000000000001</v>
      </c>
      <c r="AA25" s="1">
        <v>23.8</v>
      </c>
      <c r="AB25" s="1">
        <v>19</v>
      </c>
      <c r="AC25" s="1">
        <v>13.6</v>
      </c>
      <c r="AD25" s="1">
        <v>21.4</v>
      </c>
      <c r="AE25" s="1">
        <v>15</v>
      </c>
      <c r="AF25" s="1">
        <v>18.399999999999999</v>
      </c>
      <c r="AG25" s="1">
        <v>20.2</v>
      </c>
      <c r="AH25" s="1">
        <v>22.8</v>
      </c>
      <c r="AI25" s="1" t="s">
        <v>47</v>
      </c>
      <c r="AJ25" s="1">
        <f t="shared" si="10"/>
        <v>0</v>
      </c>
      <c r="AK25" s="1">
        <f t="shared" si="11"/>
        <v>0</v>
      </c>
      <c r="AL25" s="1"/>
      <c r="AM25" s="1"/>
      <c r="AN25" s="1"/>
      <c r="AO25" s="1"/>
      <c r="AP25" s="1"/>
      <c r="AQ25" s="1"/>
      <c r="AR25" s="1"/>
      <c r="AS25" s="1"/>
      <c r="AT25" s="1"/>
      <c r="AU25" s="1"/>
    </row>
    <row r="26" spans="1:47" x14ac:dyDescent="0.25">
      <c r="A26" s="1" t="s">
        <v>61</v>
      </c>
      <c r="B26" s="1" t="s">
        <v>36</v>
      </c>
      <c r="C26" s="1">
        <v>492</v>
      </c>
      <c r="D26" s="1">
        <v>203</v>
      </c>
      <c r="E26" s="1">
        <v>280</v>
      </c>
      <c r="F26" s="1">
        <v>374</v>
      </c>
      <c r="G26" s="7">
        <v>0.4</v>
      </c>
      <c r="H26" s="1">
        <v>60</v>
      </c>
      <c r="I26" s="1" t="s">
        <v>37</v>
      </c>
      <c r="J26" s="1">
        <v>283</v>
      </c>
      <c r="K26" s="1">
        <f t="shared" si="3"/>
        <v>-3</v>
      </c>
      <c r="L26" s="1"/>
      <c r="M26" s="1"/>
      <c r="N26" s="1">
        <v>330</v>
      </c>
      <c r="O26" s="1"/>
      <c r="P26" s="1">
        <f t="shared" si="4"/>
        <v>56</v>
      </c>
      <c r="Q26" s="5">
        <f t="shared" si="5"/>
        <v>136</v>
      </c>
      <c r="R26" s="5">
        <f>U26</f>
        <v>192</v>
      </c>
      <c r="S26" s="5">
        <f t="shared" si="7"/>
        <v>192</v>
      </c>
      <c r="T26" s="5"/>
      <c r="U26" s="5">
        <v>192</v>
      </c>
      <c r="V26" s="1"/>
      <c r="W26" s="1">
        <f t="shared" si="8"/>
        <v>16</v>
      </c>
      <c r="X26" s="1">
        <f t="shared" si="9"/>
        <v>12.571428571428571</v>
      </c>
      <c r="Y26" s="1">
        <v>63.6</v>
      </c>
      <c r="Z26" s="1">
        <v>63</v>
      </c>
      <c r="AA26" s="1">
        <v>72.8</v>
      </c>
      <c r="AB26" s="1">
        <v>57</v>
      </c>
      <c r="AC26" s="1">
        <v>52.4</v>
      </c>
      <c r="AD26" s="1">
        <v>60</v>
      </c>
      <c r="AE26" s="1">
        <v>41.6</v>
      </c>
      <c r="AF26" s="1">
        <v>64.2</v>
      </c>
      <c r="AG26" s="1">
        <v>55.4</v>
      </c>
      <c r="AH26" s="1">
        <v>65.599999999999994</v>
      </c>
      <c r="AI26" s="1" t="s">
        <v>47</v>
      </c>
      <c r="AJ26" s="1">
        <f t="shared" si="10"/>
        <v>76.800000000000011</v>
      </c>
      <c r="AK26" s="1">
        <f t="shared" si="11"/>
        <v>0</v>
      </c>
      <c r="AL26" s="1"/>
      <c r="AM26" s="1"/>
      <c r="AN26" s="1"/>
      <c r="AO26" s="1"/>
      <c r="AP26" s="1"/>
      <c r="AQ26" s="1"/>
      <c r="AR26" s="1"/>
      <c r="AS26" s="1"/>
      <c r="AT26" s="1"/>
      <c r="AU26" s="1"/>
    </row>
    <row r="27" spans="1:47" x14ac:dyDescent="0.25">
      <c r="A27" s="13" t="s">
        <v>62</v>
      </c>
      <c r="B27" s="13" t="s">
        <v>36</v>
      </c>
      <c r="C27" s="13">
        <v>19</v>
      </c>
      <c r="D27" s="13">
        <v>4</v>
      </c>
      <c r="E27" s="13"/>
      <c r="F27" s="13"/>
      <c r="G27" s="14">
        <v>0</v>
      </c>
      <c r="H27" s="13">
        <v>60</v>
      </c>
      <c r="I27" s="13" t="s">
        <v>63</v>
      </c>
      <c r="J27" s="13">
        <v>15</v>
      </c>
      <c r="K27" s="13">
        <f t="shared" si="3"/>
        <v>-15</v>
      </c>
      <c r="L27" s="13"/>
      <c r="M27" s="13"/>
      <c r="N27" s="13">
        <v>0</v>
      </c>
      <c r="O27" s="13"/>
      <c r="P27" s="13">
        <f t="shared" si="4"/>
        <v>0</v>
      </c>
      <c r="Q27" s="15"/>
      <c r="R27" s="5">
        <f t="shared" si="12"/>
        <v>0</v>
      </c>
      <c r="S27" s="5">
        <f t="shared" si="7"/>
        <v>0</v>
      </c>
      <c r="T27" s="5"/>
      <c r="U27" s="15"/>
      <c r="V27" s="13"/>
      <c r="W27" s="1" t="e">
        <f t="shared" si="8"/>
        <v>#DIV/0!</v>
      </c>
      <c r="X27" s="13" t="e">
        <f t="shared" si="9"/>
        <v>#DIV/0!</v>
      </c>
      <c r="Y27" s="13">
        <v>0</v>
      </c>
      <c r="Z27" s="13">
        <v>0.6</v>
      </c>
      <c r="AA27" s="13">
        <v>2.6</v>
      </c>
      <c r="AB27" s="13">
        <v>3</v>
      </c>
      <c r="AC27" s="13">
        <v>3.6</v>
      </c>
      <c r="AD27" s="13">
        <v>4.5999999999999996</v>
      </c>
      <c r="AE27" s="13">
        <v>2.8</v>
      </c>
      <c r="AF27" s="13">
        <v>-0.8</v>
      </c>
      <c r="AG27" s="13">
        <v>4.4000000000000004</v>
      </c>
      <c r="AH27" s="13">
        <v>1.6</v>
      </c>
      <c r="AI27" s="13"/>
      <c r="AJ27" s="1">
        <f t="shared" si="10"/>
        <v>0</v>
      </c>
      <c r="AK27" s="1">
        <f t="shared" si="11"/>
        <v>0</v>
      </c>
      <c r="AL27" s="1"/>
      <c r="AM27" s="1"/>
      <c r="AN27" s="1"/>
      <c r="AO27" s="1"/>
      <c r="AP27" s="1"/>
      <c r="AQ27" s="1"/>
      <c r="AR27" s="1"/>
      <c r="AS27" s="1"/>
      <c r="AT27" s="1"/>
      <c r="AU27" s="1"/>
    </row>
    <row r="28" spans="1:47" x14ac:dyDescent="0.25">
      <c r="A28" s="1" t="s">
        <v>65</v>
      </c>
      <c r="B28" s="1" t="s">
        <v>36</v>
      </c>
      <c r="C28" s="1">
        <v>409</v>
      </c>
      <c r="D28" s="1">
        <v>663</v>
      </c>
      <c r="E28" s="1">
        <v>484</v>
      </c>
      <c r="F28" s="1">
        <v>538</v>
      </c>
      <c r="G28" s="7">
        <v>0.4</v>
      </c>
      <c r="H28" s="1">
        <v>60</v>
      </c>
      <c r="I28" s="1" t="s">
        <v>37</v>
      </c>
      <c r="J28" s="1">
        <v>495</v>
      </c>
      <c r="K28" s="1">
        <f t="shared" si="3"/>
        <v>-11</v>
      </c>
      <c r="L28" s="1"/>
      <c r="M28" s="1"/>
      <c r="N28" s="1">
        <v>16</v>
      </c>
      <c r="O28" s="1"/>
      <c r="P28" s="1">
        <f t="shared" si="4"/>
        <v>96.8</v>
      </c>
      <c r="Q28" s="5">
        <f>15*P28-O28-N28-F28</f>
        <v>898</v>
      </c>
      <c r="R28" s="5">
        <f>U28</f>
        <v>990</v>
      </c>
      <c r="S28" s="5">
        <f t="shared" si="7"/>
        <v>990</v>
      </c>
      <c r="T28" s="5"/>
      <c r="U28" s="5">
        <v>990</v>
      </c>
      <c r="V28" s="1"/>
      <c r="W28" s="1">
        <f t="shared" si="8"/>
        <v>15.950413223140496</v>
      </c>
      <c r="X28" s="1">
        <f t="shared" si="9"/>
        <v>5.723140495867769</v>
      </c>
      <c r="Y28" s="1">
        <v>68</v>
      </c>
      <c r="Z28" s="1">
        <v>90.4</v>
      </c>
      <c r="AA28" s="1">
        <v>79.2</v>
      </c>
      <c r="AB28" s="1">
        <v>61</v>
      </c>
      <c r="AC28" s="1">
        <v>32.6</v>
      </c>
      <c r="AD28" s="1">
        <v>94</v>
      </c>
      <c r="AE28" s="1">
        <v>54.2</v>
      </c>
      <c r="AF28" s="1">
        <v>78</v>
      </c>
      <c r="AG28" s="1">
        <v>89.2</v>
      </c>
      <c r="AH28" s="1">
        <v>87.4</v>
      </c>
      <c r="AI28" s="1" t="s">
        <v>47</v>
      </c>
      <c r="AJ28" s="1">
        <f t="shared" si="10"/>
        <v>396</v>
      </c>
      <c r="AK28" s="1">
        <f t="shared" si="11"/>
        <v>0</v>
      </c>
      <c r="AL28" s="1"/>
      <c r="AM28" s="1"/>
      <c r="AN28" s="1"/>
      <c r="AO28" s="1"/>
      <c r="AP28" s="1"/>
      <c r="AQ28" s="1"/>
      <c r="AR28" s="1"/>
      <c r="AS28" s="1"/>
      <c r="AT28" s="1"/>
      <c r="AU28" s="1"/>
    </row>
    <row r="29" spans="1:47" x14ac:dyDescent="0.25">
      <c r="A29" s="13" t="s">
        <v>66</v>
      </c>
      <c r="B29" s="13" t="s">
        <v>36</v>
      </c>
      <c r="C29" s="13">
        <v>-1</v>
      </c>
      <c r="D29" s="13"/>
      <c r="E29" s="13"/>
      <c r="F29" s="13">
        <v>-1</v>
      </c>
      <c r="G29" s="14">
        <v>0</v>
      </c>
      <c r="H29" s="13" t="e">
        <v>#N/A</v>
      </c>
      <c r="I29" s="13" t="s">
        <v>63</v>
      </c>
      <c r="J29" s="13"/>
      <c r="K29" s="13">
        <f t="shared" si="3"/>
        <v>0</v>
      </c>
      <c r="L29" s="13"/>
      <c r="M29" s="13"/>
      <c r="N29" s="13">
        <v>0</v>
      </c>
      <c r="O29" s="13"/>
      <c r="P29" s="13">
        <f t="shared" si="4"/>
        <v>0</v>
      </c>
      <c r="Q29" s="15"/>
      <c r="R29" s="5">
        <f t="shared" si="12"/>
        <v>0</v>
      </c>
      <c r="S29" s="5">
        <f t="shared" si="7"/>
        <v>0</v>
      </c>
      <c r="T29" s="5"/>
      <c r="U29" s="15"/>
      <c r="V29" s="13"/>
      <c r="W29" s="1" t="e">
        <f t="shared" si="8"/>
        <v>#DIV/0!</v>
      </c>
      <c r="X29" s="13" t="e">
        <f t="shared" si="9"/>
        <v>#DIV/0!</v>
      </c>
      <c r="Y29" s="13">
        <v>0</v>
      </c>
      <c r="Z29" s="13">
        <v>0</v>
      </c>
      <c r="AA29" s="13">
        <v>0</v>
      </c>
      <c r="AB29" s="13">
        <v>0</v>
      </c>
      <c r="AC29" s="13">
        <v>0</v>
      </c>
      <c r="AD29" s="13">
        <v>0</v>
      </c>
      <c r="AE29" s="13">
        <v>0</v>
      </c>
      <c r="AF29" s="13">
        <v>0</v>
      </c>
      <c r="AG29" s="13">
        <v>0</v>
      </c>
      <c r="AH29" s="13">
        <v>0</v>
      </c>
      <c r="AI29" s="13"/>
      <c r="AJ29" s="1">
        <f t="shared" si="10"/>
        <v>0</v>
      </c>
      <c r="AK29" s="1">
        <f t="shared" si="11"/>
        <v>0</v>
      </c>
      <c r="AL29" s="1"/>
      <c r="AM29" s="1"/>
      <c r="AN29" s="1"/>
      <c r="AO29" s="1"/>
      <c r="AP29" s="1"/>
      <c r="AQ29" s="1"/>
      <c r="AR29" s="1"/>
      <c r="AS29" s="1"/>
      <c r="AT29" s="1"/>
      <c r="AU29" s="1"/>
    </row>
    <row r="30" spans="1:47" x14ac:dyDescent="0.25">
      <c r="A30" s="1" t="s">
        <v>67</v>
      </c>
      <c r="B30" s="1" t="s">
        <v>36</v>
      </c>
      <c r="C30" s="1">
        <v>322</v>
      </c>
      <c r="D30" s="1">
        <v>605</v>
      </c>
      <c r="E30" s="1">
        <v>452</v>
      </c>
      <c r="F30" s="1">
        <v>169</v>
      </c>
      <c r="G30" s="7">
        <v>0.4</v>
      </c>
      <c r="H30" s="1">
        <v>60</v>
      </c>
      <c r="I30" s="10" t="s">
        <v>37</v>
      </c>
      <c r="J30" s="1">
        <v>526</v>
      </c>
      <c r="K30" s="1">
        <f t="shared" si="3"/>
        <v>-74</v>
      </c>
      <c r="L30" s="1"/>
      <c r="M30" s="1"/>
      <c r="N30" s="1">
        <v>590</v>
      </c>
      <c r="O30" s="1">
        <v>500</v>
      </c>
      <c r="P30" s="1">
        <f t="shared" si="4"/>
        <v>90.4</v>
      </c>
      <c r="Q30" s="5">
        <f t="shared" ref="Q30:Q32" si="16">15*P30-O30-N30-F30</f>
        <v>97</v>
      </c>
      <c r="R30" s="5">
        <f t="shared" ref="R30:R33" si="17">U30</f>
        <v>120</v>
      </c>
      <c r="S30" s="5">
        <f t="shared" si="7"/>
        <v>120</v>
      </c>
      <c r="T30" s="5"/>
      <c r="U30" s="5">
        <v>120</v>
      </c>
      <c r="V30" s="1"/>
      <c r="W30" s="1">
        <f t="shared" si="8"/>
        <v>15.254424778761061</v>
      </c>
      <c r="X30" s="1">
        <f t="shared" si="9"/>
        <v>13.926991150442477</v>
      </c>
      <c r="Y30" s="1">
        <v>107.4</v>
      </c>
      <c r="Z30" s="1">
        <v>120.4</v>
      </c>
      <c r="AA30" s="1">
        <v>107.4</v>
      </c>
      <c r="AB30" s="1">
        <v>91.6</v>
      </c>
      <c r="AC30" s="1">
        <v>76.2</v>
      </c>
      <c r="AD30" s="1">
        <v>104.2</v>
      </c>
      <c r="AE30" s="1">
        <v>76.400000000000006</v>
      </c>
      <c r="AF30" s="1">
        <v>65.8</v>
      </c>
      <c r="AG30" s="1">
        <v>94.6</v>
      </c>
      <c r="AH30" s="1">
        <v>84.8</v>
      </c>
      <c r="AI30" s="1" t="s">
        <v>47</v>
      </c>
      <c r="AJ30" s="1">
        <f t="shared" si="10"/>
        <v>48</v>
      </c>
      <c r="AK30" s="1">
        <f t="shared" si="11"/>
        <v>0</v>
      </c>
      <c r="AL30" s="1"/>
      <c r="AM30" s="1"/>
      <c r="AN30" s="1"/>
      <c r="AO30" s="1"/>
      <c r="AP30" s="1"/>
      <c r="AQ30" s="1"/>
      <c r="AR30" s="1"/>
      <c r="AS30" s="1"/>
      <c r="AT30" s="1"/>
      <c r="AU30" s="1"/>
    </row>
    <row r="31" spans="1:47" x14ac:dyDescent="0.25">
      <c r="A31" s="1" t="s">
        <v>68</v>
      </c>
      <c r="B31" s="1" t="s">
        <v>36</v>
      </c>
      <c r="C31" s="1">
        <v>501</v>
      </c>
      <c r="D31" s="1">
        <v>212</v>
      </c>
      <c r="E31" s="1">
        <v>188</v>
      </c>
      <c r="F31" s="1">
        <v>316</v>
      </c>
      <c r="G31" s="7">
        <v>0.1</v>
      </c>
      <c r="H31" s="1">
        <v>45</v>
      </c>
      <c r="I31" s="12" t="s">
        <v>46</v>
      </c>
      <c r="J31" s="1">
        <v>194</v>
      </c>
      <c r="K31" s="1">
        <f t="shared" si="3"/>
        <v>-6</v>
      </c>
      <c r="L31" s="1"/>
      <c r="M31" s="1"/>
      <c r="N31" s="1">
        <v>0</v>
      </c>
      <c r="O31" s="1"/>
      <c r="P31" s="1">
        <f t="shared" si="4"/>
        <v>37.6</v>
      </c>
      <c r="Q31" s="5">
        <v>60</v>
      </c>
      <c r="R31" s="5">
        <f t="shared" si="17"/>
        <v>240</v>
      </c>
      <c r="S31" s="5">
        <f t="shared" si="7"/>
        <v>240</v>
      </c>
      <c r="T31" s="5"/>
      <c r="U31" s="5">
        <v>240</v>
      </c>
      <c r="V31" s="1"/>
      <c r="W31" s="1">
        <f t="shared" si="8"/>
        <v>14.787234042553191</v>
      </c>
      <c r="X31" s="1">
        <f t="shared" si="9"/>
        <v>8.4042553191489358</v>
      </c>
      <c r="Y31" s="1">
        <v>17.8</v>
      </c>
      <c r="Z31" s="1">
        <v>30.8</v>
      </c>
      <c r="AA31" s="1">
        <v>9.6</v>
      </c>
      <c r="AB31" s="1">
        <v>85.2</v>
      </c>
      <c r="AC31" s="1">
        <v>0.2</v>
      </c>
      <c r="AD31" s="1">
        <v>15</v>
      </c>
      <c r="AE31" s="1">
        <v>21.8</v>
      </c>
      <c r="AF31" s="1">
        <v>11.6</v>
      </c>
      <c r="AG31" s="1">
        <v>83.8</v>
      </c>
      <c r="AH31" s="1">
        <v>114.2</v>
      </c>
      <c r="AI31" s="1" t="s">
        <v>69</v>
      </c>
      <c r="AJ31" s="1">
        <f t="shared" si="10"/>
        <v>24</v>
      </c>
      <c r="AK31" s="1">
        <f t="shared" si="11"/>
        <v>0</v>
      </c>
      <c r="AL31" s="1"/>
      <c r="AM31" s="1"/>
      <c r="AN31" s="1"/>
      <c r="AO31" s="1"/>
      <c r="AP31" s="1"/>
      <c r="AQ31" s="1"/>
      <c r="AR31" s="1"/>
      <c r="AS31" s="1"/>
      <c r="AT31" s="1"/>
      <c r="AU31" s="1"/>
    </row>
    <row r="32" spans="1:47" x14ac:dyDescent="0.25">
      <c r="A32" s="1" t="s">
        <v>70</v>
      </c>
      <c r="B32" s="1" t="s">
        <v>36</v>
      </c>
      <c r="C32" s="1">
        <v>141</v>
      </c>
      <c r="D32" s="1">
        <v>584</v>
      </c>
      <c r="E32" s="1">
        <v>227</v>
      </c>
      <c r="F32" s="1">
        <v>488</v>
      </c>
      <c r="G32" s="7">
        <v>0.1</v>
      </c>
      <c r="H32" s="1">
        <v>60</v>
      </c>
      <c r="I32" s="1" t="s">
        <v>37</v>
      </c>
      <c r="J32" s="1">
        <v>229</v>
      </c>
      <c r="K32" s="1">
        <f t="shared" si="3"/>
        <v>-2</v>
      </c>
      <c r="L32" s="1"/>
      <c r="M32" s="1"/>
      <c r="N32" s="1">
        <v>0</v>
      </c>
      <c r="O32" s="1"/>
      <c r="P32" s="1">
        <f t="shared" si="4"/>
        <v>45.4</v>
      </c>
      <c r="Q32" s="5">
        <f t="shared" si="16"/>
        <v>193</v>
      </c>
      <c r="R32" s="5">
        <f t="shared" si="17"/>
        <v>230</v>
      </c>
      <c r="S32" s="5">
        <f t="shared" si="7"/>
        <v>230</v>
      </c>
      <c r="T32" s="5"/>
      <c r="U32" s="5">
        <v>230</v>
      </c>
      <c r="V32" s="1"/>
      <c r="W32" s="1">
        <f t="shared" si="8"/>
        <v>15.814977973568283</v>
      </c>
      <c r="X32" s="1">
        <f t="shared" si="9"/>
        <v>10.748898678414097</v>
      </c>
      <c r="Y32" s="1">
        <v>43.6</v>
      </c>
      <c r="Z32" s="1">
        <v>61.4</v>
      </c>
      <c r="AA32" s="1">
        <v>43.6</v>
      </c>
      <c r="AB32" s="1">
        <v>41.4</v>
      </c>
      <c r="AC32" s="1">
        <v>40</v>
      </c>
      <c r="AD32" s="1">
        <v>49.4</v>
      </c>
      <c r="AE32" s="1">
        <v>33.6</v>
      </c>
      <c r="AF32" s="1">
        <v>38.200000000000003</v>
      </c>
      <c r="AG32" s="1">
        <v>52.6</v>
      </c>
      <c r="AH32" s="1">
        <v>48.4</v>
      </c>
      <c r="AI32" s="1" t="s">
        <v>47</v>
      </c>
      <c r="AJ32" s="1">
        <f t="shared" si="10"/>
        <v>23</v>
      </c>
      <c r="AK32" s="1">
        <f t="shared" si="11"/>
        <v>0</v>
      </c>
      <c r="AL32" s="1"/>
      <c r="AM32" s="1"/>
      <c r="AN32" s="1"/>
      <c r="AO32" s="1"/>
      <c r="AP32" s="1"/>
      <c r="AQ32" s="1"/>
      <c r="AR32" s="1"/>
      <c r="AS32" s="1"/>
      <c r="AT32" s="1"/>
      <c r="AU32" s="1"/>
    </row>
    <row r="33" spans="1:47" x14ac:dyDescent="0.25">
      <c r="A33" s="1" t="s">
        <v>71</v>
      </c>
      <c r="B33" s="1" t="s">
        <v>36</v>
      </c>
      <c r="C33" s="1">
        <v>175</v>
      </c>
      <c r="D33" s="1">
        <v>426</v>
      </c>
      <c r="E33" s="1">
        <v>274</v>
      </c>
      <c r="F33" s="1">
        <v>320</v>
      </c>
      <c r="G33" s="7">
        <v>0.1</v>
      </c>
      <c r="H33" s="1">
        <v>60</v>
      </c>
      <c r="I33" s="12" t="s">
        <v>46</v>
      </c>
      <c r="J33" s="1">
        <v>275</v>
      </c>
      <c r="K33" s="1">
        <f t="shared" si="3"/>
        <v>-1</v>
      </c>
      <c r="L33" s="1"/>
      <c r="M33" s="1"/>
      <c r="N33" s="1">
        <v>170</v>
      </c>
      <c r="O33" s="1"/>
      <c r="P33" s="1">
        <f t="shared" si="4"/>
        <v>54.8</v>
      </c>
      <c r="Q33" s="5">
        <v>280</v>
      </c>
      <c r="R33" s="5">
        <f t="shared" si="17"/>
        <v>350</v>
      </c>
      <c r="S33" s="5">
        <f t="shared" si="7"/>
        <v>350</v>
      </c>
      <c r="T33" s="5"/>
      <c r="U33" s="5">
        <v>350</v>
      </c>
      <c r="V33" s="1"/>
      <c r="W33" s="1">
        <f t="shared" si="8"/>
        <v>15.328467153284672</v>
      </c>
      <c r="X33" s="1">
        <f t="shared" si="9"/>
        <v>8.9416058394160594</v>
      </c>
      <c r="Y33" s="1">
        <v>48.4</v>
      </c>
      <c r="Z33" s="1">
        <v>53.8</v>
      </c>
      <c r="AA33" s="1">
        <v>9</v>
      </c>
      <c r="AB33" s="1">
        <v>143</v>
      </c>
      <c r="AC33" s="1">
        <v>47.2</v>
      </c>
      <c r="AD33" s="1">
        <v>63.8</v>
      </c>
      <c r="AE33" s="1">
        <v>33.4</v>
      </c>
      <c r="AF33" s="1">
        <v>44.8</v>
      </c>
      <c r="AG33" s="1">
        <v>57.4</v>
      </c>
      <c r="AH33" s="1">
        <v>53.6</v>
      </c>
      <c r="AI33" s="1" t="s">
        <v>47</v>
      </c>
      <c r="AJ33" s="1">
        <f t="shared" si="10"/>
        <v>35</v>
      </c>
      <c r="AK33" s="1">
        <f t="shared" si="11"/>
        <v>0</v>
      </c>
      <c r="AL33" s="1"/>
      <c r="AM33" s="1"/>
      <c r="AN33" s="1"/>
      <c r="AO33" s="1"/>
      <c r="AP33" s="1"/>
      <c r="AQ33" s="1"/>
      <c r="AR33" s="1"/>
      <c r="AS33" s="1"/>
      <c r="AT33" s="1"/>
      <c r="AU33" s="1"/>
    </row>
    <row r="34" spans="1:47" x14ac:dyDescent="0.25">
      <c r="A34" s="1" t="s">
        <v>72</v>
      </c>
      <c r="B34" s="1" t="s">
        <v>36</v>
      </c>
      <c r="C34" s="1">
        <v>-3</v>
      </c>
      <c r="D34" s="1">
        <v>303</v>
      </c>
      <c r="E34" s="1">
        <v>41</v>
      </c>
      <c r="F34" s="1">
        <v>255</v>
      </c>
      <c r="G34" s="7">
        <v>0.4</v>
      </c>
      <c r="H34" s="1">
        <v>45</v>
      </c>
      <c r="I34" s="1" t="s">
        <v>37</v>
      </c>
      <c r="J34" s="1">
        <v>68</v>
      </c>
      <c r="K34" s="1">
        <f t="shared" si="3"/>
        <v>-27</v>
      </c>
      <c r="L34" s="1"/>
      <c r="M34" s="1"/>
      <c r="N34" s="1">
        <v>0</v>
      </c>
      <c r="O34" s="1"/>
      <c r="P34" s="1">
        <f t="shared" si="4"/>
        <v>8.1999999999999993</v>
      </c>
      <c r="Q34" s="5"/>
      <c r="R34" s="5">
        <f t="shared" si="12"/>
        <v>0</v>
      </c>
      <c r="S34" s="5">
        <f t="shared" si="7"/>
        <v>0</v>
      </c>
      <c r="T34" s="5"/>
      <c r="U34" s="5"/>
      <c r="V34" s="1"/>
      <c r="W34" s="1">
        <f t="shared" si="8"/>
        <v>31.09756097560976</v>
      </c>
      <c r="X34" s="1">
        <f t="shared" si="9"/>
        <v>31.09756097560976</v>
      </c>
      <c r="Y34" s="1">
        <v>6</v>
      </c>
      <c r="Z34" s="1">
        <v>30.8</v>
      </c>
      <c r="AA34" s="1">
        <v>9.4</v>
      </c>
      <c r="AB34" s="1">
        <v>9.1999999999999993</v>
      </c>
      <c r="AC34" s="1">
        <v>9</v>
      </c>
      <c r="AD34" s="1">
        <v>7.4</v>
      </c>
      <c r="AE34" s="1">
        <v>10.8</v>
      </c>
      <c r="AF34" s="1">
        <v>17.8</v>
      </c>
      <c r="AG34" s="1">
        <v>10.4</v>
      </c>
      <c r="AH34" s="1">
        <v>16.399999999999999</v>
      </c>
      <c r="AI34" s="1" t="s">
        <v>47</v>
      </c>
      <c r="AJ34" s="1">
        <f t="shared" si="10"/>
        <v>0</v>
      </c>
      <c r="AK34" s="1">
        <f t="shared" si="11"/>
        <v>0</v>
      </c>
      <c r="AL34" s="1"/>
      <c r="AM34" s="1"/>
      <c r="AN34" s="1"/>
      <c r="AO34" s="1"/>
      <c r="AP34" s="1"/>
      <c r="AQ34" s="1"/>
      <c r="AR34" s="1"/>
      <c r="AS34" s="1"/>
      <c r="AT34" s="1"/>
      <c r="AU34" s="1"/>
    </row>
    <row r="35" spans="1:47" x14ac:dyDescent="0.25">
      <c r="A35" s="13" t="s">
        <v>73</v>
      </c>
      <c r="B35" s="13" t="s">
        <v>36</v>
      </c>
      <c r="C35" s="13">
        <v>22</v>
      </c>
      <c r="D35" s="13">
        <v>3</v>
      </c>
      <c r="E35" s="13">
        <v>-11</v>
      </c>
      <c r="F35" s="13">
        <v>22</v>
      </c>
      <c r="G35" s="14">
        <v>0</v>
      </c>
      <c r="H35" s="13">
        <v>45</v>
      </c>
      <c r="I35" s="13" t="s">
        <v>63</v>
      </c>
      <c r="J35" s="13">
        <v>15</v>
      </c>
      <c r="K35" s="13">
        <f t="shared" si="3"/>
        <v>-26</v>
      </c>
      <c r="L35" s="13"/>
      <c r="M35" s="13"/>
      <c r="N35" s="13">
        <v>0</v>
      </c>
      <c r="O35" s="13"/>
      <c r="P35" s="13">
        <f t="shared" si="4"/>
        <v>-2.2000000000000002</v>
      </c>
      <c r="Q35" s="15"/>
      <c r="R35" s="5">
        <f t="shared" si="12"/>
        <v>0</v>
      </c>
      <c r="S35" s="5">
        <f t="shared" si="7"/>
        <v>0</v>
      </c>
      <c r="T35" s="5"/>
      <c r="U35" s="15"/>
      <c r="V35" s="13"/>
      <c r="W35" s="1">
        <f t="shared" si="8"/>
        <v>-10</v>
      </c>
      <c r="X35" s="13">
        <f t="shared" si="9"/>
        <v>-10</v>
      </c>
      <c r="Y35" s="13">
        <v>-0.8</v>
      </c>
      <c r="Z35" s="13">
        <v>-3</v>
      </c>
      <c r="AA35" s="13">
        <v>-3</v>
      </c>
      <c r="AB35" s="13">
        <v>2.2000000000000002</v>
      </c>
      <c r="AC35" s="13">
        <v>2.4</v>
      </c>
      <c r="AD35" s="13">
        <v>6.6</v>
      </c>
      <c r="AE35" s="13">
        <v>7.2</v>
      </c>
      <c r="AF35" s="13">
        <v>9.4</v>
      </c>
      <c r="AG35" s="13">
        <v>15.2</v>
      </c>
      <c r="AH35" s="13">
        <v>14.2</v>
      </c>
      <c r="AI35" s="19" t="s">
        <v>64</v>
      </c>
      <c r="AJ35" s="1">
        <f t="shared" si="10"/>
        <v>0</v>
      </c>
      <c r="AK35" s="1">
        <f t="shared" si="11"/>
        <v>0</v>
      </c>
      <c r="AL35" s="1"/>
      <c r="AM35" s="1"/>
      <c r="AN35" s="1"/>
      <c r="AO35" s="1"/>
      <c r="AP35" s="1"/>
      <c r="AQ35" s="1"/>
      <c r="AR35" s="1"/>
      <c r="AS35" s="1"/>
      <c r="AT35" s="1"/>
      <c r="AU35" s="1"/>
    </row>
    <row r="36" spans="1:47" x14ac:dyDescent="0.25">
      <c r="A36" s="1" t="s">
        <v>74</v>
      </c>
      <c r="B36" s="1" t="s">
        <v>40</v>
      </c>
      <c r="C36" s="1">
        <v>258.36799999999999</v>
      </c>
      <c r="D36" s="1">
        <v>160.37700000000001</v>
      </c>
      <c r="E36" s="1">
        <v>147.64500000000001</v>
      </c>
      <c r="F36" s="1">
        <v>266.10700000000003</v>
      </c>
      <c r="G36" s="7">
        <v>1</v>
      </c>
      <c r="H36" s="1">
        <v>60</v>
      </c>
      <c r="I36" s="1" t="s">
        <v>37</v>
      </c>
      <c r="J36" s="1">
        <v>149.69999999999999</v>
      </c>
      <c r="K36" s="1">
        <f t="shared" si="3"/>
        <v>-2.0549999999999784</v>
      </c>
      <c r="L36" s="1"/>
      <c r="M36" s="1"/>
      <c r="N36" s="1">
        <v>0</v>
      </c>
      <c r="O36" s="1"/>
      <c r="P36" s="1">
        <f t="shared" si="4"/>
        <v>29.529000000000003</v>
      </c>
      <c r="Q36" s="5">
        <f t="shared" ref="Q36:Q60" si="18">15*P36-O36-N36-F36</f>
        <v>176.82800000000003</v>
      </c>
      <c r="R36" s="5">
        <f>U36</f>
        <v>200</v>
      </c>
      <c r="S36" s="5">
        <f t="shared" si="7"/>
        <v>200</v>
      </c>
      <c r="T36" s="5"/>
      <c r="U36" s="5">
        <v>200</v>
      </c>
      <c r="V36" s="1"/>
      <c r="W36" s="1">
        <f t="shared" si="8"/>
        <v>15.784720105658844</v>
      </c>
      <c r="X36" s="1">
        <f t="shared" si="9"/>
        <v>9.0117172948626774</v>
      </c>
      <c r="Y36" s="1">
        <v>25.515599999999999</v>
      </c>
      <c r="Z36" s="1">
        <v>32.515599999999999</v>
      </c>
      <c r="AA36" s="1">
        <v>39.0032</v>
      </c>
      <c r="AB36" s="1">
        <v>28.057600000000001</v>
      </c>
      <c r="AC36" s="1">
        <v>36.582999999999998</v>
      </c>
      <c r="AD36" s="1">
        <v>34.2956</v>
      </c>
      <c r="AE36" s="1">
        <v>44.48</v>
      </c>
      <c r="AF36" s="1">
        <v>36.590400000000002</v>
      </c>
      <c r="AG36" s="1">
        <v>35.386399999999988</v>
      </c>
      <c r="AH36" s="1">
        <v>40.727200000000003</v>
      </c>
      <c r="AI36" s="1"/>
      <c r="AJ36" s="1">
        <f t="shared" si="10"/>
        <v>200</v>
      </c>
      <c r="AK36" s="1">
        <f t="shared" si="11"/>
        <v>0</v>
      </c>
      <c r="AL36" s="1"/>
      <c r="AM36" s="1"/>
      <c r="AN36" s="1"/>
      <c r="AO36" s="1"/>
      <c r="AP36" s="1"/>
      <c r="AQ36" s="1"/>
      <c r="AR36" s="1"/>
      <c r="AS36" s="1"/>
      <c r="AT36" s="1"/>
      <c r="AU36" s="1"/>
    </row>
    <row r="37" spans="1:47" x14ac:dyDescent="0.25">
      <c r="A37" s="1" t="s">
        <v>75</v>
      </c>
      <c r="B37" s="1" t="s">
        <v>40</v>
      </c>
      <c r="C37" s="1">
        <v>22.146000000000001</v>
      </c>
      <c r="D37" s="1">
        <v>198.851</v>
      </c>
      <c r="E37" s="1">
        <v>54.790999999999997</v>
      </c>
      <c r="F37" s="1">
        <v>164.136</v>
      </c>
      <c r="G37" s="7">
        <v>1</v>
      </c>
      <c r="H37" s="1">
        <v>45</v>
      </c>
      <c r="I37" s="1" t="s">
        <v>37</v>
      </c>
      <c r="J37" s="1">
        <v>70.2</v>
      </c>
      <c r="K37" s="1">
        <f t="shared" si="3"/>
        <v>-15.409000000000006</v>
      </c>
      <c r="L37" s="1"/>
      <c r="M37" s="1"/>
      <c r="N37" s="1">
        <v>24</v>
      </c>
      <c r="O37" s="1"/>
      <c r="P37" s="1">
        <f t="shared" si="4"/>
        <v>10.9582</v>
      </c>
      <c r="Q37" s="5"/>
      <c r="R37" s="5">
        <f t="shared" si="12"/>
        <v>0</v>
      </c>
      <c r="S37" s="5">
        <f t="shared" si="7"/>
        <v>0</v>
      </c>
      <c r="T37" s="5"/>
      <c r="U37" s="5"/>
      <c r="V37" s="1"/>
      <c r="W37" s="1">
        <f t="shared" si="8"/>
        <v>17.168513076965194</v>
      </c>
      <c r="X37" s="1">
        <f t="shared" si="9"/>
        <v>17.168513076965194</v>
      </c>
      <c r="Y37" s="1">
        <v>15.183199999999999</v>
      </c>
      <c r="Z37" s="1">
        <v>18.7532</v>
      </c>
      <c r="AA37" s="1">
        <v>13.416399999999999</v>
      </c>
      <c r="AB37" s="1">
        <v>7.5206</v>
      </c>
      <c r="AC37" s="1">
        <v>13.657999999999999</v>
      </c>
      <c r="AD37" s="1">
        <v>17.525400000000001</v>
      </c>
      <c r="AE37" s="1">
        <v>14.8056</v>
      </c>
      <c r="AF37" s="1">
        <v>15.36</v>
      </c>
      <c r="AG37" s="1">
        <v>16.206800000000001</v>
      </c>
      <c r="AH37" s="1">
        <v>24.981400000000001</v>
      </c>
      <c r="AI37" s="1"/>
      <c r="AJ37" s="1">
        <f t="shared" si="10"/>
        <v>0</v>
      </c>
      <c r="AK37" s="1">
        <f t="shared" si="11"/>
        <v>0</v>
      </c>
      <c r="AL37" s="1"/>
      <c r="AM37" s="1"/>
      <c r="AN37" s="1"/>
      <c r="AO37" s="1"/>
      <c r="AP37" s="1"/>
      <c r="AQ37" s="1"/>
      <c r="AR37" s="1"/>
      <c r="AS37" s="1"/>
      <c r="AT37" s="1"/>
      <c r="AU37" s="1"/>
    </row>
    <row r="38" spans="1:47" x14ac:dyDescent="0.25">
      <c r="A38" s="1" t="s">
        <v>76</v>
      </c>
      <c r="B38" s="1" t="s">
        <v>40</v>
      </c>
      <c r="C38" s="1">
        <v>314.20999999999998</v>
      </c>
      <c r="D38" s="1">
        <v>5.1790000000000003</v>
      </c>
      <c r="E38" s="1">
        <v>130.16300000000001</v>
      </c>
      <c r="F38" s="1">
        <v>180.137</v>
      </c>
      <c r="G38" s="7">
        <v>1</v>
      </c>
      <c r="H38" s="1">
        <v>45</v>
      </c>
      <c r="I38" s="1" t="s">
        <v>37</v>
      </c>
      <c r="J38" s="1">
        <v>128.80000000000001</v>
      </c>
      <c r="K38" s="1">
        <f t="shared" ref="K38:K66" si="19">E38-J38</f>
        <v>1.3629999999999995</v>
      </c>
      <c r="L38" s="1"/>
      <c r="M38" s="1"/>
      <c r="N38" s="1">
        <v>140</v>
      </c>
      <c r="O38" s="1"/>
      <c r="P38" s="1">
        <f t="shared" si="4"/>
        <v>26.032600000000002</v>
      </c>
      <c r="Q38" s="5">
        <f t="shared" si="18"/>
        <v>70.352000000000032</v>
      </c>
      <c r="R38" s="5">
        <f>U38</f>
        <v>96</v>
      </c>
      <c r="S38" s="5">
        <f t="shared" si="7"/>
        <v>96</v>
      </c>
      <c r="T38" s="5"/>
      <c r="U38" s="5">
        <v>96</v>
      </c>
      <c r="V38" s="1"/>
      <c r="W38" s="1">
        <f t="shared" si="8"/>
        <v>15.985226216359486</v>
      </c>
      <c r="X38" s="1">
        <f t="shared" si="9"/>
        <v>12.29754231233146</v>
      </c>
      <c r="Y38" s="1">
        <v>28.904800000000002</v>
      </c>
      <c r="Z38" s="1">
        <v>14.8386</v>
      </c>
      <c r="AA38" s="1">
        <v>41.776400000000002</v>
      </c>
      <c r="AB38" s="1">
        <v>18.390799999999999</v>
      </c>
      <c r="AC38" s="1">
        <v>26.0214</v>
      </c>
      <c r="AD38" s="1">
        <v>25.572800000000001</v>
      </c>
      <c r="AE38" s="1">
        <v>28.4834</v>
      </c>
      <c r="AF38" s="1">
        <v>29.170400000000001</v>
      </c>
      <c r="AG38" s="1">
        <v>32.611199999999997</v>
      </c>
      <c r="AH38" s="1">
        <v>40.877600000000001</v>
      </c>
      <c r="AI38" s="1"/>
      <c r="AJ38" s="1">
        <f t="shared" si="10"/>
        <v>96</v>
      </c>
      <c r="AK38" s="1">
        <f t="shared" si="11"/>
        <v>0</v>
      </c>
      <c r="AL38" s="1"/>
      <c r="AM38" s="1"/>
      <c r="AN38" s="1"/>
      <c r="AO38" s="1"/>
      <c r="AP38" s="1"/>
      <c r="AQ38" s="1"/>
      <c r="AR38" s="1"/>
      <c r="AS38" s="1"/>
      <c r="AT38" s="1"/>
      <c r="AU38" s="1"/>
    </row>
    <row r="39" spans="1:47" x14ac:dyDescent="0.25">
      <c r="A39" s="1" t="s">
        <v>77</v>
      </c>
      <c r="B39" s="1" t="s">
        <v>36</v>
      </c>
      <c r="C39" s="1">
        <v>27</v>
      </c>
      <c r="D39" s="1"/>
      <c r="E39" s="1">
        <v>13</v>
      </c>
      <c r="F39" s="1">
        <v>12</v>
      </c>
      <c r="G39" s="7">
        <v>0.09</v>
      </c>
      <c r="H39" s="1">
        <v>45</v>
      </c>
      <c r="I39" s="1" t="s">
        <v>37</v>
      </c>
      <c r="J39" s="1">
        <v>19</v>
      </c>
      <c r="K39" s="1">
        <f t="shared" si="19"/>
        <v>-6</v>
      </c>
      <c r="L39" s="1"/>
      <c r="M39" s="1"/>
      <c r="N39" s="1">
        <v>36</v>
      </c>
      <c r="O39" s="1"/>
      <c r="P39" s="1">
        <f t="shared" si="4"/>
        <v>2.6</v>
      </c>
      <c r="Q39" s="5"/>
      <c r="R39" s="5">
        <f t="shared" si="12"/>
        <v>0</v>
      </c>
      <c r="S39" s="5">
        <f t="shared" si="7"/>
        <v>0</v>
      </c>
      <c r="T39" s="5"/>
      <c r="U39" s="5"/>
      <c r="V39" s="1"/>
      <c r="W39" s="1">
        <f t="shared" si="8"/>
        <v>18.46153846153846</v>
      </c>
      <c r="X39" s="1">
        <f t="shared" si="9"/>
        <v>18.46153846153846</v>
      </c>
      <c r="Y39" s="1">
        <v>4</v>
      </c>
      <c r="Z39" s="1">
        <v>2</v>
      </c>
      <c r="AA39" s="1">
        <v>4</v>
      </c>
      <c r="AB39" s="1">
        <v>4.8</v>
      </c>
      <c r="AC39" s="1">
        <v>0.8</v>
      </c>
      <c r="AD39" s="1">
        <v>0.6</v>
      </c>
      <c r="AE39" s="1">
        <v>4.8</v>
      </c>
      <c r="AF39" s="1">
        <v>0.6</v>
      </c>
      <c r="AG39" s="1">
        <v>3.2</v>
      </c>
      <c r="AH39" s="1">
        <v>-0.6</v>
      </c>
      <c r="AI39" s="1"/>
      <c r="AJ39" s="1">
        <f t="shared" si="10"/>
        <v>0</v>
      </c>
      <c r="AK39" s="1">
        <f t="shared" si="11"/>
        <v>0</v>
      </c>
      <c r="AL39" s="1"/>
      <c r="AM39" s="1"/>
      <c r="AN39" s="1"/>
      <c r="AO39" s="1"/>
      <c r="AP39" s="1"/>
      <c r="AQ39" s="1"/>
      <c r="AR39" s="1"/>
      <c r="AS39" s="1"/>
      <c r="AT39" s="1"/>
      <c r="AU39" s="1"/>
    </row>
    <row r="40" spans="1:47" x14ac:dyDescent="0.25">
      <c r="A40" s="1" t="s">
        <v>78</v>
      </c>
      <c r="B40" s="1" t="s">
        <v>36</v>
      </c>
      <c r="C40" s="1">
        <v>82</v>
      </c>
      <c r="D40" s="1">
        <v>432</v>
      </c>
      <c r="E40" s="1">
        <v>234</v>
      </c>
      <c r="F40" s="1">
        <v>263</v>
      </c>
      <c r="G40" s="7">
        <v>0.35</v>
      </c>
      <c r="H40" s="1">
        <v>45</v>
      </c>
      <c r="I40" s="1" t="s">
        <v>37</v>
      </c>
      <c r="J40" s="1">
        <v>252</v>
      </c>
      <c r="K40" s="1">
        <f t="shared" si="19"/>
        <v>-18</v>
      </c>
      <c r="L40" s="1"/>
      <c r="M40" s="1"/>
      <c r="N40" s="1">
        <v>0</v>
      </c>
      <c r="O40" s="1"/>
      <c r="P40" s="1">
        <f t="shared" si="4"/>
        <v>46.8</v>
      </c>
      <c r="Q40" s="5">
        <f t="shared" si="18"/>
        <v>439</v>
      </c>
      <c r="R40" s="5">
        <f t="shared" ref="R40:R41" si="20">U40</f>
        <v>480</v>
      </c>
      <c r="S40" s="5">
        <f t="shared" si="7"/>
        <v>480</v>
      </c>
      <c r="T40" s="5"/>
      <c r="U40" s="5">
        <v>480</v>
      </c>
      <c r="V40" s="1"/>
      <c r="W40" s="1">
        <f t="shared" si="8"/>
        <v>15.876068376068377</v>
      </c>
      <c r="X40" s="1">
        <f t="shared" si="9"/>
        <v>5.6196581196581201</v>
      </c>
      <c r="Y40" s="1">
        <v>19</v>
      </c>
      <c r="Z40" s="1">
        <v>41.4</v>
      </c>
      <c r="AA40" s="1">
        <v>24.8</v>
      </c>
      <c r="AB40" s="1">
        <v>31.2</v>
      </c>
      <c r="AC40" s="1">
        <v>14.8</v>
      </c>
      <c r="AD40" s="1">
        <v>41</v>
      </c>
      <c r="AE40" s="1">
        <v>21.2</v>
      </c>
      <c r="AF40" s="1">
        <v>28.6</v>
      </c>
      <c r="AG40" s="1">
        <v>41.2</v>
      </c>
      <c r="AH40" s="1">
        <v>47.4</v>
      </c>
      <c r="AI40" s="1" t="s">
        <v>47</v>
      </c>
      <c r="AJ40" s="1">
        <f t="shared" si="10"/>
        <v>168</v>
      </c>
      <c r="AK40" s="1">
        <f t="shared" si="11"/>
        <v>0</v>
      </c>
      <c r="AL40" s="1"/>
      <c r="AM40" s="1"/>
      <c r="AN40" s="1"/>
      <c r="AO40" s="1"/>
      <c r="AP40" s="1"/>
      <c r="AQ40" s="1"/>
      <c r="AR40" s="1"/>
      <c r="AS40" s="1"/>
      <c r="AT40" s="1"/>
      <c r="AU40" s="1"/>
    </row>
    <row r="41" spans="1:47" x14ac:dyDescent="0.25">
      <c r="A41" s="1" t="s">
        <v>79</v>
      </c>
      <c r="B41" s="1" t="s">
        <v>40</v>
      </c>
      <c r="C41" s="1">
        <v>282.23099999999999</v>
      </c>
      <c r="D41" s="1">
        <v>355.13200000000001</v>
      </c>
      <c r="E41" s="1">
        <v>212.404</v>
      </c>
      <c r="F41" s="1">
        <v>411.26900000000001</v>
      </c>
      <c r="G41" s="7">
        <v>1</v>
      </c>
      <c r="H41" s="1">
        <v>45</v>
      </c>
      <c r="I41" s="1" t="s">
        <v>37</v>
      </c>
      <c r="J41" s="1">
        <v>207.5</v>
      </c>
      <c r="K41" s="1">
        <f t="shared" si="19"/>
        <v>4.9039999999999964</v>
      </c>
      <c r="L41" s="1"/>
      <c r="M41" s="1"/>
      <c r="N41" s="1">
        <v>30</v>
      </c>
      <c r="O41" s="1"/>
      <c r="P41" s="1">
        <f t="shared" si="4"/>
        <v>42.480800000000002</v>
      </c>
      <c r="Q41" s="5">
        <f t="shared" si="18"/>
        <v>195.94299999999998</v>
      </c>
      <c r="R41" s="5">
        <f t="shared" si="20"/>
        <v>230</v>
      </c>
      <c r="S41" s="5">
        <f t="shared" si="7"/>
        <v>230</v>
      </c>
      <c r="T41" s="5"/>
      <c r="U41" s="5">
        <v>230</v>
      </c>
      <c r="V41" s="1"/>
      <c r="W41" s="1">
        <f t="shared" si="8"/>
        <v>15.801703357752208</v>
      </c>
      <c r="X41" s="1">
        <f t="shared" si="9"/>
        <v>10.387492702585638</v>
      </c>
      <c r="Y41" s="1">
        <v>39.596600000000002</v>
      </c>
      <c r="Z41" s="1">
        <v>49.52</v>
      </c>
      <c r="AA41" s="1">
        <v>42.342399999999998</v>
      </c>
      <c r="AB41" s="1">
        <v>32.3996</v>
      </c>
      <c r="AC41" s="1">
        <v>31.158000000000001</v>
      </c>
      <c r="AD41" s="1">
        <v>31.753799999999998</v>
      </c>
      <c r="AE41" s="1">
        <v>41.125599999999999</v>
      </c>
      <c r="AF41" s="1">
        <v>40.876199999999997</v>
      </c>
      <c r="AG41" s="1">
        <v>38.781999999999996</v>
      </c>
      <c r="AH41" s="1">
        <v>51.653799999999997</v>
      </c>
      <c r="AI41" s="1"/>
      <c r="AJ41" s="1">
        <f t="shared" si="10"/>
        <v>230</v>
      </c>
      <c r="AK41" s="1">
        <f t="shared" si="11"/>
        <v>0</v>
      </c>
      <c r="AL41" s="1"/>
      <c r="AM41" s="1"/>
      <c r="AN41" s="1"/>
      <c r="AO41" s="1"/>
      <c r="AP41" s="1"/>
      <c r="AQ41" s="1"/>
      <c r="AR41" s="1"/>
      <c r="AS41" s="1"/>
      <c r="AT41" s="1"/>
      <c r="AU41" s="1"/>
    </row>
    <row r="42" spans="1:47" x14ac:dyDescent="0.25">
      <c r="A42" s="1" t="s">
        <v>80</v>
      </c>
      <c r="B42" s="1" t="s">
        <v>36</v>
      </c>
      <c r="C42" s="1">
        <v>58</v>
      </c>
      <c r="D42" s="1">
        <v>204</v>
      </c>
      <c r="E42" s="1">
        <v>93</v>
      </c>
      <c r="F42" s="1">
        <v>154</v>
      </c>
      <c r="G42" s="7">
        <v>0.3</v>
      </c>
      <c r="H42" s="1" t="e">
        <v>#N/A</v>
      </c>
      <c r="I42" s="1" t="s">
        <v>37</v>
      </c>
      <c r="J42" s="1">
        <v>132</v>
      </c>
      <c r="K42" s="1">
        <f t="shared" si="19"/>
        <v>-39</v>
      </c>
      <c r="L42" s="1"/>
      <c r="M42" s="1"/>
      <c r="N42" s="1">
        <v>250</v>
      </c>
      <c r="O42" s="1">
        <v>200</v>
      </c>
      <c r="P42" s="1">
        <f t="shared" si="4"/>
        <v>18.600000000000001</v>
      </c>
      <c r="Q42" s="5"/>
      <c r="R42" s="5">
        <f t="shared" si="12"/>
        <v>0</v>
      </c>
      <c r="S42" s="5">
        <f t="shared" si="7"/>
        <v>0</v>
      </c>
      <c r="T42" s="5"/>
      <c r="U42" s="5"/>
      <c r="V42" s="1"/>
      <c r="W42" s="1">
        <f t="shared" si="8"/>
        <v>32.473118279569889</v>
      </c>
      <c r="X42" s="1">
        <f t="shared" si="9"/>
        <v>32.473118279569889</v>
      </c>
      <c r="Y42" s="1">
        <v>42.8</v>
      </c>
      <c r="Z42" s="1">
        <v>30.6</v>
      </c>
      <c r="AA42" s="1">
        <v>28</v>
      </c>
      <c r="AB42" s="1">
        <v>30.8</v>
      </c>
      <c r="AC42" s="1">
        <v>5.6</v>
      </c>
      <c r="AD42" s="1">
        <v>14.4</v>
      </c>
      <c r="AE42" s="1">
        <v>8.8000000000000007</v>
      </c>
      <c r="AF42" s="1">
        <v>2.2000000000000002</v>
      </c>
      <c r="AG42" s="1">
        <v>0.4</v>
      </c>
      <c r="AH42" s="1">
        <v>0</v>
      </c>
      <c r="AI42" s="1" t="s">
        <v>81</v>
      </c>
      <c r="AJ42" s="1">
        <f t="shared" si="10"/>
        <v>0</v>
      </c>
      <c r="AK42" s="1">
        <f t="shared" si="11"/>
        <v>0</v>
      </c>
      <c r="AL42" s="1"/>
      <c r="AM42" s="1"/>
      <c r="AN42" s="1"/>
      <c r="AO42" s="1"/>
      <c r="AP42" s="1"/>
      <c r="AQ42" s="1"/>
      <c r="AR42" s="1"/>
      <c r="AS42" s="1"/>
      <c r="AT42" s="1"/>
      <c r="AU42" s="1"/>
    </row>
    <row r="43" spans="1:47" x14ac:dyDescent="0.25">
      <c r="A43" s="1" t="s">
        <v>82</v>
      </c>
      <c r="B43" s="1" t="s">
        <v>40</v>
      </c>
      <c r="C43" s="1">
        <v>76.545000000000002</v>
      </c>
      <c r="D43" s="1">
        <v>1.1339999999999999</v>
      </c>
      <c r="E43" s="1">
        <v>20.652000000000001</v>
      </c>
      <c r="F43" s="1">
        <v>54.789000000000001</v>
      </c>
      <c r="G43" s="7">
        <v>1</v>
      </c>
      <c r="H43" s="1">
        <v>30</v>
      </c>
      <c r="I43" s="1" t="s">
        <v>37</v>
      </c>
      <c r="J43" s="1">
        <v>23.122</v>
      </c>
      <c r="K43" s="1">
        <f t="shared" si="19"/>
        <v>-2.4699999999999989</v>
      </c>
      <c r="L43" s="1"/>
      <c r="M43" s="1"/>
      <c r="N43" s="1">
        <v>0</v>
      </c>
      <c r="O43" s="1"/>
      <c r="P43" s="1">
        <f t="shared" si="4"/>
        <v>4.1303999999999998</v>
      </c>
      <c r="Q43" s="5"/>
      <c r="R43" s="5">
        <f t="shared" si="12"/>
        <v>0</v>
      </c>
      <c r="S43" s="5">
        <f t="shared" si="7"/>
        <v>0</v>
      </c>
      <c r="T43" s="5"/>
      <c r="U43" s="5"/>
      <c r="V43" s="1"/>
      <c r="W43" s="1">
        <f t="shared" si="8"/>
        <v>13.264816966879723</v>
      </c>
      <c r="X43" s="1">
        <f t="shared" si="9"/>
        <v>13.264816966879723</v>
      </c>
      <c r="Y43" s="1">
        <v>2.9373999999999998</v>
      </c>
      <c r="Z43" s="1">
        <v>5.3287999999999993</v>
      </c>
      <c r="AA43" s="1">
        <v>5.1107999999999993</v>
      </c>
      <c r="AB43" s="1">
        <v>1.4379999999999999</v>
      </c>
      <c r="AC43" s="1">
        <v>6.5016000000000007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21" t="s">
        <v>163</v>
      </c>
      <c r="AJ43" s="1">
        <f t="shared" si="10"/>
        <v>0</v>
      </c>
      <c r="AK43" s="1">
        <f t="shared" si="11"/>
        <v>0</v>
      </c>
      <c r="AL43" s="1"/>
      <c r="AM43" s="1"/>
      <c r="AN43" s="1"/>
      <c r="AO43" s="1"/>
      <c r="AP43" s="1"/>
      <c r="AQ43" s="1"/>
      <c r="AR43" s="1"/>
      <c r="AS43" s="1"/>
      <c r="AT43" s="1"/>
      <c r="AU43" s="1"/>
    </row>
    <row r="44" spans="1:47" x14ac:dyDescent="0.25">
      <c r="A44" s="1" t="s">
        <v>83</v>
      </c>
      <c r="B44" s="1" t="s">
        <v>40</v>
      </c>
      <c r="C44" s="1">
        <v>1.53</v>
      </c>
      <c r="D44" s="1">
        <v>9.3439999999999994</v>
      </c>
      <c r="E44" s="1">
        <v>6.2279999999999998</v>
      </c>
      <c r="F44" s="1">
        <v>4.6459999999999999</v>
      </c>
      <c r="G44" s="7">
        <v>1</v>
      </c>
      <c r="H44" s="1">
        <v>45</v>
      </c>
      <c r="I44" s="1" t="s">
        <v>37</v>
      </c>
      <c r="J44" s="1">
        <v>6</v>
      </c>
      <c r="K44" s="1">
        <f t="shared" si="19"/>
        <v>0.22799999999999976</v>
      </c>
      <c r="L44" s="1"/>
      <c r="M44" s="1"/>
      <c r="N44" s="1">
        <v>24</v>
      </c>
      <c r="O44" s="1"/>
      <c r="P44" s="1">
        <f t="shared" si="4"/>
        <v>1.2456</v>
      </c>
      <c r="Q44" s="5"/>
      <c r="R44" s="5">
        <f t="shared" si="12"/>
        <v>0</v>
      </c>
      <c r="S44" s="5">
        <f t="shared" si="7"/>
        <v>0</v>
      </c>
      <c r="T44" s="5"/>
      <c r="U44" s="5"/>
      <c r="V44" s="1"/>
      <c r="W44" s="1">
        <f t="shared" si="8"/>
        <v>22.997752087347465</v>
      </c>
      <c r="X44" s="1">
        <f t="shared" si="9"/>
        <v>22.997752087347465</v>
      </c>
      <c r="Y44" s="1">
        <v>2.4802</v>
      </c>
      <c r="Z44" s="1">
        <v>1.8506</v>
      </c>
      <c r="AA44" s="1">
        <v>0.22739999999999999</v>
      </c>
      <c r="AB44" s="1">
        <v>1.1532</v>
      </c>
      <c r="AC44" s="1">
        <v>0</v>
      </c>
      <c r="AD44" s="1">
        <v>0.30599999999999999</v>
      </c>
      <c r="AE44" s="1">
        <v>0.91579999999999995</v>
      </c>
      <c r="AF44" s="1">
        <v>0.61180000000000001</v>
      </c>
      <c r="AG44" s="1">
        <v>0.91899999999999993</v>
      </c>
      <c r="AH44" s="1">
        <v>2.4451999999999998</v>
      </c>
      <c r="AI44" s="1" t="s">
        <v>84</v>
      </c>
      <c r="AJ44" s="1">
        <f t="shared" si="10"/>
        <v>0</v>
      </c>
      <c r="AK44" s="1">
        <f t="shared" si="11"/>
        <v>0</v>
      </c>
      <c r="AL44" s="1"/>
      <c r="AM44" s="1"/>
      <c r="AN44" s="1"/>
      <c r="AO44" s="1"/>
      <c r="AP44" s="1"/>
      <c r="AQ44" s="1"/>
      <c r="AR44" s="1"/>
      <c r="AS44" s="1"/>
      <c r="AT44" s="1"/>
      <c r="AU44" s="1"/>
    </row>
    <row r="45" spans="1:47" x14ac:dyDescent="0.25">
      <c r="A45" s="1" t="s">
        <v>85</v>
      </c>
      <c r="B45" s="1" t="s">
        <v>36</v>
      </c>
      <c r="C45" s="1">
        <v>930</v>
      </c>
      <c r="D45" s="1">
        <v>1418</v>
      </c>
      <c r="E45" s="1">
        <v>843</v>
      </c>
      <c r="F45" s="1">
        <v>970</v>
      </c>
      <c r="G45" s="7">
        <v>0.35</v>
      </c>
      <c r="H45" s="1">
        <v>45</v>
      </c>
      <c r="I45" s="1" t="s">
        <v>37</v>
      </c>
      <c r="J45" s="1">
        <v>850</v>
      </c>
      <c r="K45" s="1">
        <f t="shared" si="19"/>
        <v>-7</v>
      </c>
      <c r="L45" s="1"/>
      <c r="M45" s="1"/>
      <c r="N45" s="1">
        <v>114</v>
      </c>
      <c r="O45" s="1"/>
      <c r="P45" s="1">
        <f t="shared" si="4"/>
        <v>168.6</v>
      </c>
      <c r="Q45" s="5">
        <f t="shared" si="18"/>
        <v>1445</v>
      </c>
      <c r="R45" s="5">
        <f t="shared" ref="R45:R46" si="21">U45</f>
        <v>1600</v>
      </c>
      <c r="S45" s="5">
        <f t="shared" si="7"/>
        <v>1100</v>
      </c>
      <c r="T45" s="5">
        <v>500</v>
      </c>
      <c r="U45" s="5">
        <v>1600</v>
      </c>
      <c r="V45" s="1"/>
      <c r="W45" s="1">
        <f t="shared" si="8"/>
        <v>15.919335705812575</v>
      </c>
      <c r="X45" s="1">
        <f t="shared" si="9"/>
        <v>6.4294187425860025</v>
      </c>
      <c r="Y45" s="1">
        <v>123</v>
      </c>
      <c r="Z45" s="1">
        <v>157.80000000000001</v>
      </c>
      <c r="AA45" s="1">
        <v>160</v>
      </c>
      <c r="AB45" s="1">
        <v>126.4</v>
      </c>
      <c r="AC45" s="1">
        <v>45.2</v>
      </c>
      <c r="AD45" s="1">
        <v>150.80000000000001</v>
      </c>
      <c r="AE45" s="1">
        <v>96.8</v>
      </c>
      <c r="AF45" s="1">
        <v>90</v>
      </c>
      <c r="AG45" s="1">
        <v>122.8</v>
      </c>
      <c r="AH45" s="1">
        <v>127.2</v>
      </c>
      <c r="AI45" s="1" t="s">
        <v>38</v>
      </c>
      <c r="AJ45" s="1">
        <f t="shared" si="10"/>
        <v>385</v>
      </c>
      <c r="AK45" s="1">
        <f t="shared" si="11"/>
        <v>175</v>
      </c>
      <c r="AL45" s="1"/>
      <c r="AM45" s="1"/>
      <c r="AN45" s="1"/>
      <c r="AO45" s="1"/>
      <c r="AP45" s="1"/>
      <c r="AQ45" s="1"/>
      <c r="AR45" s="1"/>
      <c r="AS45" s="1"/>
      <c r="AT45" s="1"/>
      <c r="AU45" s="1"/>
    </row>
    <row r="46" spans="1:47" x14ac:dyDescent="0.25">
      <c r="A46" s="1" t="s">
        <v>86</v>
      </c>
      <c r="B46" s="1" t="s">
        <v>36</v>
      </c>
      <c r="C46" s="1">
        <v>192</v>
      </c>
      <c r="D46" s="1">
        <v>253</v>
      </c>
      <c r="E46" s="1">
        <v>218</v>
      </c>
      <c r="F46" s="1">
        <v>201</v>
      </c>
      <c r="G46" s="7">
        <v>0.41</v>
      </c>
      <c r="H46" s="1">
        <v>45</v>
      </c>
      <c r="I46" s="1" t="s">
        <v>37</v>
      </c>
      <c r="J46" s="1">
        <v>218</v>
      </c>
      <c r="K46" s="1">
        <f t="shared" si="19"/>
        <v>0</v>
      </c>
      <c r="L46" s="1"/>
      <c r="M46" s="1"/>
      <c r="N46" s="1">
        <v>390</v>
      </c>
      <c r="O46" s="1"/>
      <c r="P46" s="1">
        <f t="shared" si="4"/>
        <v>43.6</v>
      </c>
      <c r="Q46" s="5">
        <f t="shared" si="18"/>
        <v>63</v>
      </c>
      <c r="R46" s="5">
        <f t="shared" si="21"/>
        <v>100</v>
      </c>
      <c r="S46" s="5">
        <f t="shared" si="7"/>
        <v>100</v>
      </c>
      <c r="T46" s="5"/>
      <c r="U46" s="5">
        <v>100</v>
      </c>
      <c r="V46" s="1"/>
      <c r="W46" s="1">
        <f t="shared" si="8"/>
        <v>15.848623853211009</v>
      </c>
      <c r="X46" s="1">
        <f t="shared" si="9"/>
        <v>13.555045871559633</v>
      </c>
      <c r="Y46" s="1">
        <v>50.2</v>
      </c>
      <c r="Z46" s="1">
        <v>43.4</v>
      </c>
      <c r="AA46" s="1">
        <v>43.2</v>
      </c>
      <c r="AB46" s="1">
        <v>27.6</v>
      </c>
      <c r="AC46" s="1">
        <v>36.4</v>
      </c>
      <c r="AD46" s="1">
        <v>43.6</v>
      </c>
      <c r="AE46" s="1">
        <v>45.4</v>
      </c>
      <c r="AF46" s="1">
        <v>54.4</v>
      </c>
      <c r="AG46" s="1">
        <v>30.4</v>
      </c>
      <c r="AH46" s="1">
        <v>68.8</v>
      </c>
      <c r="AI46" s="1" t="s">
        <v>47</v>
      </c>
      <c r="AJ46" s="1">
        <f t="shared" si="10"/>
        <v>41</v>
      </c>
      <c r="AK46" s="1">
        <f t="shared" si="11"/>
        <v>0</v>
      </c>
      <c r="AL46" s="1"/>
      <c r="AM46" s="1"/>
      <c r="AN46" s="1"/>
      <c r="AO46" s="1"/>
      <c r="AP46" s="1"/>
      <c r="AQ46" s="1"/>
      <c r="AR46" s="1"/>
      <c r="AS46" s="1"/>
      <c r="AT46" s="1"/>
      <c r="AU46" s="1"/>
    </row>
    <row r="47" spans="1:47" x14ac:dyDescent="0.25">
      <c r="A47" s="1" t="s">
        <v>87</v>
      </c>
      <c r="B47" s="1" t="s">
        <v>36</v>
      </c>
      <c r="C47" s="1">
        <v>36</v>
      </c>
      <c r="D47" s="1">
        <v>7</v>
      </c>
      <c r="E47" s="1">
        <v>38</v>
      </c>
      <c r="F47" s="1">
        <v>2</v>
      </c>
      <c r="G47" s="7">
        <v>0.4</v>
      </c>
      <c r="H47" s="1">
        <v>30</v>
      </c>
      <c r="I47" s="1" t="s">
        <v>37</v>
      </c>
      <c r="J47" s="1">
        <v>70</v>
      </c>
      <c r="K47" s="1">
        <f t="shared" si="19"/>
        <v>-32</v>
      </c>
      <c r="L47" s="1"/>
      <c r="M47" s="1"/>
      <c r="N47" s="1">
        <v>150</v>
      </c>
      <c r="O47" s="1"/>
      <c r="P47" s="1">
        <f t="shared" si="4"/>
        <v>7.6</v>
      </c>
      <c r="Q47" s="5"/>
      <c r="R47" s="5">
        <f t="shared" si="12"/>
        <v>0</v>
      </c>
      <c r="S47" s="5">
        <f t="shared" si="7"/>
        <v>0</v>
      </c>
      <c r="T47" s="5"/>
      <c r="U47" s="5"/>
      <c r="V47" s="1"/>
      <c r="W47" s="1">
        <f t="shared" si="8"/>
        <v>20</v>
      </c>
      <c r="X47" s="1">
        <f t="shared" si="9"/>
        <v>20</v>
      </c>
      <c r="Y47" s="1">
        <v>12.8</v>
      </c>
      <c r="Z47" s="1">
        <v>7.2</v>
      </c>
      <c r="AA47" s="1">
        <v>9.4</v>
      </c>
      <c r="AB47" s="1">
        <v>3.4</v>
      </c>
      <c r="AC47" s="1">
        <v>6.2</v>
      </c>
      <c r="AD47" s="1">
        <v>7.6</v>
      </c>
      <c r="AE47" s="1">
        <v>4.4000000000000004</v>
      </c>
      <c r="AF47" s="1">
        <v>6.4</v>
      </c>
      <c r="AG47" s="1">
        <v>5.2</v>
      </c>
      <c r="AH47" s="1">
        <v>7.6</v>
      </c>
      <c r="AI47" s="1" t="s">
        <v>47</v>
      </c>
      <c r="AJ47" s="1">
        <f t="shared" si="10"/>
        <v>0</v>
      </c>
      <c r="AK47" s="1">
        <f t="shared" si="11"/>
        <v>0</v>
      </c>
      <c r="AL47" s="1"/>
      <c r="AM47" s="1"/>
      <c r="AN47" s="1"/>
      <c r="AO47" s="1"/>
      <c r="AP47" s="1"/>
      <c r="AQ47" s="1"/>
      <c r="AR47" s="1"/>
      <c r="AS47" s="1"/>
      <c r="AT47" s="1"/>
      <c r="AU47" s="1"/>
    </row>
    <row r="48" spans="1:47" x14ac:dyDescent="0.25">
      <c r="A48" s="1" t="s">
        <v>88</v>
      </c>
      <c r="B48" s="1" t="s">
        <v>36</v>
      </c>
      <c r="C48" s="1">
        <v>114</v>
      </c>
      <c r="D48" s="1"/>
      <c r="E48" s="1">
        <v>82</v>
      </c>
      <c r="F48" s="1">
        <v>30</v>
      </c>
      <c r="G48" s="7">
        <v>0.41</v>
      </c>
      <c r="H48" s="1">
        <v>45</v>
      </c>
      <c r="I48" s="1" t="s">
        <v>37</v>
      </c>
      <c r="J48" s="1">
        <v>93</v>
      </c>
      <c r="K48" s="1">
        <f t="shared" si="19"/>
        <v>-11</v>
      </c>
      <c r="L48" s="1"/>
      <c r="M48" s="1"/>
      <c r="N48" s="1">
        <v>170</v>
      </c>
      <c r="O48" s="1"/>
      <c r="P48" s="1">
        <f t="shared" si="4"/>
        <v>16.399999999999999</v>
      </c>
      <c r="Q48" s="5">
        <f t="shared" si="18"/>
        <v>45.999999999999972</v>
      </c>
      <c r="R48" s="5">
        <f>U48</f>
        <v>60</v>
      </c>
      <c r="S48" s="5">
        <f t="shared" si="7"/>
        <v>60</v>
      </c>
      <c r="T48" s="5"/>
      <c r="U48" s="5">
        <v>60</v>
      </c>
      <c r="V48" s="1"/>
      <c r="W48" s="1">
        <f t="shared" si="8"/>
        <v>15.853658536585368</v>
      </c>
      <c r="X48" s="1">
        <f t="shared" si="9"/>
        <v>12.195121951219512</v>
      </c>
      <c r="Y48" s="1">
        <v>16.600000000000001</v>
      </c>
      <c r="Z48" s="1">
        <v>6.8</v>
      </c>
      <c r="AA48" s="1">
        <v>15</v>
      </c>
      <c r="AB48" s="1">
        <v>9.8000000000000007</v>
      </c>
      <c r="AC48" s="1">
        <v>5.2</v>
      </c>
      <c r="AD48" s="1">
        <v>9.6</v>
      </c>
      <c r="AE48" s="1">
        <v>4.2</v>
      </c>
      <c r="AF48" s="1">
        <v>9.4</v>
      </c>
      <c r="AG48" s="1">
        <v>12.4</v>
      </c>
      <c r="AH48" s="1">
        <v>13.8</v>
      </c>
      <c r="AI48" s="1" t="s">
        <v>89</v>
      </c>
      <c r="AJ48" s="1">
        <f t="shared" si="10"/>
        <v>24.599999999999998</v>
      </c>
      <c r="AK48" s="1">
        <f t="shared" si="11"/>
        <v>0</v>
      </c>
      <c r="AL48" s="1"/>
      <c r="AM48" s="1"/>
      <c r="AN48" s="1"/>
      <c r="AO48" s="1"/>
      <c r="AP48" s="1"/>
      <c r="AQ48" s="1"/>
      <c r="AR48" s="1"/>
      <c r="AS48" s="1"/>
      <c r="AT48" s="1"/>
      <c r="AU48" s="1"/>
    </row>
    <row r="49" spans="1:47" x14ac:dyDescent="0.25">
      <c r="A49" s="1" t="s">
        <v>90</v>
      </c>
      <c r="B49" s="1" t="s">
        <v>40</v>
      </c>
      <c r="C49" s="1">
        <v>7.5949999999999998</v>
      </c>
      <c r="D49" s="1"/>
      <c r="E49" s="1">
        <v>1.081</v>
      </c>
      <c r="F49" s="1">
        <v>6.5140000000000002</v>
      </c>
      <c r="G49" s="7">
        <v>1</v>
      </c>
      <c r="H49" s="1">
        <v>45</v>
      </c>
      <c r="I49" s="1" t="s">
        <v>37</v>
      </c>
      <c r="J49" s="1">
        <v>1</v>
      </c>
      <c r="K49" s="1">
        <f t="shared" si="19"/>
        <v>8.0999999999999961E-2</v>
      </c>
      <c r="L49" s="1"/>
      <c r="M49" s="1"/>
      <c r="N49" s="1">
        <v>5</v>
      </c>
      <c r="O49" s="1"/>
      <c r="P49" s="1">
        <f t="shared" si="4"/>
        <v>0.2162</v>
      </c>
      <c r="Q49" s="5"/>
      <c r="R49" s="5">
        <f t="shared" si="12"/>
        <v>0</v>
      </c>
      <c r="S49" s="5">
        <f t="shared" si="7"/>
        <v>0</v>
      </c>
      <c r="T49" s="5"/>
      <c r="U49" s="5"/>
      <c r="V49" s="1"/>
      <c r="W49" s="1">
        <f t="shared" si="8"/>
        <v>53.256244218316368</v>
      </c>
      <c r="X49" s="1">
        <f t="shared" si="9"/>
        <v>53.256244218316368</v>
      </c>
      <c r="Y49" s="1">
        <v>0.86560000000000004</v>
      </c>
      <c r="Z49" s="1">
        <v>0.2162</v>
      </c>
      <c r="AA49" s="1">
        <v>0</v>
      </c>
      <c r="AB49" s="1">
        <v>0.81140000000000012</v>
      </c>
      <c r="AC49" s="1">
        <v>-0.83360000000000001</v>
      </c>
      <c r="AD49" s="1">
        <v>0</v>
      </c>
      <c r="AE49" s="1">
        <v>0</v>
      </c>
      <c r="AF49" s="1">
        <v>0</v>
      </c>
      <c r="AG49" s="1">
        <v>0.62160000000000004</v>
      </c>
      <c r="AH49" s="1">
        <v>0.30259999999999998</v>
      </c>
      <c r="AI49" s="21" t="s">
        <v>158</v>
      </c>
      <c r="AJ49" s="1">
        <f t="shared" si="10"/>
        <v>0</v>
      </c>
      <c r="AK49" s="1">
        <f t="shared" si="11"/>
        <v>0</v>
      </c>
      <c r="AL49" s="1"/>
      <c r="AM49" s="1"/>
      <c r="AN49" s="1"/>
      <c r="AO49" s="1"/>
      <c r="AP49" s="1"/>
      <c r="AQ49" s="1"/>
      <c r="AR49" s="1"/>
      <c r="AS49" s="1"/>
      <c r="AT49" s="1"/>
      <c r="AU49" s="1"/>
    </row>
    <row r="50" spans="1:47" x14ac:dyDescent="0.25">
      <c r="A50" s="1" t="s">
        <v>91</v>
      </c>
      <c r="B50" s="1" t="s">
        <v>36</v>
      </c>
      <c r="C50" s="1">
        <v>459</v>
      </c>
      <c r="D50" s="1">
        <v>3497</v>
      </c>
      <c r="E50" s="1">
        <v>2013</v>
      </c>
      <c r="F50" s="1">
        <v>143</v>
      </c>
      <c r="G50" s="7">
        <v>0.36</v>
      </c>
      <c r="H50" s="1">
        <v>45</v>
      </c>
      <c r="I50" s="12" t="s">
        <v>46</v>
      </c>
      <c r="J50" s="1">
        <v>2097</v>
      </c>
      <c r="K50" s="1">
        <f t="shared" si="19"/>
        <v>-84</v>
      </c>
      <c r="L50" s="1"/>
      <c r="M50" s="1"/>
      <c r="N50" s="1">
        <v>0</v>
      </c>
      <c r="O50" s="1"/>
      <c r="P50" s="1">
        <f t="shared" si="4"/>
        <v>402.6</v>
      </c>
      <c r="Q50" s="5">
        <v>700</v>
      </c>
      <c r="R50" s="5">
        <f t="shared" si="12"/>
        <v>700</v>
      </c>
      <c r="S50" s="5">
        <f t="shared" si="7"/>
        <v>490</v>
      </c>
      <c r="T50" s="5">
        <v>210</v>
      </c>
      <c r="U50" s="5"/>
      <c r="V50" s="1"/>
      <c r="W50" s="1">
        <f t="shared" si="8"/>
        <v>2.0938897168405366</v>
      </c>
      <c r="X50" s="1">
        <f t="shared" si="9"/>
        <v>0.3551912568306011</v>
      </c>
      <c r="Y50" s="1">
        <v>74.400000000000006</v>
      </c>
      <c r="Z50" s="1">
        <v>77</v>
      </c>
      <c r="AA50" s="1">
        <v>77.400000000000006</v>
      </c>
      <c r="AB50" s="1">
        <v>53.6</v>
      </c>
      <c r="AC50" s="1">
        <v>48</v>
      </c>
      <c r="AD50" s="1">
        <v>61.2</v>
      </c>
      <c r="AE50" s="1">
        <v>49</v>
      </c>
      <c r="AF50" s="1">
        <v>36.799999999999997</v>
      </c>
      <c r="AG50" s="1">
        <v>71.599999999999994</v>
      </c>
      <c r="AH50" s="1">
        <v>72.400000000000006</v>
      </c>
      <c r="AI50" s="1" t="s">
        <v>47</v>
      </c>
      <c r="AJ50" s="1">
        <f t="shared" si="10"/>
        <v>176.4</v>
      </c>
      <c r="AK50" s="1">
        <f t="shared" si="11"/>
        <v>75.599999999999994</v>
      </c>
      <c r="AL50" s="1"/>
      <c r="AM50" s="1"/>
      <c r="AN50" s="1"/>
      <c r="AO50" s="1"/>
      <c r="AP50" s="1"/>
      <c r="AQ50" s="1"/>
      <c r="AR50" s="1"/>
      <c r="AS50" s="1"/>
      <c r="AT50" s="1"/>
      <c r="AU50" s="1"/>
    </row>
    <row r="51" spans="1:47" x14ac:dyDescent="0.25">
      <c r="A51" s="1" t="s">
        <v>92</v>
      </c>
      <c r="B51" s="1" t="s">
        <v>40</v>
      </c>
      <c r="C51" s="1">
        <v>-8.9999999999999993E-3</v>
      </c>
      <c r="D51" s="1">
        <v>33.768999999999998</v>
      </c>
      <c r="E51" s="1">
        <v>2.0219999999999998</v>
      </c>
      <c r="F51" s="1">
        <v>30.643000000000001</v>
      </c>
      <c r="G51" s="7">
        <v>1</v>
      </c>
      <c r="H51" s="1">
        <v>45</v>
      </c>
      <c r="I51" s="1" t="s">
        <v>37</v>
      </c>
      <c r="J51" s="1">
        <v>8</v>
      </c>
      <c r="K51" s="1">
        <f t="shared" si="19"/>
        <v>-5.9779999999999998</v>
      </c>
      <c r="L51" s="1"/>
      <c r="M51" s="1"/>
      <c r="N51" s="1">
        <v>0</v>
      </c>
      <c r="O51" s="1"/>
      <c r="P51" s="1">
        <f t="shared" si="4"/>
        <v>0.40439999999999998</v>
      </c>
      <c r="Q51" s="5"/>
      <c r="R51" s="5">
        <f t="shared" si="12"/>
        <v>0</v>
      </c>
      <c r="S51" s="5">
        <f t="shared" si="7"/>
        <v>0</v>
      </c>
      <c r="T51" s="5"/>
      <c r="U51" s="5"/>
      <c r="V51" s="1"/>
      <c r="W51" s="1">
        <f t="shared" si="8"/>
        <v>75.77398615232444</v>
      </c>
      <c r="X51" s="1">
        <f t="shared" si="9"/>
        <v>75.77398615232444</v>
      </c>
      <c r="Y51" s="1">
        <v>0.86599999999999999</v>
      </c>
      <c r="Z51" s="1">
        <v>2.6377999999999999</v>
      </c>
      <c r="AA51" s="1">
        <v>1.085</v>
      </c>
      <c r="AB51" s="1">
        <v>1.1388</v>
      </c>
      <c r="AC51" s="1">
        <v>0.7278</v>
      </c>
      <c r="AD51" s="1">
        <v>1.0458000000000001</v>
      </c>
      <c r="AE51" s="1">
        <v>2.1671999999999998</v>
      </c>
      <c r="AF51" s="1">
        <v>2.5034000000000001</v>
      </c>
      <c r="AG51" s="1">
        <v>3.8805999999999998</v>
      </c>
      <c r="AH51" s="1">
        <v>3.2414000000000001</v>
      </c>
      <c r="AI51" s="1"/>
      <c r="AJ51" s="1">
        <f t="shared" si="10"/>
        <v>0</v>
      </c>
      <c r="AK51" s="1">
        <f t="shared" si="11"/>
        <v>0</v>
      </c>
      <c r="AL51" s="1"/>
      <c r="AM51" s="1"/>
      <c r="AN51" s="1"/>
      <c r="AO51" s="1"/>
      <c r="AP51" s="1"/>
      <c r="AQ51" s="1"/>
      <c r="AR51" s="1"/>
      <c r="AS51" s="1"/>
      <c r="AT51" s="1"/>
      <c r="AU51" s="1"/>
    </row>
    <row r="52" spans="1:47" x14ac:dyDescent="0.25">
      <c r="A52" s="1" t="s">
        <v>93</v>
      </c>
      <c r="B52" s="1" t="s">
        <v>36</v>
      </c>
      <c r="C52" s="1">
        <v>187</v>
      </c>
      <c r="D52" s="1">
        <v>80</v>
      </c>
      <c r="E52" s="1">
        <v>172</v>
      </c>
      <c r="F52" s="1">
        <v>86</v>
      </c>
      <c r="G52" s="7">
        <v>0.41</v>
      </c>
      <c r="H52" s="1">
        <v>45</v>
      </c>
      <c r="I52" s="1" t="s">
        <v>37</v>
      </c>
      <c r="J52" s="1">
        <v>189</v>
      </c>
      <c r="K52" s="1">
        <f t="shared" si="19"/>
        <v>-17</v>
      </c>
      <c r="L52" s="1"/>
      <c r="M52" s="1"/>
      <c r="N52" s="1">
        <v>96</v>
      </c>
      <c r="O52" s="1"/>
      <c r="P52" s="1">
        <f t="shared" si="4"/>
        <v>34.4</v>
      </c>
      <c r="Q52" s="5">
        <f t="shared" si="18"/>
        <v>334</v>
      </c>
      <c r="R52" s="5">
        <f t="shared" ref="R52:R56" si="22">U52</f>
        <v>360</v>
      </c>
      <c r="S52" s="5">
        <f t="shared" si="7"/>
        <v>360</v>
      </c>
      <c r="T52" s="5"/>
      <c r="U52" s="5">
        <v>360</v>
      </c>
      <c r="V52" s="1"/>
      <c r="W52" s="1">
        <f t="shared" si="8"/>
        <v>15.755813953488373</v>
      </c>
      <c r="X52" s="1">
        <f t="shared" si="9"/>
        <v>5.2906976744186052</v>
      </c>
      <c r="Y52" s="1">
        <v>22.8</v>
      </c>
      <c r="Z52" s="1">
        <v>24.4</v>
      </c>
      <c r="AA52" s="1">
        <v>28</v>
      </c>
      <c r="AB52" s="1">
        <v>23.4</v>
      </c>
      <c r="AC52" s="1">
        <v>14.2</v>
      </c>
      <c r="AD52" s="1">
        <v>27.6</v>
      </c>
      <c r="AE52" s="1">
        <v>17.2</v>
      </c>
      <c r="AF52" s="1">
        <v>19.8</v>
      </c>
      <c r="AG52" s="1">
        <v>26.4</v>
      </c>
      <c r="AH52" s="1">
        <v>35.799999999999997</v>
      </c>
      <c r="AI52" s="1" t="s">
        <v>38</v>
      </c>
      <c r="AJ52" s="1">
        <f t="shared" si="10"/>
        <v>147.6</v>
      </c>
      <c r="AK52" s="1">
        <f t="shared" si="11"/>
        <v>0</v>
      </c>
      <c r="AL52" s="1"/>
      <c r="AM52" s="1"/>
      <c r="AN52" s="1"/>
      <c r="AO52" s="1"/>
      <c r="AP52" s="1"/>
      <c r="AQ52" s="1"/>
      <c r="AR52" s="1"/>
      <c r="AS52" s="1"/>
      <c r="AT52" s="1"/>
      <c r="AU52" s="1"/>
    </row>
    <row r="53" spans="1:47" x14ac:dyDescent="0.25">
      <c r="A53" s="1" t="s">
        <v>94</v>
      </c>
      <c r="B53" s="1" t="s">
        <v>36</v>
      </c>
      <c r="C53" s="1">
        <v>148</v>
      </c>
      <c r="D53" s="1">
        <v>148</v>
      </c>
      <c r="E53" s="1">
        <v>170</v>
      </c>
      <c r="F53" s="1">
        <v>109</v>
      </c>
      <c r="G53" s="7">
        <v>0.41</v>
      </c>
      <c r="H53" s="1">
        <v>45</v>
      </c>
      <c r="I53" s="1" t="s">
        <v>37</v>
      </c>
      <c r="J53" s="1">
        <v>177</v>
      </c>
      <c r="K53" s="1">
        <f t="shared" si="19"/>
        <v>-7</v>
      </c>
      <c r="L53" s="1"/>
      <c r="M53" s="1"/>
      <c r="N53" s="1">
        <v>110</v>
      </c>
      <c r="O53" s="1"/>
      <c r="P53" s="1">
        <f t="shared" si="4"/>
        <v>34</v>
      </c>
      <c r="Q53" s="5">
        <f t="shared" si="18"/>
        <v>291</v>
      </c>
      <c r="R53" s="5">
        <f t="shared" si="22"/>
        <v>320</v>
      </c>
      <c r="S53" s="5">
        <f t="shared" si="7"/>
        <v>320</v>
      </c>
      <c r="T53" s="5"/>
      <c r="U53" s="5">
        <v>320</v>
      </c>
      <c r="V53" s="1"/>
      <c r="W53" s="1">
        <f t="shared" si="8"/>
        <v>15.852941176470589</v>
      </c>
      <c r="X53" s="1">
        <f t="shared" si="9"/>
        <v>6.4411764705882355</v>
      </c>
      <c r="Y53" s="1">
        <v>25</v>
      </c>
      <c r="Z53" s="1">
        <v>26.6</v>
      </c>
      <c r="AA53" s="1">
        <v>27.4</v>
      </c>
      <c r="AB53" s="1">
        <v>17.600000000000001</v>
      </c>
      <c r="AC53" s="1">
        <v>9.8000000000000007</v>
      </c>
      <c r="AD53" s="1">
        <v>27.2</v>
      </c>
      <c r="AE53" s="1">
        <v>10</v>
      </c>
      <c r="AF53" s="1">
        <v>15.2</v>
      </c>
      <c r="AG53" s="1">
        <v>24.6</v>
      </c>
      <c r="AH53" s="1">
        <v>23</v>
      </c>
      <c r="AI53" s="1" t="s">
        <v>47</v>
      </c>
      <c r="AJ53" s="1">
        <f t="shared" si="10"/>
        <v>131.19999999999999</v>
      </c>
      <c r="AK53" s="1">
        <f t="shared" si="11"/>
        <v>0</v>
      </c>
      <c r="AL53" s="1"/>
      <c r="AM53" s="1"/>
      <c r="AN53" s="1"/>
      <c r="AO53" s="1"/>
      <c r="AP53" s="1"/>
      <c r="AQ53" s="1"/>
      <c r="AR53" s="1"/>
      <c r="AS53" s="1"/>
      <c r="AT53" s="1"/>
      <c r="AU53" s="1"/>
    </row>
    <row r="54" spans="1:47" x14ac:dyDescent="0.25">
      <c r="A54" s="1" t="s">
        <v>95</v>
      </c>
      <c r="B54" s="1" t="s">
        <v>36</v>
      </c>
      <c r="C54" s="1">
        <v>93</v>
      </c>
      <c r="D54" s="1">
        <v>6</v>
      </c>
      <c r="E54" s="1">
        <v>76</v>
      </c>
      <c r="F54" s="1">
        <v>17</v>
      </c>
      <c r="G54" s="7">
        <v>0.33</v>
      </c>
      <c r="H54" s="1" t="e">
        <v>#N/A</v>
      </c>
      <c r="I54" s="1" t="s">
        <v>37</v>
      </c>
      <c r="J54" s="1">
        <v>77</v>
      </c>
      <c r="K54" s="1">
        <f t="shared" si="19"/>
        <v>-1</v>
      </c>
      <c r="L54" s="1"/>
      <c r="M54" s="1"/>
      <c r="N54" s="1">
        <v>16</v>
      </c>
      <c r="O54" s="1"/>
      <c r="P54" s="1">
        <f t="shared" si="4"/>
        <v>15.2</v>
      </c>
      <c r="Q54" s="5">
        <f>12*P54-O54-N54-F54</f>
        <v>149.39999999999998</v>
      </c>
      <c r="R54" s="5">
        <v>170</v>
      </c>
      <c r="S54" s="5">
        <f t="shared" si="7"/>
        <v>170</v>
      </c>
      <c r="T54" s="5"/>
      <c r="U54" s="5">
        <v>210</v>
      </c>
      <c r="V54" s="1"/>
      <c r="W54" s="1">
        <f t="shared" si="8"/>
        <v>13.355263157894738</v>
      </c>
      <c r="X54" s="1">
        <f t="shared" si="9"/>
        <v>2.1710526315789473</v>
      </c>
      <c r="Y54" s="1">
        <v>6.6</v>
      </c>
      <c r="Z54" s="1">
        <v>6.4</v>
      </c>
      <c r="AA54" s="1">
        <v>13</v>
      </c>
      <c r="AB54" s="1">
        <v>6.2</v>
      </c>
      <c r="AC54" s="1">
        <v>7.6</v>
      </c>
      <c r="AD54" s="1">
        <v>11.4</v>
      </c>
      <c r="AE54" s="1">
        <v>14.2</v>
      </c>
      <c r="AF54" s="1">
        <v>12</v>
      </c>
      <c r="AG54" s="1">
        <v>12.4</v>
      </c>
      <c r="AH54" s="1">
        <v>12.6</v>
      </c>
      <c r="AI54" s="1" t="s">
        <v>47</v>
      </c>
      <c r="AJ54" s="1">
        <f t="shared" si="10"/>
        <v>56.1</v>
      </c>
      <c r="AK54" s="1">
        <f t="shared" si="11"/>
        <v>0</v>
      </c>
      <c r="AL54" s="1"/>
      <c r="AM54" s="1"/>
      <c r="AN54" s="1"/>
      <c r="AO54" s="1"/>
      <c r="AP54" s="1"/>
      <c r="AQ54" s="1"/>
      <c r="AR54" s="1"/>
      <c r="AS54" s="1"/>
      <c r="AT54" s="1"/>
      <c r="AU54" s="1"/>
    </row>
    <row r="55" spans="1:47" x14ac:dyDescent="0.25">
      <c r="A55" s="1" t="s">
        <v>96</v>
      </c>
      <c r="B55" s="1" t="s">
        <v>36</v>
      </c>
      <c r="C55" s="1">
        <v>135</v>
      </c>
      <c r="D55" s="1">
        <v>6</v>
      </c>
      <c r="E55" s="1">
        <v>88</v>
      </c>
      <c r="F55" s="1">
        <v>47</v>
      </c>
      <c r="G55" s="7">
        <v>0.33</v>
      </c>
      <c r="H55" s="1">
        <v>45</v>
      </c>
      <c r="I55" s="1" t="s">
        <v>37</v>
      </c>
      <c r="J55" s="1">
        <v>134</v>
      </c>
      <c r="K55" s="1">
        <f t="shared" si="19"/>
        <v>-46</v>
      </c>
      <c r="L55" s="1"/>
      <c r="M55" s="1"/>
      <c r="N55" s="1">
        <v>28</v>
      </c>
      <c r="O55" s="1"/>
      <c r="P55" s="1">
        <f t="shared" si="4"/>
        <v>17.600000000000001</v>
      </c>
      <c r="Q55" s="5">
        <f>14*P55-O55-N55-F55</f>
        <v>171.40000000000003</v>
      </c>
      <c r="R55" s="5">
        <f t="shared" si="22"/>
        <v>200</v>
      </c>
      <c r="S55" s="5">
        <f t="shared" si="7"/>
        <v>200</v>
      </c>
      <c r="T55" s="5"/>
      <c r="U55" s="5">
        <v>200</v>
      </c>
      <c r="V55" s="1"/>
      <c r="W55" s="1">
        <f t="shared" si="8"/>
        <v>15.624999999999998</v>
      </c>
      <c r="X55" s="1">
        <f t="shared" si="9"/>
        <v>4.2613636363636358</v>
      </c>
      <c r="Y55" s="1">
        <v>10.4</v>
      </c>
      <c r="Z55" s="1">
        <v>9.4</v>
      </c>
      <c r="AA55" s="1">
        <v>15.6</v>
      </c>
      <c r="AB55" s="1">
        <v>7.6</v>
      </c>
      <c r="AC55" s="1">
        <v>1.4</v>
      </c>
      <c r="AD55" s="1">
        <v>16.8</v>
      </c>
      <c r="AE55" s="1">
        <v>5.8</v>
      </c>
      <c r="AF55" s="1">
        <v>8.8000000000000007</v>
      </c>
      <c r="AG55" s="1">
        <v>8.6</v>
      </c>
      <c r="AH55" s="1">
        <v>16.399999999999999</v>
      </c>
      <c r="AI55" s="1" t="s">
        <v>47</v>
      </c>
      <c r="AJ55" s="1">
        <f t="shared" si="10"/>
        <v>66</v>
      </c>
      <c r="AK55" s="1">
        <f t="shared" si="11"/>
        <v>0</v>
      </c>
      <c r="AL55" s="1"/>
      <c r="AM55" s="1"/>
      <c r="AN55" s="1"/>
      <c r="AO55" s="1"/>
      <c r="AP55" s="1"/>
      <c r="AQ55" s="1"/>
      <c r="AR55" s="1"/>
      <c r="AS55" s="1"/>
      <c r="AT55" s="1"/>
      <c r="AU55" s="1"/>
    </row>
    <row r="56" spans="1:47" x14ac:dyDescent="0.25">
      <c r="A56" s="1" t="s">
        <v>97</v>
      </c>
      <c r="B56" s="1" t="s">
        <v>36</v>
      </c>
      <c r="C56" s="1">
        <v>233</v>
      </c>
      <c r="D56" s="1">
        <v>348</v>
      </c>
      <c r="E56" s="1">
        <v>258</v>
      </c>
      <c r="F56" s="1">
        <v>308</v>
      </c>
      <c r="G56" s="7">
        <v>0.33</v>
      </c>
      <c r="H56" s="1">
        <v>45</v>
      </c>
      <c r="I56" s="1" t="s">
        <v>37</v>
      </c>
      <c r="J56" s="1">
        <v>262</v>
      </c>
      <c r="K56" s="1">
        <f t="shared" si="19"/>
        <v>-4</v>
      </c>
      <c r="L56" s="1"/>
      <c r="M56" s="1"/>
      <c r="N56" s="1">
        <v>88</v>
      </c>
      <c r="O56" s="1"/>
      <c r="P56" s="1">
        <f t="shared" si="4"/>
        <v>51.6</v>
      </c>
      <c r="Q56" s="5">
        <f t="shared" si="18"/>
        <v>378</v>
      </c>
      <c r="R56" s="5">
        <f t="shared" si="22"/>
        <v>430</v>
      </c>
      <c r="S56" s="5">
        <f t="shared" si="7"/>
        <v>430</v>
      </c>
      <c r="T56" s="5"/>
      <c r="U56" s="5">
        <v>430</v>
      </c>
      <c r="V56" s="1"/>
      <c r="W56" s="1">
        <f t="shared" si="8"/>
        <v>16.007751937984494</v>
      </c>
      <c r="X56" s="1">
        <f t="shared" si="9"/>
        <v>7.6744186046511622</v>
      </c>
      <c r="Y56" s="1">
        <v>42.2</v>
      </c>
      <c r="Z56" s="1">
        <v>51.4</v>
      </c>
      <c r="AA56" s="1">
        <v>51</v>
      </c>
      <c r="AB56" s="1">
        <v>54.4</v>
      </c>
      <c r="AC56" s="1">
        <v>34.6</v>
      </c>
      <c r="AD56" s="1">
        <v>52.2</v>
      </c>
      <c r="AE56" s="1">
        <v>38</v>
      </c>
      <c r="AF56" s="1">
        <v>41.6</v>
      </c>
      <c r="AG56" s="1">
        <v>51.6</v>
      </c>
      <c r="AH56" s="1">
        <v>47</v>
      </c>
      <c r="AI56" s="1" t="s">
        <v>38</v>
      </c>
      <c r="AJ56" s="1">
        <f t="shared" si="10"/>
        <v>141.9</v>
      </c>
      <c r="AK56" s="1">
        <f t="shared" si="11"/>
        <v>0</v>
      </c>
      <c r="AL56" s="1"/>
      <c r="AM56" s="1"/>
      <c r="AN56" s="1"/>
      <c r="AO56" s="1"/>
      <c r="AP56" s="1"/>
      <c r="AQ56" s="1"/>
      <c r="AR56" s="1"/>
      <c r="AS56" s="1"/>
      <c r="AT56" s="1"/>
      <c r="AU56" s="1"/>
    </row>
    <row r="57" spans="1:47" x14ac:dyDescent="0.25">
      <c r="A57" s="1" t="s">
        <v>98</v>
      </c>
      <c r="B57" s="1" t="s">
        <v>36</v>
      </c>
      <c r="C57" s="1">
        <v>90</v>
      </c>
      <c r="D57" s="1">
        <v>2</v>
      </c>
      <c r="E57" s="1">
        <v>55</v>
      </c>
      <c r="F57" s="1">
        <v>34</v>
      </c>
      <c r="G57" s="7">
        <v>0.33</v>
      </c>
      <c r="H57" s="1">
        <v>45</v>
      </c>
      <c r="I57" s="1" t="s">
        <v>37</v>
      </c>
      <c r="J57" s="1">
        <v>56</v>
      </c>
      <c r="K57" s="1">
        <f t="shared" si="19"/>
        <v>-1</v>
      </c>
      <c r="L57" s="1"/>
      <c r="M57" s="1"/>
      <c r="N57" s="1">
        <v>0</v>
      </c>
      <c r="O57" s="1"/>
      <c r="P57" s="1">
        <f t="shared" si="4"/>
        <v>11</v>
      </c>
      <c r="Q57" s="5">
        <f>13*P57-O57-N57-F57</f>
        <v>109</v>
      </c>
      <c r="R57" s="5">
        <v>120</v>
      </c>
      <c r="S57" s="5">
        <f t="shared" si="7"/>
        <v>120</v>
      </c>
      <c r="T57" s="5"/>
      <c r="U57" s="5">
        <v>140</v>
      </c>
      <c r="V57" s="1"/>
      <c r="W57" s="1">
        <f t="shared" si="8"/>
        <v>14</v>
      </c>
      <c r="X57" s="1">
        <f t="shared" si="9"/>
        <v>3.0909090909090908</v>
      </c>
      <c r="Y57" s="1">
        <v>4.2</v>
      </c>
      <c r="Z57" s="1">
        <v>6</v>
      </c>
      <c r="AA57" s="1">
        <v>10.199999999999999</v>
      </c>
      <c r="AB57" s="1">
        <v>4.8</v>
      </c>
      <c r="AC57" s="1">
        <v>5.8</v>
      </c>
      <c r="AD57" s="1">
        <v>7.8</v>
      </c>
      <c r="AE57" s="1">
        <v>2.6</v>
      </c>
      <c r="AF57" s="1">
        <v>9.4</v>
      </c>
      <c r="AG57" s="1">
        <v>7.4</v>
      </c>
      <c r="AH57" s="1">
        <v>3.4</v>
      </c>
      <c r="AI57" s="1" t="s">
        <v>47</v>
      </c>
      <c r="AJ57" s="1">
        <f t="shared" si="10"/>
        <v>39.6</v>
      </c>
      <c r="AK57" s="1">
        <f t="shared" si="11"/>
        <v>0</v>
      </c>
      <c r="AL57" s="1"/>
      <c r="AM57" s="1"/>
      <c r="AN57" s="1"/>
      <c r="AO57" s="1"/>
      <c r="AP57" s="1"/>
      <c r="AQ57" s="1"/>
      <c r="AR57" s="1"/>
      <c r="AS57" s="1"/>
      <c r="AT57" s="1"/>
      <c r="AU57" s="1"/>
    </row>
    <row r="58" spans="1:47" x14ac:dyDescent="0.25">
      <c r="A58" s="1" t="s">
        <v>99</v>
      </c>
      <c r="B58" s="1" t="s">
        <v>36</v>
      </c>
      <c r="C58" s="1"/>
      <c r="D58" s="1">
        <v>40</v>
      </c>
      <c r="E58" s="1"/>
      <c r="F58" s="1">
        <v>38</v>
      </c>
      <c r="G58" s="7">
        <v>0.36</v>
      </c>
      <c r="H58" s="1">
        <v>45</v>
      </c>
      <c r="I58" s="1" t="s">
        <v>37</v>
      </c>
      <c r="J58" s="1">
        <v>5</v>
      </c>
      <c r="K58" s="1">
        <f t="shared" si="19"/>
        <v>-5</v>
      </c>
      <c r="L58" s="1"/>
      <c r="M58" s="1"/>
      <c r="N58" s="1">
        <v>0</v>
      </c>
      <c r="O58" s="1"/>
      <c r="P58" s="1">
        <f t="shared" si="4"/>
        <v>0</v>
      </c>
      <c r="Q58" s="5"/>
      <c r="R58" s="5">
        <f t="shared" si="12"/>
        <v>0</v>
      </c>
      <c r="S58" s="5">
        <f t="shared" si="7"/>
        <v>0</v>
      </c>
      <c r="T58" s="5"/>
      <c r="U58" s="5"/>
      <c r="V58" s="1"/>
      <c r="W58" s="1" t="e">
        <f t="shared" si="8"/>
        <v>#DIV/0!</v>
      </c>
      <c r="X58" s="1" t="e">
        <f t="shared" si="9"/>
        <v>#DIV/0!</v>
      </c>
      <c r="Y58" s="1">
        <v>1</v>
      </c>
      <c r="Z58" s="1">
        <v>3.6</v>
      </c>
      <c r="AA58" s="1">
        <v>1</v>
      </c>
      <c r="AB58" s="1">
        <v>2.2000000000000002</v>
      </c>
      <c r="AC58" s="1">
        <v>4.4000000000000004</v>
      </c>
      <c r="AD58" s="1">
        <v>0.8</v>
      </c>
      <c r="AE58" s="1">
        <v>2.2000000000000002</v>
      </c>
      <c r="AF58" s="1">
        <v>3.4</v>
      </c>
      <c r="AG58" s="1">
        <v>0.6</v>
      </c>
      <c r="AH58" s="1">
        <v>3.4</v>
      </c>
      <c r="AI58" s="1"/>
      <c r="AJ58" s="1">
        <f t="shared" si="10"/>
        <v>0</v>
      </c>
      <c r="AK58" s="1">
        <f t="shared" si="11"/>
        <v>0</v>
      </c>
      <c r="AL58" s="1"/>
      <c r="AM58" s="1"/>
      <c r="AN58" s="1"/>
      <c r="AO58" s="1"/>
      <c r="AP58" s="1"/>
      <c r="AQ58" s="1"/>
      <c r="AR58" s="1"/>
      <c r="AS58" s="1"/>
      <c r="AT58" s="1"/>
      <c r="AU58" s="1"/>
    </row>
    <row r="59" spans="1:47" x14ac:dyDescent="0.25">
      <c r="A59" s="1" t="s">
        <v>100</v>
      </c>
      <c r="B59" s="1" t="s">
        <v>40</v>
      </c>
      <c r="C59" s="1">
        <v>100.77</v>
      </c>
      <c r="D59" s="1">
        <v>698.70699999999999</v>
      </c>
      <c r="E59" s="1">
        <v>240.81299999999999</v>
      </c>
      <c r="F59" s="1">
        <v>532.10500000000002</v>
      </c>
      <c r="G59" s="7">
        <v>1</v>
      </c>
      <c r="H59" s="1">
        <v>45</v>
      </c>
      <c r="I59" s="1" t="s">
        <v>37</v>
      </c>
      <c r="J59" s="1">
        <v>409</v>
      </c>
      <c r="K59" s="1">
        <f t="shared" si="19"/>
        <v>-168.18700000000001</v>
      </c>
      <c r="L59" s="1"/>
      <c r="M59" s="1"/>
      <c r="N59" s="1">
        <v>300</v>
      </c>
      <c r="O59" s="1">
        <v>290</v>
      </c>
      <c r="P59" s="1">
        <f t="shared" si="4"/>
        <v>48.162599999999998</v>
      </c>
      <c r="Q59" s="5"/>
      <c r="R59" s="5">
        <f t="shared" si="12"/>
        <v>0</v>
      </c>
      <c r="S59" s="5">
        <f t="shared" si="7"/>
        <v>0</v>
      </c>
      <c r="T59" s="5"/>
      <c r="U59" s="5"/>
      <c r="V59" s="1"/>
      <c r="W59" s="1">
        <f t="shared" si="8"/>
        <v>23.298264628570717</v>
      </c>
      <c r="X59" s="1">
        <f t="shared" si="9"/>
        <v>23.298264628570717</v>
      </c>
      <c r="Y59" s="1">
        <v>81.869399999999999</v>
      </c>
      <c r="Z59" s="1">
        <v>73.537999999999997</v>
      </c>
      <c r="AA59" s="1">
        <v>51.559399999999997</v>
      </c>
      <c r="AB59" s="1">
        <v>69.022199999999998</v>
      </c>
      <c r="AC59" s="1">
        <v>45.342399999999998</v>
      </c>
      <c r="AD59" s="1">
        <v>47.033799999999999</v>
      </c>
      <c r="AE59" s="1">
        <v>29.535799999999998</v>
      </c>
      <c r="AF59" s="1">
        <v>47.63</v>
      </c>
      <c r="AG59" s="1">
        <v>37.6342</v>
      </c>
      <c r="AH59" s="1">
        <v>44.424400000000013</v>
      </c>
      <c r="AI59" s="1"/>
      <c r="AJ59" s="1">
        <f t="shared" si="10"/>
        <v>0</v>
      </c>
      <c r="AK59" s="1">
        <f t="shared" si="11"/>
        <v>0</v>
      </c>
      <c r="AL59" s="1"/>
      <c r="AM59" s="1"/>
      <c r="AN59" s="1"/>
      <c r="AO59" s="1"/>
      <c r="AP59" s="1"/>
      <c r="AQ59" s="1"/>
      <c r="AR59" s="1"/>
      <c r="AS59" s="1"/>
      <c r="AT59" s="1"/>
      <c r="AU59" s="1"/>
    </row>
    <row r="60" spans="1:47" x14ac:dyDescent="0.25">
      <c r="A60" s="1" t="s">
        <v>101</v>
      </c>
      <c r="B60" s="1" t="s">
        <v>36</v>
      </c>
      <c r="C60" s="1">
        <v>10</v>
      </c>
      <c r="D60" s="1">
        <v>49</v>
      </c>
      <c r="E60" s="1">
        <v>26</v>
      </c>
      <c r="F60" s="1">
        <v>31</v>
      </c>
      <c r="G60" s="7">
        <v>0.1</v>
      </c>
      <c r="H60" s="1">
        <v>60</v>
      </c>
      <c r="I60" s="1" t="s">
        <v>37</v>
      </c>
      <c r="J60" s="1">
        <v>28</v>
      </c>
      <c r="K60" s="1">
        <f t="shared" si="19"/>
        <v>-2</v>
      </c>
      <c r="L60" s="1"/>
      <c r="M60" s="1"/>
      <c r="N60" s="1">
        <v>0</v>
      </c>
      <c r="O60" s="1"/>
      <c r="P60" s="1">
        <f t="shared" si="4"/>
        <v>5.2</v>
      </c>
      <c r="Q60" s="5">
        <f t="shared" si="18"/>
        <v>47</v>
      </c>
      <c r="R60" s="5">
        <f t="shared" si="12"/>
        <v>47</v>
      </c>
      <c r="S60" s="5">
        <f t="shared" si="7"/>
        <v>47</v>
      </c>
      <c r="T60" s="5"/>
      <c r="U60" s="5"/>
      <c r="V60" s="1"/>
      <c r="W60" s="1">
        <f t="shared" si="8"/>
        <v>15</v>
      </c>
      <c r="X60" s="1">
        <f t="shared" si="9"/>
        <v>5.9615384615384617</v>
      </c>
      <c r="Y60" s="1">
        <v>2.4</v>
      </c>
      <c r="Z60" s="1">
        <v>4.2</v>
      </c>
      <c r="AA60" s="1">
        <v>3.6</v>
      </c>
      <c r="AB60" s="1">
        <v>4.4000000000000004</v>
      </c>
      <c r="AC60" s="1">
        <v>3.2</v>
      </c>
      <c r="AD60" s="1">
        <v>4.4000000000000004</v>
      </c>
      <c r="AE60" s="1">
        <v>4.4000000000000004</v>
      </c>
      <c r="AF60" s="1">
        <v>2.2000000000000002</v>
      </c>
      <c r="AG60" s="1">
        <v>-0.2</v>
      </c>
      <c r="AH60" s="1">
        <v>7.2</v>
      </c>
      <c r="AI60" s="1"/>
      <c r="AJ60" s="1">
        <f t="shared" si="10"/>
        <v>4.7</v>
      </c>
      <c r="AK60" s="1">
        <f t="shared" si="11"/>
        <v>0</v>
      </c>
      <c r="AL60" s="1"/>
      <c r="AM60" s="1"/>
      <c r="AN60" s="1"/>
      <c r="AO60" s="1"/>
      <c r="AP60" s="1"/>
      <c r="AQ60" s="1"/>
      <c r="AR60" s="1"/>
      <c r="AS60" s="1"/>
      <c r="AT60" s="1"/>
      <c r="AU60" s="1"/>
    </row>
    <row r="61" spans="1:47" x14ac:dyDescent="0.25">
      <c r="A61" s="16" t="s">
        <v>102</v>
      </c>
      <c r="B61" s="13" t="s">
        <v>40</v>
      </c>
      <c r="C61" s="13"/>
      <c r="D61" s="13">
        <v>76.259</v>
      </c>
      <c r="E61" s="13">
        <v>1.5</v>
      </c>
      <c r="F61" s="13">
        <v>73.194000000000003</v>
      </c>
      <c r="G61" s="14">
        <v>0</v>
      </c>
      <c r="H61" s="13" t="e">
        <v>#N/A</v>
      </c>
      <c r="I61" s="16" t="s">
        <v>63</v>
      </c>
      <c r="J61" s="13">
        <v>9</v>
      </c>
      <c r="K61" s="13">
        <f t="shared" si="19"/>
        <v>-7.5</v>
      </c>
      <c r="L61" s="13"/>
      <c r="M61" s="13"/>
      <c r="N61" s="13"/>
      <c r="O61" s="13"/>
      <c r="P61" s="13">
        <f t="shared" si="4"/>
        <v>0.3</v>
      </c>
      <c r="Q61" s="15"/>
      <c r="R61" s="5">
        <f t="shared" si="12"/>
        <v>0</v>
      </c>
      <c r="S61" s="5">
        <f t="shared" si="7"/>
        <v>0</v>
      </c>
      <c r="T61" s="5"/>
      <c r="U61" s="15"/>
      <c r="V61" s="13"/>
      <c r="W61" s="1">
        <f t="shared" si="8"/>
        <v>243.98000000000002</v>
      </c>
      <c r="X61" s="13">
        <f t="shared" si="9"/>
        <v>243.98000000000002</v>
      </c>
      <c r="Y61" s="13">
        <v>0</v>
      </c>
      <c r="Z61" s="13">
        <v>0</v>
      </c>
      <c r="AA61" s="13">
        <v>0</v>
      </c>
      <c r="AB61" s="13">
        <v>0</v>
      </c>
      <c r="AC61" s="13">
        <v>0</v>
      </c>
      <c r="AD61" s="13">
        <v>0</v>
      </c>
      <c r="AE61" s="13">
        <v>0</v>
      </c>
      <c r="AF61" s="13">
        <v>0</v>
      </c>
      <c r="AG61" s="13">
        <v>0</v>
      </c>
      <c r="AH61" s="13">
        <v>0</v>
      </c>
      <c r="AI61" s="20" t="s">
        <v>153</v>
      </c>
      <c r="AJ61" s="1">
        <f t="shared" si="10"/>
        <v>0</v>
      </c>
      <c r="AK61" s="1">
        <f t="shared" si="11"/>
        <v>0</v>
      </c>
      <c r="AL61" s="1"/>
      <c r="AM61" s="1"/>
      <c r="AN61" s="1"/>
      <c r="AO61" s="1"/>
      <c r="AP61" s="1"/>
      <c r="AQ61" s="1"/>
      <c r="AR61" s="1"/>
      <c r="AS61" s="1"/>
      <c r="AT61" s="1"/>
      <c r="AU61" s="1"/>
    </row>
    <row r="62" spans="1:47" x14ac:dyDescent="0.25">
      <c r="A62" s="13" t="s">
        <v>103</v>
      </c>
      <c r="B62" s="13" t="s">
        <v>40</v>
      </c>
      <c r="C62" s="13">
        <v>151.25299999999999</v>
      </c>
      <c r="D62" s="13"/>
      <c r="E62" s="13"/>
      <c r="F62" s="13"/>
      <c r="G62" s="14">
        <v>0</v>
      </c>
      <c r="H62" s="13">
        <v>60</v>
      </c>
      <c r="I62" s="13" t="s">
        <v>63</v>
      </c>
      <c r="J62" s="13">
        <v>7.4</v>
      </c>
      <c r="K62" s="13">
        <f t="shared" si="19"/>
        <v>-7.4</v>
      </c>
      <c r="L62" s="13"/>
      <c r="M62" s="13"/>
      <c r="N62" s="13">
        <v>0</v>
      </c>
      <c r="O62" s="13"/>
      <c r="P62" s="13">
        <f t="shared" si="4"/>
        <v>0</v>
      </c>
      <c r="Q62" s="15"/>
      <c r="R62" s="5">
        <f t="shared" si="12"/>
        <v>0</v>
      </c>
      <c r="S62" s="5">
        <f t="shared" si="7"/>
        <v>0</v>
      </c>
      <c r="T62" s="5"/>
      <c r="U62" s="15"/>
      <c r="V62" s="13"/>
      <c r="W62" s="1" t="e">
        <f t="shared" si="8"/>
        <v>#DIV/0!</v>
      </c>
      <c r="X62" s="13" t="e">
        <f t="shared" si="9"/>
        <v>#DIV/0!</v>
      </c>
      <c r="Y62" s="13">
        <v>0</v>
      </c>
      <c r="Z62" s="13">
        <v>0.52</v>
      </c>
      <c r="AA62" s="13">
        <v>0.14099999999999999</v>
      </c>
      <c r="AB62" s="13">
        <v>0</v>
      </c>
      <c r="AC62" s="13">
        <v>9.4993999999999996</v>
      </c>
      <c r="AD62" s="13">
        <v>5.52</v>
      </c>
      <c r="AE62" s="13">
        <v>1.571</v>
      </c>
      <c r="AF62" s="13">
        <v>20.809200000000001</v>
      </c>
      <c r="AG62" s="13">
        <v>10.029400000000001</v>
      </c>
      <c r="AH62" s="13">
        <v>9.3788</v>
      </c>
      <c r="AI62" s="13"/>
      <c r="AJ62" s="1">
        <f t="shared" si="10"/>
        <v>0</v>
      </c>
      <c r="AK62" s="1">
        <f t="shared" si="11"/>
        <v>0</v>
      </c>
      <c r="AL62" s="1"/>
      <c r="AM62" s="1"/>
      <c r="AN62" s="1"/>
      <c r="AO62" s="1"/>
      <c r="AP62" s="1"/>
      <c r="AQ62" s="1"/>
      <c r="AR62" s="1"/>
      <c r="AS62" s="1"/>
      <c r="AT62" s="1"/>
      <c r="AU62" s="1"/>
    </row>
    <row r="63" spans="1:47" x14ac:dyDescent="0.25">
      <c r="A63" s="1" t="s">
        <v>104</v>
      </c>
      <c r="B63" s="1" t="s">
        <v>40</v>
      </c>
      <c r="C63" s="1">
        <v>21.297000000000001</v>
      </c>
      <c r="D63" s="1">
        <v>29.91</v>
      </c>
      <c r="E63" s="1">
        <v>12.225</v>
      </c>
      <c r="F63" s="1">
        <v>38.981999999999999</v>
      </c>
      <c r="G63" s="7">
        <v>1</v>
      </c>
      <c r="H63" s="1">
        <v>60</v>
      </c>
      <c r="I63" s="1" t="s">
        <v>37</v>
      </c>
      <c r="J63" s="1">
        <v>13.6</v>
      </c>
      <c r="K63" s="1">
        <f t="shared" si="19"/>
        <v>-1.375</v>
      </c>
      <c r="L63" s="1"/>
      <c r="M63" s="1"/>
      <c r="N63" s="1">
        <v>0</v>
      </c>
      <c r="O63" s="1"/>
      <c r="P63" s="1">
        <f t="shared" si="4"/>
        <v>2.4449999999999998</v>
      </c>
      <c r="Q63" s="5"/>
      <c r="R63" s="5">
        <f t="shared" si="12"/>
        <v>0</v>
      </c>
      <c r="S63" s="5">
        <f t="shared" si="7"/>
        <v>0</v>
      </c>
      <c r="T63" s="5"/>
      <c r="U63" s="5"/>
      <c r="V63" s="1"/>
      <c r="W63" s="1">
        <f t="shared" si="8"/>
        <v>15.94355828220859</v>
      </c>
      <c r="X63" s="1">
        <f t="shared" si="9"/>
        <v>15.94355828220859</v>
      </c>
      <c r="Y63" s="1">
        <v>1.806</v>
      </c>
      <c r="Z63" s="1">
        <v>4.0819999999999999</v>
      </c>
      <c r="AA63" s="1">
        <v>1.7265999999999999</v>
      </c>
      <c r="AB63" s="1">
        <v>3.3210000000000002</v>
      </c>
      <c r="AC63" s="1">
        <v>1.821</v>
      </c>
      <c r="AD63" s="1">
        <v>3.93</v>
      </c>
      <c r="AE63" s="1">
        <v>3.0169999999999999</v>
      </c>
      <c r="AF63" s="1">
        <v>2.1059999999999999</v>
      </c>
      <c r="AG63" s="1">
        <v>3.8875999999999999</v>
      </c>
      <c r="AH63" s="1">
        <v>6.0023999999999997</v>
      </c>
      <c r="AI63" s="21" t="s">
        <v>157</v>
      </c>
      <c r="AJ63" s="1">
        <f t="shared" si="10"/>
        <v>0</v>
      </c>
      <c r="AK63" s="1">
        <f t="shared" si="11"/>
        <v>0</v>
      </c>
      <c r="AL63" s="1"/>
      <c r="AM63" s="1"/>
      <c r="AN63" s="1"/>
      <c r="AO63" s="1"/>
      <c r="AP63" s="1"/>
      <c r="AQ63" s="1"/>
      <c r="AR63" s="1"/>
      <c r="AS63" s="1"/>
      <c r="AT63" s="1"/>
      <c r="AU63" s="1"/>
    </row>
    <row r="64" spans="1:47" x14ac:dyDescent="0.25">
      <c r="A64" s="1" t="s">
        <v>105</v>
      </c>
      <c r="B64" s="1" t="s">
        <v>40</v>
      </c>
      <c r="C64" s="1">
        <v>101.25</v>
      </c>
      <c r="D64" s="1"/>
      <c r="E64" s="1">
        <v>4.0890000000000004</v>
      </c>
      <c r="F64" s="1">
        <v>97.161000000000001</v>
      </c>
      <c r="G64" s="7">
        <v>1</v>
      </c>
      <c r="H64" s="1">
        <v>90</v>
      </c>
      <c r="I64" s="12" t="s">
        <v>106</v>
      </c>
      <c r="J64" s="1">
        <v>4</v>
      </c>
      <c r="K64" s="1">
        <f t="shared" si="19"/>
        <v>8.9000000000000412E-2</v>
      </c>
      <c r="L64" s="1"/>
      <c r="M64" s="1"/>
      <c r="N64" s="1">
        <v>0</v>
      </c>
      <c r="O64" s="1"/>
      <c r="P64" s="1">
        <f t="shared" si="4"/>
        <v>0.81780000000000008</v>
      </c>
      <c r="Q64" s="5">
        <v>0</v>
      </c>
      <c r="R64" s="5">
        <f t="shared" si="12"/>
        <v>0</v>
      </c>
      <c r="S64" s="5">
        <f t="shared" si="7"/>
        <v>0</v>
      </c>
      <c r="T64" s="5"/>
      <c r="U64" s="5"/>
      <c r="V64" s="1"/>
      <c r="W64" s="1">
        <f t="shared" si="8"/>
        <v>118.80777696258252</v>
      </c>
      <c r="X64" s="1">
        <f t="shared" si="9"/>
        <v>118.80777696258252</v>
      </c>
      <c r="Y64" s="1">
        <v>0</v>
      </c>
      <c r="Z64" s="1">
        <v>2.4984000000000002</v>
      </c>
      <c r="AA64" s="1">
        <v>2.8266</v>
      </c>
      <c r="AB64" s="1">
        <v>7.9263999999999992</v>
      </c>
      <c r="AC64" s="1">
        <v>1.2263999999999999</v>
      </c>
      <c r="AD64" s="1">
        <v>0</v>
      </c>
      <c r="AE64" s="1">
        <v>0</v>
      </c>
      <c r="AF64" s="1">
        <v>0</v>
      </c>
      <c r="AG64" s="1">
        <v>0</v>
      </c>
      <c r="AH64" s="1">
        <v>0</v>
      </c>
      <c r="AI64" s="1" t="s">
        <v>64</v>
      </c>
      <c r="AJ64" s="1">
        <f t="shared" si="10"/>
        <v>0</v>
      </c>
      <c r="AK64" s="1">
        <f t="shared" si="11"/>
        <v>0</v>
      </c>
      <c r="AL64" s="1"/>
      <c r="AM64" s="1"/>
      <c r="AN64" s="1"/>
      <c r="AO64" s="1"/>
      <c r="AP64" s="1"/>
      <c r="AQ64" s="1"/>
      <c r="AR64" s="1"/>
      <c r="AS64" s="1"/>
      <c r="AT64" s="1"/>
      <c r="AU64" s="1"/>
    </row>
    <row r="65" spans="1:47" x14ac:dyDescent="0.25">
      <c r="A65" s="13" t="s">
        <v>107</v>
      </c>
      <c r="B65" s="13" t="s">
        <v>40</v>
      </c>
      <c r="C65" s="13">
        <v>41.372999999999998</v>
      </c>
      <c r="D65" s="13"/>
      <c r="E65" s="13">
        <v>4.1139999999999999</v>
      </c>
      <c r="F65" s="13">
        <v>37.259</v>
      </c>
      <c r="G65" s="14">
        <v>0</v>
      </c>
      <c r="H65" s="13">
        <v>60</v>
      </c>
      <c r="I65" s="13" t="s">
        <v>63</v>
      </c>
      <c r="J65" s="13">
        <v>3.9</v>
      </c>
      <c r="K65" s="13">
        <f t="shared" si="19"/>
        <v>0.21399999999999997</v>
      </c>
      <c r="L65" s="13"/>
      <c r="M65" s="13"/>
      <c r="N65" s="13">
        <v>0</v>
      </c>
      <c r="O65" s="13"/>
      <c r="P65" s="13">
        <f t="shared" si="4"/>
        <v>0.82279999999999998</v>
      </c>
      <c r="Q65" s="15"/>
      <c r="R65" s="5">
        <f t="shared" si="12"/>
        <v>0</v>
      </c>
      <c r="S65" s="5">
        <f t="shared" si="7"/>
        <v>0</v>
      </c>
      <c r="T65" s="5"/>
      <c r="U65" s="15"/>
      <c r="V65" s="13"/>
      <c r="W65" s="1">
        <f t="shared" si="8"/>
        <v>45.283179387457466</v>
      </c>
      <c r="X65" s="13">
        <f t="shared" si="9"/>
        <v>45.283179387457466</v>
      </c>
      <c r="Y65" s="13">
        <v>0.53420000000000001</v>
      </c>
      <c r="Z65" s="13">
        <v>1.0531999999999999</v>
      </c>
      <c r="AA65" s="13">
        <v>0.54080000000000006</v>
      </c>
      <c r="AB65" s="13">
        <v>0.53739999999999999</v>
      </c>
      <c r="AC65" s="13">
        <v>0</v>
      </c>
      <c r="AD65" s="13">
        <v>0</v>
      </c>
      <c r="AE65" s="13">
        <v>0</v>
      </c>
      <c r="AF65" s="13">
        <v>0</v>
      </c>
      <c r="AG65" s="13">
        <v>0</v>
      </c>
      <c r="AH65" s="13">
        <v>0</v>
      </c>
      <c r="AI65" s="21" t="s">
        <v>156</v>
      </c>
      <c r="AJ65" s="1">
        <f t="shared" si="10"/>
        <v>0</v>
      </c>
      <c r="AK65" s="1">
        <f t="shared" si="11"/>
        <v>0</v>
      </c>
      <c r="AL65" s="1"/>
      <c r="AM65" s="1"/>
      <c r="AN65" s="1"/>
      <c r="AO65" s="1"/>
      <c r="AP65" s="1"/>
      <c r="AQ65" s="1"/>
      <c r="AR65" s="1"/>
      <c r="AS65" s="1"/>
      <c r="AT65" s="1"/>
      <c r="AU65" s="1"/>
    </row>
    <row r="66" spans="1:47" x14ac:dyDescent="0.25">
      <c r="A66" s="1" t="s">
        <v>108</v>
      </c>
      <c r="B66" s="1" t="s">
        <v>36</v>
      </c>
      <c r="C66" s="1"/>
      <c r="D66" s="1"/>
      <c r="E66" s="1"/>
      <c r="F66" s="1"/>
      <c r="G66" s="7">
        <v>0.4</v>
      </c>
      <c r="H66" s="1">
        <v>30</v>
      </c>
      <c r="I66" s="1" t="s">
        <v>37</v>
      </c>
      <c r="J66" s="1"/>
      <c r="K66" s="1">
        <f t="shared" si="19"/>
        <v>0</v>
      </c>
      <c r="L66" s="1"/>
      <c r="M66" s="1"/>
      <c r="N66" s="1">
        <v>8</v>
      </c>
      <c r="O66" s="1"/>
      <c r="P66" s="1">
        <f t="shared" si="4"/>
        <v>0</v>
      </c>
      <c r="Q66" s="5">
        <v>8</v>
      </c>
      <c r="R66" s="5">
        <f t="shared" si="12"/>
        <v>8</v>
      </c>
      <c r="S66" s="5">
        <f t="shared" si="7"/>
        <v>8</v>
      </c>
      <c r="T66" s="5"/>
      <c r="U66" s="5"/>
      <c r="V66" s="1"/>
      <c r="W66" s="1" t="e">
        <f t="shared" si="8"/>
        <v>#DIV/0!</v>
      </c>
      <c r="X66" s="1" t="e">
        <f t="shared" si="9"/>
        <v>#DIV/0!</v>
      </c>
      <c r="Y66" s="1">
        <v>0</v>
      </c>
      <c r="Z66" s="1">
        <v>0</v>
      </c>
      <c r="AA66" s="1">
        <v>0</v>
      </c>
      <c r="AB66" s="1">
        <v>0</v>
      </c>
      <c r="AC66" s="1">
        <v>-0.2</v>
      </c>
      <c r="AD66" s="1">
        <v>0</v>
      </c>
      <c r="AE66" s="1">
        <v>0</v>
      </c>
      <c r="AF66" s="1">
        <v>0</v>
      </c>
      <c r="AG66" s="1">
        <v>0.4</v>
      </c>
      <c r="AH66" s="1">
        <v>0</v>
      </c>
      <c r="AI66" s="1" t="s">
        <v>109</v>
      </c>
      <c r="AJ66" s="1">
        <f t="shared" si="10"/>
        <v>3.2</v>
      </c>
      <c r="AK66" s="1">
        <f t="shared" si="11"/>
        <v>0</v>
      </c>
      <c r="AL66" s="1"/>
      <c r="AM66" s="1"/>
      <c r="AN66" s="1"/>
      <c r="AO66" s="1"/>
      <c r="AP66" s="1"/>
      <c r="AQ66" s="1"/>
      <c r="AR66" s="1"/>
      <c r="AS66" s="1"/>
      <c r="AT66" s="1"/>
      <c r="AU66" s="1"/>
    </row>
    <row r="67" spans="1:47" x14ac:dyDescent="0.25">
      <c r="A67" s="1" t="s">
        <v>110</v>
      </c>
      <c r="B67" s="1" t="s">
        <v>36</v>
      </c>
      <c r="C67" s="1"/>
      <c r="D67" s="1"/>
      <c r="E67" s="18">
        <f>E101</f>
        <v>5</v>
      </c>
      <c r="F67" s="18">
        <f>F101</f>
        <v>1</v>
      </c>
      <c r="G67" s="7">
        <v>0.33</v>
      </c>
      <c r="H67" s="1" t="e">
        <v>#N/A</v>
      </c>
      <c r="I67" s="1" t="s">
        <v>37</v>
      </c>
      <c r="J67" s="1">
        <v>3</v>
      </c>
      <c r="K67" s="1">
        <f t="shared" ref="K67:K95" si="23">E67-J67</f>
        <v>2</v>
      </c>
      <c r="L67" s="1"/>
      <c r="M67" s="1"/>
      <c r="N67" s="1">
        <v>8</v>
      </c>
      <c r="O67" s="1"/>
      <c r="P67" s="1">
        <f t="shared" si="4"/>
        <v>1</v>
      </c>
      <c r="Q67" s="5">
        <f t="shared" ref="Q67:Q98" si="24">15*P67-O67-N67-F67</f>
        <v>6</v>
      </c>
      <c r="R67" s="5">
        <f t="shared" si="12"/>
        <v>6</v>
      </c>
      <c r="S67" s="5">
        <f t="shared" si="7"/>
        <v>6</v>
      </c>
      <c r="T67" s="5"/>
      <c r="U67" s="5"/>
      <c r="V67" s="1"/>
      <c r="W67" s="1">
        <f t="shared" si="8"/>
        <v>15</v>
      </c>
      <c r="X67" s="1">
        <f t="shared" si="9"/>
        <v>9</v>
      </c>
      <c r="Y67" s="1">
        <v>0</v>
      </c>
      <c r="Z67" s="1">
        <v>1</v>
      </c>
      <c r="AA67" s="1">
        <v>0.8</v>
      </c>
      <c r="AB67" s="1">
        <v>1</v>
      </c>
      <c r="AC67" s="1">
        <v>3</v>
      </c>
      <c r="AD67" s="1">
        <v>0.8</v>
      </c>
      <c r="AE67" s="1">
        <v>1</v>
      </c>
      <c r="AF67" s="1">
        <v>5.2</v>
      </c>
      <c r="AG67" s="1">
        <v>0</v>
      </c>
      <c r="AH67" s="1">
        <v>4.5999999999999996</v>
      </c>
      <c r="AI67" s="1" t="s">
        <v>155</v>
      </c>
      <c r="AJ67" s="1">
        <f t="shared" si="10"/>
        <v>1.98</v>
      </c>
      <c r="AK67" s="1">
        <f t="shared" si="11"/>
        <v>0</v>
      </c>
      <c r="AL67" s="1"/>
      <c r="AM67" s="1"/>
      <c r="AN67" s="1"/>
      <c r="AO67" s="1"/>
      <c r="AP67" s="1"/>
      <c r="AQ67" s="1"/>
      <c r="AR67" s="1"/>
      <c r="AS67" s="1"/>
      <c r="AT67" s="1"/>
      <c r="AU67" s="1"/>
    </row>
    <row r="68" spans="1:47" x14ac:dyDescent="0.25">
      <c r="A68" s="1" t="s">
        <v>111</v>
      </c>
      <c r="B68" s="1" t="s">
        <v>40</v>
      </c>
      <c r="C68" s="1">
        <v>55.331000000000003</v>
      </c>
      <c r="D68" s="1">
        <v>26.815999999999999</v>
      </c>
      <c r="E68" s="1">
        <v>33.866999999999997</v>
      </c>
      <c r="F68" s="1">
        <v>46.220999999999997</v>
      </c>
      <c r="G68" s="7">
        <v>1</v>
      </c>
      <c r="H68" s="1">
        <v>45</v>
      </c>
      <c r="I68" s="1" t="s">
        <v>37</v>
      </c>
      <c r="J68" s="1">
        <v>33.299999999999997</v>
      </c>
      <c r="K68" s="1">
        <f t="shared" si="23"/>
        <v>0.56700000000000017</v>
      </c>
      <c r="L68" s="1"/>
      <c r="M68" s="1"/>
      <c r="N68" s="1">
        <v>21</v>
      </c>
      <c r="O68" s="1"/>
      <c r="P68" s="1">
        <f t="shared" ref="P68:P103" si="25">E68/5</f>
        <v>6.7733999999999996</v>
      </c>
      <c r="Q68" s="5">
        <f t="shared" si="24"/>
        <v>34.380000000000003</v>
      </c>
      <c r="R68" s="5">
        <f t="shared" ref="R68:R72" si="26">U68</f>
        <v>40</v>
      </c>
      <c r="S68" s="5">
        <f t="shared" si="7"/>
        <v>40</v>
      </c>
      <c r="T68" s="5"/>
      <c r="U68" s="5">
        <v>40</v>
      </c>
      <c r="V68" s="1"/>
      <c r="W68" s="1">
        <f t="shared" si="8"/>
        <v>15.829716242950367</v>
      </c>
      <c r="X68" s="1">
        <f t="shared" ref="X68:X103" si="27">(F68+N68+O68)/P68</f>
        <v>9.9242625564709019</v>
      </c>
      <c r="Y68" s="1">
        <v>6.3723999999999998</v>
      </c>
      <c r="Z68" s="1">
        <v>7.0590000000000002</v>
      </c>
      <c r="AA68" s="1">
        <v>8.7354000000000003</v>
      </c>
      <c r="AB68" s="1">
        <v>5.2560000000000002</v>
      </c>
      <c r="AC68" s="1">
        <v>6.7706</v>
      </c>
      <c r="AD68" s="1">
        <v>7.9627999999999997</v>
      </c>
      <c r="AE68" s="1">
        <v>5.1083999999999996</v>
      </c>
      <c r="AF68" s="1">
        <v>6.3764000000000003</v>
      </c>
      <c r="AG68" s="1">
        <v>5.6026000000000007</v>
      </c>
      <c r="AH68" s="1">
        <v>10.058999999999999</v>
      </c>
      <c r="AI68" s="1"/>
      <c r="AJ68" s="1">
        <f t="shared" si="10"/>
        <v>40</v>
      </c>
      <c r="AK68" s="1">
        <f t="shared" si="11"/>
        <v>0</v>
      </c>
      <c r="AL68" s="1"/>
      <c r="AM68" s="1"/>
      <c r="AN68" s="1"/>
      <c r="AO68" s="1"/>
      <c r="AP68" s="1"/>
      <c r="AQ68" s="1"/>
      <c r="AR68" s="1"/>
      <c r="AS68" s="1"/>
      <c r="AT68" s="1"/>
      <c r="AU68" s="1"/>
    </row>
    <row r="69" spans="1:47" x14ac:dyDescent="0.25">
      <c r="A69" s="1" t="s">
        <v>112</v>
      </c>
      <c r="B69" s="1" t="s">
        <v>36</v>
      </c>
      <c r="C69" s="1">
        <v>397</v>
      </c>
      <c r="D69" s="1">
        <v>854</v>
      </c>
      <c r="E69" s="18">
        <f>706+E102</f>
        <v>734</v>
      </c>
      <c r="F69" s="18">
        <f>518+F102</f>
        <v>953</v>
      </c>
      <c r="G69" s="7">
        <v>0.41</v>
      </c>
      <c r="H69" s="1">
        <v>50</v>
      </c>
      <c r="I69" s="1" t="s">
        <v>37</v>
      </c>
      <c r="J69" s="1">
        <v>738</v>
      </c>
      <c r="K69" s="1">
        <f t="shared" si="23"/>
        <v>-4</v>
      </c>
      <c r="L69" s="1"/>
      <c r="M69" s="1"/>
      <c r="N69" s="1">
        <v>420</v>
      </c>
      <c r="O69" s="1">
        <v>400</v>
      </c>
      <c r="P69" s="1">
        <f t="shared" si="25"/>
        <v>146.80000000000001</v>
      </c>
      <c r="Q69" s="5">
        <f t="shared" si="24"/>
        <v>429</v>
      </c>
      <c r="R69" s="5">
        <f t="shared" si="26"/>
        <v>570</v>
      </c>
      <c r="S69" s="5">
        <f t="shared" si="7"/>
        <v>470</v>
      </c>
      <c r="T69" s="5">
        <v>100</v>
      </c>
      <c r="U69" s="5">
        <v>570</v>
      </c>
      <c r="V69" s="1"/>
      <c r="W69" s="1">
        <f t="shared" si="8"/>
        <v>15.960490463215258</v>
      </c>
      <c r="X69" s="1">
        <f t="shared" si="27"/>
        <v>12.077656675749317</v>
      </c>
      <c r="Y69" s="1">
        <v>155.6</v>
      </c>
      <c r="Z69" s="1">
        <v>168.8</v>
      </c>
      <c r="AA69" s="1">
        <v>158</v>
      </c>
      <c r="AB69" s="1">
        <v>133.6</v>
      </c>
      <c r="AC69" s="1">
        <v>92.2</v>
      </c>
      <c r="AD69" s="1">
        <v>146</v>
      </c>
      <c r="AE69" s="1">
        <v>81.400000000000006</v>
      </c>
      <c r="AF69" s="1">
        <v>132.1138</v>
      </c>
      <c r="AG69" s="1">
        <v>130</v>
      </c>
      <c r="AH69" s="1">
        <v>163</v>
      </c>
      <c r="AI69" s="10" t="s">
        <v>47</v>
      </c>
      <c r="AJ69" s="1">
        <f t="shared" si="10"/>
        <v>192.7</v>
      </c>
      <c r="AK69" s="1">
        <f t="shared" si="11"/>
        <v>41</v>
      </c>
      <c r="AL69" s="1"/>
      <c r="AM69" s="1"/>
      <c r="AN69" s="1"/>
      <c r="AO69" s="1"/>
      <c r="AP69" s="1"/>
      <c r="AQ69" s="1"/>
      <c r="AR69" s="1"/>
      <c r="AS69" s="1"/>
      <c r="AT69" s="1"/>
      <c r="AU69" s="1"/>
    </row>
    <row r="70" spans="1:47" x14ac:dyDescent="0.25">
      <c r="A70" s="1" t="s">
        <v>113</v>
      </c>
      <c r="B70" s="1" t="s">
        <v>40</v>
      </c>
      <c r="C70" s="1">
        <v>212.898</v>
      </c>
      <c r="D70" s="1">
        <v>730.47900000000004</v>
      </c>
      <c r="E70" s="18">
        <f>274.487+E103</f>
        <v>337.35599999999999</v>
      </c>
      <c r="F70" s="18">
        <f>399.995+F103</f>
        <v>498.52</v>
      </c>
      <c r="G70" s="7">
        <v>1</v>
      </c>
      <c r="H70" s="1">
        <v>50</v>
      </c>
      <c r="I70" s="1" t="s">
        <v>37</v>
      </c>
      <c r="J70" s="1">
        <v>266.5</v>
      </c>
      <c r="K70" s="1">
        <f t="shared" si="23"/>
        <v>70.855999999999995</v>
      </c>
      <c r="L70" s="1"/>
      <c r="M70" s="1"/>
      <c r="N70" s="1">
        <v>260</v>
      </c>
      <c r="O70" s="1">
        <v>200</v>
      </c>
      <c r="P70" s="1">
        <f t="shared" si="25"/>
        <v>67.471199999999996</v>
      </c>
      <c r="Q70" s="5">
        <f t="shared" si="24"/>
        <v>53.548000000000002</v>
      </c>
      <c r="R70" s="5">
        <f t="shared" si="26"/>
        <v>120</v>
      </c>
      <c r="S70" s="5">
        <f t="shared" si="7"/>
        <v>120</v>
      </c>
      <c r="T70" s="5"/>
      <c r="U70" s="5">
        <v>120</v>
      </c>
      <c r="V70" s="1"/>
      <c r="W70" s="1">
        <f t="shared" si="8"/>
        <v>15.984894295640215</v>
      </c>
      <c r="X70" s="1">
        <f t="shared" si="27"/>
        <v>14.206357675571207</v>
      </c>
      <c r="Y70" s="1">
        <v>75.112399999999994</v>
      </c>
      <c r="Z70" s="1">
        <v>72.504999999999995</v>
      </c>
      <c r="AA70" s="1">
        <v>54.961399999999998</v>
      </c>
      <c r="AB70" s="1">
        <v>70.052199999999999</v>
      </c>
      <c r="AC70" s="1">
        <v>46.934600000000003</v>
      </c>
      <c r="AD70" s="1">
        <v>48.426200000000001</v>
      </c>
      <c r="AE70" s="1">
        <v>34.031199999999998</v>
      </c>
      <c r="AF70" s="1">
        <v>70.447199999999995</v>
      </c>
      <c r="AG70" s="1">
        <v>69.61999999999999</v>
      </c>
      <c r="AH70" s="1">
        <v>72.352000000000004</v>
      </c>
      <c r="AI70" s="1"/>
      <c r="AJ70" s="1">
        <f t="shared" si="10"/>
        <v>120</v>
      </c>
      <c r="AK70" s="1">
        <f t="shared" si="11"/>
        <v>0</v>
      </c>
      <c r="AL70" s="1"/>
      <c r="AM70" s="1"/>
      <c r="AN70" s="1"/>
      <c r="AO70" s="1"/>
      <c r="AP70" s="1"/>
      <c r="AQ70" s="1"/>
      <c r="AR70" s="1"/>
      <c r="AS70" s="1"/>
      <c r="AT70" s="1"/>
      <c r="AU70" s="1"/>
    </row>
    <row r="71" spans="1:47" x14ac:dyDescent="0.25">
      <c r="A71" s="1" t="s">
        <v>114</v>
      </c>
      <c r="B71" s="1" t="s">
        <v>36</v>
      </c>
      <c r="C71" s="1">
        <v>201</v>
      </c>
      <c r="D71" s="1">
        <v>34</v>
      </c>
      <c r="E71" s="1">
        <v>195</v>
      </c>
      <c r="F71" s="1">
        <v>27</v>
      </c>
      <c r="G71" s="7">
        <v>0.35</v>
      </c>
      <c r="H71" s="1">
        <v>50</v>
      </c>
      <c r="I71" s="1" t="s">
        <v>37</v>
      </c>
      <c r="J71" s="1">
        <v>200</v>
      </c>
      <c r="K71" s="1">
        <f t="shared" si="23"/>
        <v>-5</v>
      </c>
      <c r="L71" s="1"/>
      <c r="M71" s="1"/>
      <c r="N71" s="1">
        <v>310</v>
      </c>
      <c r="O71" s="1"/>
      <c r="P71" s="1">
        <f t="shared" si="25"/>
        <v>39</v>
      </c>
      <c r="Q71" s="5">
        <f t="shared" si="24"/>
        <v>248</v>
      </c>
      <c r="R71" s="5">
        <f t="shared" si="26"/>
        <v>287</v>
      </c>
      <c r="S71" s="5">
        <f t="shared" ref="S71:S103" si="28">R71-T71</f>
        <v>287</v>
      </c>
      <c r="T71" s="5"/>
      <c r="U71" s="5">
        <v>287</v>
      </c>
      <c r="V71" s="1"/>
      <c r="W71" s="1">
        <f t="shared" ref="W71:W103" si="29">(F71+N71+O71+R71)/P71</f>
        <v>16</v>
      </c>
      <c r="X71" s="1">
        <f t="shared" si="27"/>
        <v>8.6410256410256405</v>
      </c>
      <c r="Y71" s="1">
        <v>33.799999999999997</v>
      </c>
      <c r="Z71" s="1">
        <v>24.4</v>
      </c>
      <c r="AA71" s="1">
        <v>30.4</v>
      </c>
      <c r="AB71" s="1">
        <v>16.8</v>
      </c>
      <c r="AC71" s="1">
        <v>38.4</v>
      </c>
      <c r="AD71" s="1">
        <v>50</v>
      </c>
      <c r="AE71" s="1">
        <v>23.6</v>
      </c>
      <c r="AF71" s="1">
        <v>36.200000000000003</v>
      </c>
      <c r="AG71" s="1">
        <v>44.8</v>
      </c>
      <c r="AH71" s="1">
        <v>38.200000000000003</v>
      </c>
      <c r="AI71" s="1"/>
      <c r="AJ71" s="1">
        <f t="shared" ref="AJ71:AK103" si="30">G71*S71</f>
        <v>100.44999999999999</v>
      </c>
      <c r="AK71" s="1">
        <f t="shared" ref="AK71:AK103" si="31">G71*T71</f>
        <v>0</v>
      </c>
      <c r="AL71" s="1"/>
      <c r="AM71" s="1"/>
      <c r="AN71" s="1"/>
      <c r="AO71" s="1"/>
      <c r="AP71" s="1"/>
      <c r="AQ71" s="1"/>
      <c r="AR71" s="1"/>
      <c r="AS71" s="1"/>
      <c r="AT71" s="1"/>
      <c r="AU71" s="1"/>
    </row>
    <row r="72" spans="1:47" x14ac:dyDescent="0.25">
      <c r="A72" s="1" t="s">
        <v>115</v>
      </c>
      <c r="B72" s="1" t="s">
        <v>40</v>
      </c>
      <c r="C72" s="1">
        <v>84.066000000000003</v>
      </c>
      <c r="D72" s="1">
        <v>75.757999999999996</v>
      </c>
      <c r="E72" s="1">
        <v>46.895000000000003</v>
      </c>
      <c r="F72" s="1">
        <v>110.14</v>
      </c>
      <c r="G72" s="7">
        <v>1</v>
      </c>
      <c r="H72" s="1">
        <v>50</v>
      </c>
      <c r="I72" s="1" t="s">
        <v>37</v>
      </c>
      <c r="J72" s="1">
        <v>53.5</v>
      </c>
      <c r="K72" s="1">
        <f t="shared" si="23"/>
        <v>-6.6049999999999969</v>
      </c>
      <c r="L72" s="1"/>
      <c r="M72" s="1"/>
      <c r="N72" s="1">
        <v>0</v>
      </c>
      <c r="O72" s="1"/>
      <c r="P72" s="1">
        <f t="shared" si="25"/>
        <v>9.3790000000000013</v>
      </c>
      <c r="Q72" s="5">
        <f t="shared" si="24"/>
        <v>30.54500000000003</v>
      </c>
      <c r="R72" s="5">
        <f t="shared" si="26"/>
        <v>40</v>
      </c>
      <c r="S72" s="5">
        <f t="shared" si="28"/>
        <v>40</v>
      </c>
      <c r="T72" s="5"/>
      <c r="U72" s="5">
        <v>40</v>
      </c>
      <c r="V72" s="1"/>
      <c r="W72" s="1">
        <f t="shared" si="29"/>
        <v>16.008103209297364</v>
      </c>
      <c r="X72" s="1">
        <f t="shared" si="27"/>
        <v>11.743256210683439</v>
      </c>
      <c r="Y72" s="1">
        <v>3.8052000000000001</v>
      </c>
      <c r="Z72" s="1">
        <v>12.2186</v>
      </c>
      <c r="AA72" s="1">
        <v>12.172000000000001</v>
      </c>
      <c r="AB72" s="1">
        <v>7.7489999999999997</v>
      </c>
      <c r="AC72" s="1">
        <v>16.897400000000001</v>
      </c>
      <c r="AD72" s="1">
        <v>18.185400000000001</v>
      </c>
      <c r="AE72" s="1">
        <v>20.133199999999999</v>
      </c>
      <c r="AF72" s="1">
        <v>32.986199999999997</v>
      </c>
      <c r="AG72" s="1">
        <v>24.594799999999999</v>
      </c>
      <c r="AH72" s="1">
        <v>31.189599999999999</v>
      </c>
      <c r="AI72" s="1"/>
      <c r="AJ72" s="1">
        <f t="shared" si="30"/>
        <v>40</v>
      </c>
      <c r="AK72" s="1">
        <f t="shared" si="31"/>
        <v>0</v>
      </c>
      <c r="AL72" s="1"/>
      <c r="AM72" s="1"/>
      <c r="AN72" s="1"/>
      <c r="AO72" s="1"/>
      <c r="AP72" s="1"/>
      <c r="AQ72" s="1"/>
      <c r="AR72" s="1"/>
      <c r="AS72" s="1"/>
      <c r="AT72" s="1"/>
      <c r="AU72" s="1"/>
    </row>
    <row r="73" spans="1:47" x14ac:dyDescent="0.25">
      <c r="A73" s="1" t="s">
        <v>116</v>
      </c>
      <c r="B73" s="1" t="s">
        <v>36</v>
      </c>
      <c r="C73" s="1">
        <v>735</v>
      </c>
      <c r="D73" s="1">
        <v>197</v>
      </c>
      <c r="E73" s="1">
        <v>543</v>
      </c>
      <c r="F73" s="1">
        <v>329</v>
      </c>
      <c r="G73" s="7">
        <v>0.4</v>
      </c>
      <c r="H73" s="1">
        <v>50</v>
      </c>
      <c r="I73" s="1" t="s">
        <v>37</v>
      </c>
      <c r="J73" s="1">
        <v>561</v>
      </c>
      <c r="K73" s="1">
        <f t="shared" si="23"/>
        <v>-18</v>
      </c>
      <c r="L73" s="1"/>
      <c r="M73" s="1"/>
      <c r="N73" s="1">
        <v>280</v>
      </c>
      <c r="O73" s="1"/>
      <c r="P73" s="1">
        <f t="shared" si="25"/>
        <v>108.6</v>
      </c>
      <c r="Q73" s="5">
        <f t="shared" si="24"/>
        <v>1020</v>
      </c>
      <c r="R73" s="5">
        <f t="shared" ref="R73:R103" si="32">ROUND(Q73,0)</f>
        <v>1020</v>
      </c>
      <c r="S73" s="5">
        <f t="shared" si="28"/>
        <v>720</v>
      </c>
      <c r="T73" s="5">
        <v>300</v>
      </c>
      <c r="U73" s="5"/>
      <c r="V73" s="1"/>
      <c r="W73" s="1">
        <f t="shared" si="29"/>
        <v>15</v>
      </c>
      <c r="X73" s="1">
        <f t="shared" si="27"/>
        <v>5.6077348066298347</v>
      </c>
      <c r="Y73" s="1">
        <v>82.6</v>
      </c>
      <c r="Z73" s="1">
        <v>93.6</v>
      </c>
      <c r="AA73" s="1">
        <v>104.4</v>
      </c>
      <c r="AB73" s="1">
        <v>78.400000000000006</v>
      </c>
      <c r="AC73" s="1">
        <v>73</v>
      </c>
      <c r="AD73" s="1">
        <v>71.8</v>
      </c>
      <c r="AE73" s="1">
        <v>64.599999999999994</v>
      </c>
      <c r="AF73" s="1">
        <v>100.6</v>
      </c>
      <c r="AG73" s="1">
        <v>96.8</v>
      </c>
      <c r="AH73" s="1">
        <v>116.6</v>
      </c>
      <c r="AI73" s="1"/>
      <c r="AJ73" s="1">
        <f t="shared" si="30"/>
        <v>288</v>
      </c>
      <c r="AK73" s="1">
        <f t="shared" si="31"/>
        <v>120</v>
      </c>
      <c r="AL73" s="1"/>
      <c r="AM73" s="1"/>
      <c r="AN73" s="1"/>
      <c r="AO73" s="1"/>
      <c r="AP73" s="1"/>
      <c r="AQ73" s="1"/>
      <c r="AR73" s="1"/>
      <c r="AS73" s="1"/>
      <c r="AT73" s="1"/>
      <c r="AU73" s="1"/>
    </row>
    <row r="74" spans="1:47" x14ac:dyDescent="0.25">
      <c r="A74" s="1" t="s">
        <v>117</v>
      </c>
      <c r="B74" s="1" t="s">
        <v>36</v>
      </c>
      <c r="C74" s="1">
        <v>40</v>
      </c>
      <c r="D74" s="1">
        <v>809</v>
      </c>
      <c r="E74" s="1">
        <v>341</v>
      </c>
      <c r="F74" s="1">
        <v>446</v>
      </c>
      <c r="G74" s="7">
        <v>0.41</v>
      </c>
      <c r="H74" s="1">
        <v>50</v>
      </c>
      <c r="I74" s="12" t="s">
        <v>46</v>
      </c>
      <c r="J74" s="1">
        <v>446</v>
      </c>
      <c r="K74" s="1">
        <f t="shared" si="23"/>
        <v>-105</v>
      </c>
      <c r="L74" s="1"/>
      <c r="M74" s="1"/>
      <c r="N74" s="1">
        <v>0</v>
      </c>
      <c r="O74" s="1"/>
      <c r="P74" s="1">
        <f t="shared" si="25"/>
        <v>68.2</v>
      </c>
      <c r="Q74" s="5">
        <v>300</v>
      </c>
      <c r="R74" s="5">
        <f>U74</f>
        <v>400</v>
      </c>
      <c r="S74" s="5">
        <f t="shared" si="28"/>
        <v>400</v>
      </c>
      <c r="T74" s="5"/>
      <c r="U74" s="5">
        <v>400</v>
      </c>
      <c r="V74" s="1"/>
      <c r="W74" s="1">
        <f t="shared" si="29"/>
        <v>12.404692082111437</v>
      </c>
      <c r="X74" s="1">
        <f t="shared" si="27"/>
        <v>6.5395894428152488</v>
      </c>
      <c r="Y74" s="1">
        <v>43.8</v>
      </c>
      <c r="Z74" s="1">
        <v>150.19999999999999</v>
      </c>
      <c r="AA74" s="1">
        <v>50</v>
      </c>
      <c r="AB74" s="1">
        <v>97</v>
      </c>
      <c r="AC74" s="1">
        <v>38.200000000000003</v>
      </c>
      <c r="AD74" s="1">
        <v>132.6</v>
      </c>
      <c r="AE74" s="1">
        <v>51.2</v>
      </c>
      <c r="AF74" s="1">
        <v>32</v>
      </c>
      <c r="AG74" s="1">
        <v>121.51300000000001</v>
      </c>
      <c r="AH74" s="1">
        <v>109.6</v>
      </c>
      <c r="AI74" s="1" t="s">
        <v>47</v>
      </c>
      <c r="AJ74" s="1">
        <f t="shared" si="30"/>
        <v>164</v>
      </c>
      <c r="AK74" s="1">
        <f t="shared" si="31"/>
        <v>0</v>
      </c>
      <c r="AL74" s="1"/>
      <c r="AM74" s="1"/>
      <c r="AN74" s="1"/>
      <c r="AO74" s="1"/>
      <c r="AP74" s="1"/>
      <c r="AQ74" s="1"/>
      <c r="AR74" s="1"/>
      <c r="AS74" s="1"/>
      <c r="AT74" s="1"/>
      <c r="AU74" s="1"/>
    </row>
    <row r="75" spans="1:47" x14ac:dyDescent="0.25">
      <c r="A75" s="1" t="s">
        <v>118</v>
      </c>
      <c r="B75" s="1" t="s">
        <v>40</v>
      </c>
      <c r="C75" s="1">
        <v>24.669</v>
      </c>
      <c r="D75" s="1">
        <v>225.952</v>
      </c>
      <c r="E75" s="1">
        <v>82.046999999999997</v>
      </c>
      <c r="F75" s="1">
        <v>140.60300000000001</v>
      </c>
      <c r="G75" s="7">
        <v>1</v>
      </c>
      <c r="H75" s="1">
        <v>50</v>
      </c>
      <c r="I75" s="1" t="s">
        <v>37</v>
      </c>
      <c r="J75" s="1">
        <v>138</v>
      </c>
      <c r="K75" s="1">
        <f t="shared" si="23"/>
        <v>-55.953000000000003</v>
      </c>
      <c r="L75" s="1"/>
      <c r="M75" s="1"/>
      <c r="N75" s="1">
        <v>470</v>
      </c>
      <c r="O75" s="1">
        <v>300</v>
      </c>
      <c r="P75" s="1">
        <f t="shared" si="25"/>
        <v>16.409399999999998</v>
      </c>
      <c r="Q75" s="5"/>
      <c r="R75" s="5">
        <f t="shared" si="32"/>
        <v>0</v>
      </c>
      <c r="S75" s="5">
        <f t="shared" si="28"/>
        <v>0</v>
      </c>
      <c r="T75" s="5"/>
      <c r="U75" s="5"/>
      <c r="V75" s="1"/>
      <c r="W75" s="1">
        <f t="shared" si="29"/>
        <v>55.492766341243446</v>
      </c>
      <c r="X75" s="1">
        <f t="shared" si="27"/>
        <v>55.492766341243446</v>
      </c>
      <c r="Y75" s="1">
        <v>61.272399999999998</v>
      </c>
      <c r="Z75" s="1">
        <v>33.492600000000003</v>
      </c>
      <c r="AA75" s="1">
        <v>1.1536</v>
      </c>
      <c r="AB75" s="1">
        <v>36.347799999999999</v>
      </c>
      <c r="AC75" s="1">
        <v>16.9512</v>
      </c>
      <c r="AD75" s="1">
        <v>23.435600000000001</v>
      </c>
      <c r="AE75" s="1">
        <v>20.694800000000001</v>
      </c>
      <c r="AF75" s="1">
        <v>21.181999999999999</v>
      </c>
      <c r="AG75" s="1">
        <v>26.456399999999999</v>
      </c>
      <c r="AH75" s="1">
        <v>34.141000000000012</v>
      </c>
      <c r="AI75" s="1"/>
      <c r="AJ75" s="1">
        <f t="shared" si="30"/>
        <v>0</v>
      </c>
      <c r="AK75" s="1">
        <f t="shared" si="31"/>
        <v>0</v>
      </c>
      <c r="AL75" s="1"/>
      <c r="AM75" s="1"/>
      <c r="AN75" s="1"/>
      <c r="AO75" s="1"/>
      <c r="AP75" s="1"/>
      <c r="AQ75" s="1"/>
      <c r="AR75" s="1"/>
      <c r="AS75" s="1"/>
      <c r="AT75" s="1"/>
      <c r="AU75" s="1"/>
    </row>
    <row r="76" spans="1:47" x14ac:dyDescent="0.25">
      <c r="A76" s="1" t="s">
        <v>119</v>
      </c>
      <c r="B76" s="1" t="s">
        <v>36</v>
      </c>
      <c r="C76" s="1">
        <v>313</v>
      </c>
      <c r="D76" s="1">
        <v>15</v>
      </c>
      <c r="E76" s="1">
        <v>195</v>
      </c>
      <c r="F76" s="1">
        <v>113</v>
      </c>
      <c r="G76" s="7">
        <v>0.3</v>
      </c>
      <c r="H76" s="1">
        <v>50</v>
      </c>
      <c r="I76" s="12" t="s">
        <v>46</v>
      </c>
      <c r="J76" s="1">
        <v>199</v>
      </c>
      <c r="K76" s="1">
        <f t="shared" si="23"/>
        <v>-4</v>
      </c>
      <c r="L76" s="1"/>
      <c r="M76" s="1"/>
      <c r="N76" s="1">
        <v>220</v>
      </c>
      <c r="O76" s="1">
        <v>100</v>
      </c>
      <c r="P76" s="1">
        <f t="shared" si="25"/>
        <v>39</v>
      </c>
      <c r="Q76" s="5">
        <f t="shared" si="24"/>
        <v>152</v>
      </c>
      <c r="R76" s="5">
        <f>U76</f>
        <v>190</v>
      </c>
      <c r="S76" s="5">
        <f t="shared" si="28"/>
        <v>190</v>
      </c>
      <c r="T76" s="5"/>
      <c r="U76" s="5">
        <v>190</v>
      </c>
      <c r="V76" s="1"/>
      <c r="W76" s="1">
        <f t="shared" si="29"/>
        <v>15.974358974358974</v>
      </c>
      <c r="X76" s="1">
        <f t="shared" si="27"/>
        <v>11.102564102564102</v>
      </c>
      <c r="Y76" s="1">
        <v>40</v>
      </c>
      <c r="Z76" s="1">
        <v>50</v>
      </c>
      <c r="AA76" s="1">
        <v>5.6</v>
      </c>
      <c r="AB76" s="1">
        <v>154.80000000000001</v>
      </c>
      <c r="AC76" s="1">
        <v>4.4000000000000004</v>
      </c>
      <c r="AD76" s="1">
        <v>38.799999999999997</v>
      </c>
      <c r="AE76" s="1">
        <v>34.6</v>
      </c>
      <c r="AF76" s="1">
        <v>17.8</v>
      </c>
      <c r="AG76" s="1">
        <v>26.2</v>
      </c>
      <c r="AH76" s="1">
        <v>24</v>
      </c>
      <c r="AI76" s="1" t="s">
        <v>120</v>
      </c>
      <c r="AJ76" s="1">
        <f t="shared" si="30"/>
        <v>57</v>
      </c>
      <c r="AK76" s="1">
        <f t="shared" si="31"/>
        <v>0</v>
      </c>
      <c r="AL76" s="1"/>
      <c r="AM76" s="1"/>
      <c r="AN76" s="1"/>
      <c r="AO76" s="1"/>
      <c r="AP76" s="1"/>
      <c r="AQ76" s="1"/>
      <c r="AR76" s="1"/>
      <c r="AS76" s="1"/>
      <c r="AT76" s="1"/>
      <c r="AU76" s="1"/>
    </row>
    <row r="77" spans="1:47" x14ac:dyDescent="0.25">
      <c r="A77" s="1" t="s">
        <v>121</v>
      </c>
      <c r="B77" s="1" t="s">
        <v>36</v>
      </c>
      <c r="C77" s="1">
        <v>115</v>
      </c>
      <c r="D77" s="1">
        <v>726</v>
      </c>
      <c r="E77" s="1">
        <v>308</v>
      </c>
      <c r="F77" s="1">
        <v>232</v>
      </c>
      <c r="G77" s="7">
        <v>0.18</v>
      </c>
      <c r="H77" s="1">
        <v>50</v>
      </c>
      <c r="I77" s="1" t="s">
        <v>37</v>
      </c>
      <c r="J77" s="1">
        <v>430</v>
      </c>
      <c r="K77" s="1">
        <f t="shared" si="23"/>
        <v>-122</v>
      </c>
      <c r="L77" s="1"/>
      <c r="M77" s="1"/>
      <c r="N77" s="1">
        <v>410</v>
      </c>
      <c r="O77" s="1">
        <v>400</v>
      </c>
      <c r="P77" s="1">
        <f t="shared" si="25"/>
        <v>61.6</v>
      </c>
      <c r="Q77" s="5"/>
      <c r="R77" s="5">
        <f t="shared" si="32"/>
        <v>0</v>
      </c>
      <c r="S77" s="5">
        <f t="shared" si="28"/>
        <v>0</v>
      </c>
      <c r="T77" s="5"/>
      <c r="U77" s="5"/>
      <c r="V77" s="1"/>
      <c r="W77" s="1">
        <f t="shared" si="29"/>
        <v>16.915584415584416</v>
      </c>
      <c r="X77" s="1">
        <f t="shared" si="27"/>
        <v>16.915584415584416</v>
      </c>
      <c r="Y77" s="1">
        <v>87.8</v>
      </c>
      <c r="Z77" s="1">
        <v>63.6</v>
      </c>
      <c r="AA77" s="1">
        <v>64.599999999999994</v>
      </c>
      <c r="AB77" s="1">
        <v>33.4</v>
      </c>
      <c r="AC77" s="1">
        <v>0.2</v>
      </c>
      <c r="AD77" s="1">
        <v>34.799999999999997</v>
      </c>
      <c r="AE77" s="1">
        <v>54.8</v>
      </c>
      <c r="AF77" s="1">
        <v>8.1999999999999993</v>
      </c>
      <c r="AG77" s="1">
        <v>63.4</v>
      </c>
      <c r="AH77" s="1">
        <v>63.6</v>
      </c>
      <c r="AI77" s="1" t="s">
        <v>47</v>
      </c>
      <c r="AJ77" s="1">
        <f t="shared" si="30"/>
        <v>0</v>
      </c>
      <c r="AK77" s="1">
        <f t="shared" si="31"/>
        <v>0</v>
      </c>
      <c r="AL77" s="1"/>
      <c r="AM77" s="1"/>
      <c r="AN77" s="1"/>
      <c r="AO77" s="1"/>
      <c r="AP77" s="1"/>
      <c r="AQ77" s="1"/>
      <c r="AR77" s="1"/>
      <c r="AS77" s="1"/>
      <c r="AT77" s="1"/>
      <c r="AU77" s="1"/>
    </row>
    <row r="78" spans="1:47" x14ac:dyDescent="0.25">
      <c r="A78" s="1" t="s">
        <v>122</v>
      </c>
      <c r="B78" s="1" t="s">
        <v>40</v>
      </c>
      <c r="C78" s="1">
        <v>109.548</v>
      </c>
      <c r="D78" s="1">
        <v>2.7240000000000002</v>
      </c>
      <c r="E78" s="1">
        <v>16.283999999999999</v>
      </c>
      <c r="F78" s="1">
        <v>91.918999999999997</v>
      </c>
      <c r="G78" s="7">
        <v>1</v>
      </c>
      <c r="H78" s="1">
        <v>60</v>
      </c>
      <c r="I78" s="1" t="s">
        <v>37</v>
      </c>
      <c r="J78" s="1">
        <v>28.9</v>
      </c>
      <c r="K78" s="1">
        <f t="shared" si="23"/>
        <v>-12.616</v>
      </c>
      <c r="L78" s="1"/>
      <c r="M78" s="1"/>
      <c r="N78" s="1">
        <v>0</v>
      </c>
      <c r="O78" s="1"/>
      <c r="P78" s="1">
        <f t="shared" si="25"/>
        <v>3.2567999999999997</v>
      </c>
      <c r="Q78" s="5"/>
      <c r="R78" s="5">
        <f t="shared" si="32"/>
        <v>0</v>
      </c>
      <c r="S78" s="5">
        <f t="shared" si="28"/>
        <v>0</v>
      </c>
      <c r="T78" s="5"/>
      <c r="U78" s="5"/>
      <c r="V78" s="1"/>
      <c r="W78" s="1">
        <f t="shared" si="29"/>
        <v>28.223716531564726</v>
      </c>
      <c r="X78" s="1">
        <f t="shared" si="27"/>
        <v>28.223716531564726</v>
      </c>
      <c r="Y78" s="1">
        <v>2.7098</v>
      </c>
      <c r="Z78" s="1">
        <v>4.3052000000000001</v>
      </c>
      <c r="AA78" s="1">
        <v>6.8677999999999999</v>
      </c>
      <c r="AB78" s="1">
        <v>6.6609999999999996</v>
      </c>
      <c r="AC78" s="1">
        <v>5.5543999999999993</v>
      </c>
      <c r="AD78" s="1">
        <v>10.154199999999999</v>
      </c>
      <c r="AE78" s="1">
        <v>9.3132000000000001</v>
      </c>
      <c r="AF78" s="1">
        <v>8.5132000000000012</v>
      </c>
      <c r="AG78" s="1">
        <v>9.0533999999999999</v>
      </c>
      <c r="AH78" s="1">
        <v>6.1576000000000004</v>
      </c>
      <c r="AI78" s="19" t="s">
        <v>64</v>
      </c>
      <c r="AJ78" s="1">
        <f t="shared" si="30"/>
        <v>0</v>
      </c>
      <c r="AK78" s="1">
        <f t="shared" si="31"/>
        <v>0</v>
      </c>
      <c r="AL78" s="1"/>
      <c r="AM78" s="1"/>
      <c r="AN78" s="1"/>
      <c r="AO78" s="1"/>
      <c r="AP78" s="1"/>
      <c r="AQ78" s="1"/>
      <c r="AR78" s="1"/>
      <c r="AS78" s="1"/>
      <c r="AT78" s="1"/>
      <c r="AU78" s="1"/>
    </row>
    <row r="79" spans="1:47" x14ac:dyDescent="0.25">
      <c r="A79" s="1" t="s">
        <v>123</v>
      </c>
      <c r="B79" s="1" t="s">
        <v>36</v>
      </c>
      <c r="C79" s="1">
        <v>161</v>
      </c>
      <c r="D79" s="1"/>
      <c r="E79" s="1">
        <v>60</v>
      </c>
      <c r="F79" s="1">
        <v>100</v>
      </c>
      <c r="G79" s="7">
        <v>0.4</v>
      </c>
      <c r="H79" s="1">
        <v>60</v>
      </c>
      <c r="I79" s="1" t="s">
        <v>37</v>
      </c>
      <c r="J79" s="1">
        <v>61</v>
      </c>
      <c r="K79" s="1">
        <f t="shared" si="23"/>
        <v>-1</v>
      </c>
      <c r="L79" s="1"/>
      <c r="M79" s="1"/>
      <c r="N79" s="1">
        <v>64</v>
      </c>
      <c r="O79" s="1"/>
      <c r="P79" s="1">
        <f t="shared" si="25"/>
        <v>12</v>
      </c>
      <c r="Q79" s="5">
        <f t="shared" si="24"/>
        <v>16</v>
      </c>
      <c r="R79" s="5">
        <f t="shared" si="32"/>
        <v>16</v>
      </c>
      <c r="S79" s="5">
        <f t="shared" si="28"/>
        <v>16</v>
      </c>
      <c r="T79" s="5"/>
      <c r="U79" s="5"/>
      <c r="V79" s="1"/>
      <c r="W79" s="1">
        <f t="shared" si="29"/>
        <v>15</v>
      </c>
      <c r="X79" s="1">
        <f t="shared" si="27"/>
        <v>13.666666666666666</v>
      </c>
      <c r="Y79" s="1">
        <v>14.8</v>
      </c>
      <c r="Z79" s="1">
        <v>7.4</v>
      </c>
      <c r="AA79" s="1">
        <v>21</v>
      </c>
      <c r="AB79" s="1">
        <v>7</v>
      </c>
      <c r="AC79" s="1">
        <v>5.2</v>
      </c>
      <c r="AD79" s="1">
        <v>18.8</v>
      </c>
      <c r="AE79" s="1">
        <v>6.2</v>
      </c>
      <c r="AF79" s="1">
        <v>9.4</v>
      </c>
      <c r="AG79" s="1">
        <v>13.8</v>
      </c>
      <c r="AH79" s="1">
        <v>9.8000000000000007</v>
      </c>
      <c r="AI79" s="1" t="s">
        <v>47</v>
      </c>
      <c r="AJ79" s="1">
        <f t="shared" si="30"/>
        <v>6.4</v>
      </c>
      <c r="AK79" s="1">
        <f t="shared" si="31"/>
        <v>0</v>
      </c>
      <c r="AL79" s="1"/>
      <c r="AM79" s="1"/>
      <c r="AN79" s="1"/>
      <c r="AO79" s="1"/>
      <c r="AP79" s="1"/>
      <c r="AQ79" s="1"/>
      <c r="AR79" s="1"/>
      <c r="AS79" s="1"/>
      <c r="AT79" s="1"/>
      <c r="AU79" s="1"/>
    </row>
    <row r="80" spans="1:47" x14ac:dyDescent="0.25">
      <c r="A80" s="1" t="s">
        <v>124</v>
      </c>
      <c r="B80" s="1" t="s">
        <v>40</v>
      </c>
      <c r="C80" s="1">
        <v>30.356000000000002</v>
      </c>
      <c r="D80" s="1"/>
      <c r="E80" s="1"/>
      <c r="F80" s="1">
        <v>30.356000000000002</v>
      </c>
      <c r="G80" s="7">
        <v>1</v>
      </c>
      <c r="H80" s="1" t="e">
        <v>#N/A</v>
      </c>
      <c r="I80" s="1" t="s">
        <v>37</v>
      </c>
      <c r="J80" s="1">
        <v>12.9</v>
      </c>
      <c r="K80" s="1">
        <f t="shared" si="23"/>
        <v>-12.9</v>
      </c>
      <c r="L80" s="1"/>
      <c r="M80" s="1"/>
      <c r="N80" s="1">
        <v>0</v>
      </c>
      <c r="O80" s="1"/>
      <c r="P80" s="1">
        <f t="shared" si="25"/>
        <v>0</v>
      </c>
      <c r="Q80" s="5"/>
      <c r="R80" s="5">
        <f t="shared" si="32"/>
        <v>0</v>
      </c>
      <c r="S80" s="5">
        <f t="shared" si="28"/>
        <v>0</v>
      </c>
      <c r="T80" s="5"/>
      <c r="U80" s="5"/>
      <c r="V80" s="1"/>
      <c r="W80" s="1" t="e">
        <f t="shared" si="29"/>
        <v>#DIV/0!</v>
      </c>
      <c r="X80" s="1" t="e">
        <f t="shared" si="27"/>
        <v>#DIV/0!</v>
      </c>
      <c r="Y80" s="1">
        <v>0</v>
      </c>
      <c r="Z80" s="1">
        <v>0.16980000000000001</v>
      </c>
      <c r="AA80" s="1">
        <v>0</v>
      </c>
      <c r="AB80" s="1">
        <v>0.17119999999999999</v>
      </c>
      <c r="AC80" s="1">
        <v>0</v>
      </c>
      <c r="AD80" s="1">
        <v>0</v>
      </c>
      <c r="AE80" s="1">
        <v>0</v>
      </c>
      <c r="AF80" s="1">
        <v>1.9334</v>
      </c>
      <c r="AG80" s="1">
        <v>0.1686</v>
      </c>
      <c r="AH80" s="1">
        <v>0</v>
      </c>
      <c r="AI80" s="21" t="s">
        <v>159</v>
      </c>
      <c r="AJ80" s="1">
        <f t="shared" si="30"/>
        <v>0</v>
      </c>
      <c r="AK80" s="1">
        <f t="shared" si="31"/>
        <v>0</v>
      </c>
      <c r="AL80" s="1"/>
      <c r="AM80" s="1"/>
      <c r="AN80" s="1"/>
      <c r="AO80" s="1"/>
      <c r="AP80" s="1"/>
      <c r="AQ80" s="1"/>
      <c r="AR80" s="1"/>
      <c r="AS80" s="1"/>
      <c r="AT80" s="1"/>
      <c r="AU80" s="1"/>
    </row>
    <row r="81" spans="1:47" x14ac:dyDescent="0.25">
      <c r="A81" s="1" t="s">
        <v>125</v>
      </c>
      <c r="B81" s="1" t="s">
        <v>36</v>
      </c>
      <c r="C81" s="1"/>
      <c r="D81" s="1">
        <v>32</v>
      </c>
      <c r="E81" s="1">
        <v>10</v>
      </c>
      <c r="F81" s="1">
        <v>21</v>
      </c>
      <c r="G81" s="7">
        <v>0.33</v>
      </c>
      <c r="H81" s="1" t="e">
        <v>#N/A</v>
      </c>
      <c r="I81" s="1" t="s">
        <v>37</v>
      </c>
      <c r="J81" s="1">
        <v>81</v>
      </c>
      <c r="K81" s="1">
        <f t="shared" si="23"/>
        <v>-71</v>
      </c>
      <c r="L81" s="1"/>
      <c r="M81" s="1"/>
      <c r="N81" s="1">
        <v>0</v>
      </c>
      <c r="O81" s="1"/>
      <c r="P81" s="1">
        <f t="shared" si="25"/>
        <v>2</v>
      </c>
      <c r="Q81" s="5">
        <f t="shared" si="24"/>
        <v>9</v>
      </c>
      <c r="R81" s="5">
        <f t="shared" si="32"/>
        <v>9</v>
      </c>
      <c r="S81" s="5">
        <f t="shared" si="28"/>
        <v>9</v>
      </c>
      <c r="T81" s="5"/>
      <c r="U81" s="5"/>
      <c r="V81" s="1"/>
      <c r="W81" s="1">
        <f t="shared" si="29"/>
        <v>15</v>
      </c>
      <c r="X81" s="1">
        <f t="shared" si="27"/>
        <v>10.5</v>
      </c>
      <c r="Y81" s="1">
        <v>1.8</v>
      </c>
      <c r="Z81" s="1">
        <v>5.4</v>
      </c>
      <c r="AA81" s="1">
        <v>2.8</v>
      </c>
      <c r="AB81" s="1">
        <v>-0.4</v>
      </c>
      <c r="AC81" s="1">
        <v>1.2</v>
      </c>
      <c r="AD81" s="1">
        <v>0.4</v>
      </c>
      <c r="AE81" s="1">
        <v>0.6</v>
      </c>
      <c r="AF81" s="1">
        <v>1.2</v>
      </c>
      <c r="AG81" s="1">
        <v>2.2000000000000002</v>
      </c>
      <c r="AH81" s="1">
        <v>1.2</v>
      </c>
      <c r="AI81" s="1" t="s">
        <v>47</v>
      </c>
      <c r="AJ81" s="1">
        <f t="shared" si="30"/>
        <v>2.97</v>
      </c>
      <c r="AK81" s="1">
        <f t="shared" si="31"/>
        <v>0</v>
      </c>
      <c r="AL81" s="1"/>
      <c r="AM81" s="1"/>
      <c r="AN81" s="1"/>
      <c r="AO81" s="1"/>
      <c r="AP81" s="1"/>
      <c r="AQ81" s="1"/>
      <c r="AR81" s="1"/>
      <c r="AS81" s="1"/>
      <c r="AT81" s="1"/>
      <c r="AU81" s="1"/>
    </row>
    <row r="82" spans="1:47" x14ac:dyDescent="0.25">
      <c r="A82" s="1" t="s">
        <v>126</v>
      </c>
      <c r="B82" s="1" t="s">
        <v>40</v>
      </c>
      <c r="C82" s="1">
        <v>39.759</v>
      </c>
      <c r="D82" s="1"/>
      <c r="E82" s="1"/>
      <c r="F82" s="1">
        <v>39.759</v>
      </c>
      <c r="G82" s="7">
        <v>1</v>
      </c>
      <c r="H82" s="1" t="e">
        <v>#N/A</v>
      </c>
      <c r="I82" s="1" t="s">
        <v>37</v>
      </c>
      <c r="J82" s="1">
        <v>0.8</v>
      </c>
      <c r="K82" s="1">
        <f t="shared" si="23"/>
        <v>-0.8</v>
      </c>
      <c r="L82" s="1"/>
      <c r="M82" s="1"/>
      <c r="N82" s="1">
        <v>0</v>
      </c>
      <c r="O82" s="1"/>
      <c r="P82" s="1">
        <f t="shared" si="25"/>
        <v>0</v>
      </c>
      <c r="Q82" s="5"/>
      <c r="R82" s="5">
        <f t="shared" si="32"/>
        <v>0</v>
      </c>
      <c r="S82" s="5">
        <f t="shared" si="28"/>
        <v>0</v>
      </c>
      <c r="T82" s="5"/>
      <c r="U82" s="5"/>
      <c r="V82" s="1"/>
      <c r="W82" s="1" t="e">
        <f t="shared" si="29"/>
        <v>#DIV/0!</v>
      </c>
      <c r="X82" s="1" t="e">
        <f t="shared" si="27"/>
        <v>#DIV/0!</v>
      </c>
      <c r="Y82" s="1">
        <v>0</v>
      </c>
      <c r="Z82" s="1">
        <v>0</v>
      </c>
      <c r="AA82" s="1">
        <v>0</v>
      </c>
      <c r="AB82" s="1">
        <v>0</v>
      </c>
      <c r="AC82" s="1">
        <v>0</v>
      </c>
      <c r="AD82" s="1">
        <v>0</v>
      </c>
      <c r="AE82" s="1">
        <v>0</v>
      </c>
      <c r="AF82" s="1">
        <v>0</v>
      </c>
      <c r="AG82" s="1">
        <v>0</v>
      </c>
      <c r="AH82" s="1">
        <v>0</v>
      </c>
      <c r="AI82" s="21" t="s">
        <v>160</v>
      </c>
      <c r="AJ82" s="1">
        <f t="shared" si="30"/>
        <v>0</v>
      </c>
      <c r="AK82" s="1">
        <f t="shared" si="31"/>
        <v>0</v>
      </c>
      <c r="AL82" s="1"/>
      <c r="AM82" s="1"/>
      <c r="AN82" s="1"/>
      <c r="AO82" s="1"/>
      <c r="AP82" s="1"/>
      <c r="AQ82" s="1"/>
      <c r="AR82" s="1"/>
      <c r="AS82" s="1"/>
      <c r="AT82" s="1"/>
      <c r="AU82" s="1"/>
    </row>
    <row r="83" spans="1:47" x14ac:dyDescent="0.25">
      <c r="A83" s="1" t="s">
        <v>127</v>
      </c>
      <c r="B83" s="1" t="s">
        <v>36</v>
      </c>
      <c r="C83" s="1">
        <v>160</v>
      </c>
      <c r="D83" s="1">
        <v>3</v>
      </c>
      <c r="E83" s="1">
        <v>15</v>
      </c>
      <c r="F83" s="1">
        <v>145</v>
      </c>
      <c r="G83" s="7">
        <v>0.22</v>
      </c>
      <c r="H83" s="1" t="e">
        <v>#N/A</v>
      </c>
      <c r="I83" s="1" t="s">
        <v>37</v>
      </c>
      <c r="J83" s="1">
        <v>15</v>
      </c>
      <c r="K83" s="1">
        <f t="shared" si="23"/>
        <v>0</v>
      </c>
      <c r="L83" s="1"/>
      <c r="M83" s="1"/>
      <c r="N83" s="1">
        <v>0</v>
      </c>
      <c r="O83" s="1"/>
      <c r="P83" s="1">
        <f t="shared" si="25"/>
        <v>3</v>
      </c>
      <c r="Q83" s="5"/>
      <c r="R83" s="5">
        <f t="shared" si="32"/>
        <v>0</v>
      </c>
      <c r="S83" s="5">
        <f t="shared" si="28"/>
        <v>0</v>
      </c>
      <c r="T83" s="5"/>
      <c r="U83" s="5"/>
      <c r="V83" s="1"/>
      <c r="W83" s="1">
        <f t="shared" si="29"/>
        <v>48.333333333333336</v>
      </c>
      <c r="X83" s="1">
        <f t="shared" si="27"/>
        <v>48.333333333333336</v>
      </c>
      <c r="Y83" s="1">
        <v>1.8</v>
      </c>
      <c r="Z83" s="1">
        <v>2</v>
      </c>
      <c r="AA83" s="1">
        <v>0.6</v>
      </c>
      <c r="AB83" s="1">
        <v>0</v>
      </c>
      <c r="AC83" s="1">
        <v>0</v>
      </c>
      <c r="AD83" s="1">
        <v>0</v>
      </c>
      <c r="AE83" s="1">
        <v>0</v>
      </c>
      <c r="AF83" s="1">
        <v>0</v>
      </c>
      <c r="AG83" s="1">
        <v>0</v>
      </c>
      <c r="AH83" s="1">
        <v>0</v>
      </c>
      <c r="AI83" s="19" t="s">
        <v>64</v>
      </c>
      <c r="AJ83" s="1">
        <f t="shared" si="30"/>
        <v>0</v>
      </c>
      <c r="AK83" s="1">
        <f t="shared" si="31"/>
        <v>0</v>
      </c>
      <c r="AL83" s="1"/>
      <c r="AM83" s="1"/>
      <c r="AN83" s="1"/>
      <c r="AO83" s="1"/>
      <c r="AP83" s="1"/>
      <c r="AQ83" s="1"/>
      <c r="AR83" s="1"/>
      <c r="AS83" s="1"/>
      <c r="AT83" s="1"/>
      <c r="AU83" s="1"/>
    </row>
    <row r="84" spans="1:47" x14ac:dyDescent="0.25">
      <c r="A84" s="1" t="s">
        <v>128</v>
      </c>
      <c r="B84" s="1" t="s">
        <v>36</v>
      </c>
      <c r="C84" s="1">
        <v>6</v>
      </c>
      <c r="D84" s="1"/>
      <c r="E84" s="1"/>
      <c r="F84" s="1">
        <v>6</v>
      </c>
      <c r="G84" s="7">
        <v>0.84</v>
      </c>
      <c r="H84" s="1">
        <v>50</v>
      </c>
      <c r="I84" s="1" t="s">
        <v>37</v>
      </c>
      <c r="J84" s="1"/>
      <c r="K84" s="1">
        <f t="shared" si="23"/>
        <v>0</v>
      </c>
      <c r="L84" s="1"/>
      <c r="M84" s="1"/>
      <c r="N84" s="1">
        <v>0</v>
      </c>
      <c r="O84" s="1"/>
      <c r="P84" s="1">
        <f t="shared" si="25"/>
        <v>0</v>
      </c>
      <c r="Q84" s="5"/>
      <c r="R84" s="5">
        <f t="shared" si="32"/>
        <v>0</v>
      </c>
      <c r="S84" s="5">
        <f t="shared" si="28"/>
        <v>0</v>
      </c>
      <c r="T84" s="5"/>
      <c r="U84" s="5"/>
      <c r="V84" s="1"/>
      <c r="W84" s="1" t="e">
        <f t="shared" si="29"/>
        <v>#DIV/0!</v>
      </c>
      <c r="X84" s="1" t="e">
        <f t="shared" si="27"/>
        <v>#DIV/0!</v>
      </c>
      <c r="Y84" s="1">
        <v>0</v>
      </c>
      <c r="Z84" s="1">
        <v>0</v>
      </c>
      <c r="AA84" s="1">
        <v>0.2</v>
      </c>
      <c r="AB84" s="1">
        <v>1</v>
      </c>
      <c r="AC84" s="1">
        <v>0.2</v>
      </c>
      <c r="AD84" s="1">
        <v>1</v>
      </c>
      <c r="AE84" s="1">
        <v>0.6</v>
      </c>
      <c r="AF84" s="1">
        <v>1</v>
      </c>
      <c r="AG84" s="1">
        <v>1.8</v>
      </c>
      <c r="AH84" s="1">
        <v>0.2</v>
      </c>
      <c r="AI84" s="21" t="s">
        <v>161</v>
      </c>
      <c r="AJ84" s="1">
        <f t="shared" si="30"/>
        <v>0</v>
      </c>
      <c r="AK84" s="1">
        <f t="shared" si="31"/>
        <v>0</v>
      </c>
      <c r="AL84" s="1"/>
      <c r="AM84" s="1"/>
      <c r="AN84" s="1"/>
      <c r="AO84" s="1"/>
      <c r="AP84" s="1"/>
      <c r="AQ84" s="1"/>
      <c r="AR84" s="1"/>
      <c r="AS84" s="1"/>
      <c r="AT84" s="1"/>
      <c r="AU84" s="1"/>
    </row>
    <row r="85" spans="1:47" x14ac:dyDescent="0.25">
      <c r="A85" s="1" t="s">
        <v>129</v>
      </c>
      <c r="B85" s="1" t="s">
        <v>40</v>
      </c>
      <c r="C85" s="1"/>
      <c r="D85" s="1">
        <v>12.038</v>
      </c>
      <c r="E85" s="1"/>
      <c r="F85" s="1">
        <v>12.038</v>
      </c>
      <c r="G85" s="7">
        <v>1</v>
      </c>
      <c r="H85" s="1">
        <v>120</v>
      </c>
      <c r="I85" s="1" t="s">
        <v>37</v>
      </c>
      <c r="J85" s="1"/>
      <c r="K85" s="1">
        <f t="shared" si="23"/>
        <v>0</v>
      </c>
      <c r="L85" s="1"/>
      <c r="M85" s="1"/>
      <c r="N85" s="1">
        <v>0</v>
      </c>
      <c r="O85" s="1"/>
      <c r="P85" s="1">
        <f t="shared" si="25"/>
        <v>0</v>
      </c>
      <c r="Q85" s="5"/>
      <c r="R85" s="5">
        <f t="shared" si="32"/>
        <v>0</v>
      </c>
      <c r="S85" s="5">
        <f t="shared" si="28"/>
        <v>0</v>
      </c>
      <c r="T85" s="5"/>
      <c r="U85" s="5"/>
      <c r="V85" s="1"/>
      <c r="W85" s="1" t="e">
        <f t="shared" si="29"/>
        <v>#DIV/0!</v>
      </c>
      <c r="X85" s="1" t="e">
        <f t="shared" si="27"/>
        <v>#DIV/0!</v>
      </c>
      <c r="Y85" s="1">
        <v>0</v>
      </c>
      <c r="Z85" s="1">
        <v>0</v>
      </c>
      <c r="AA85" s="1">
        <v>0</v>
      </c>
      <c r="AB85" s="1">
        <v>0</v>
      </c>
      <c r="AC85" s="1">
        <v>0</v>
      </c>
      <c r="AD85" s="1">
        <v>0</v>
      </c>
      <c r="AE85" s="1">
        <v>0</v>
      </c>
      <c r="AF85" s="1">
        <v>0</v>
      </c>
      <c r="AG85" s="1">
        <v>0</v>
      </c>
      <c r="AH85" s="1">
        <v>0</v>
      </c>
      <c r="AI85" s="1" t="s">
        <v>81</v>
      </c>
      <c r="AJ85" s="1">
        <f t="shared" si="30"/>
        <v>0</v>
      </c>
      <c r="AK85" s="1">
        <f t="shared" si="31"/>
        <v>0</v>
      </c>
      <c r="AL85" s="1"/>
      <c r="AM85" s="1"/>
      <c r="AN85" s="1"/>
      <c r="AO85" s="1"/>
      <c r="AP85" s="1"/>
      <c r="AQ85" s="1"/>
      <c r="AR85" s="1"/>
      <c r="AS85" s="1"/>
      <c r="AT85" s="1"/>
      <c r="AU85" s="1"/>
    </row>
    <row r="86" spans="1:47" x14ac:dyDescent="0.25">
      <c r="A86" s="1" t="s">
        <v>130</v>
      </c>
      <c r="B86" s="1" t="s">
        <v>36</v>
      </c>
      <c r="C86" s="1"/>
      <c r="D86" s="1">
        <v>1097</v>
      </c>
      <c r="E86" s="1">
        <v>166</v>
      </c>
      <c r="F86" s="1">
        <v>926</v>
      </c>
      <c r="G86" s="7">
        <v>0.35</v>
      </c>
      <c r="H86" s="1">
        <v>50</v>
      </c>
      <c r="I86" s="1" t="s">
        <v>37</v>
      </c>
      <c r="J86" s="1">
        <v>265</v>
      </c>
      <c r="K86" s="1">
        <f t="shared" si="23"/>
        <v>-99</v>
      </c>
      <c r="L86" s="1"/>
      <c r="M86" s="1"/>
      <c r="N86" s="1">
        <v>150</v>
      </c>
      <c r="O86" s="1">
        <v>90</v>
      </c>
      <c r="P86" s="1">
        <f t="shared" si="25"/>
        <v>33.200000000000003</v>
      </c>
      <c r="Q86" s="5"/>
      <c r="R86" s="5">
        <f t="shared" si="32"/>
        <v>0</v>
      </c>
      <c r="S86" s="5">
        <f t="shared" si="28"/>
        <v>0</v>
      </c>
      <c r="T86" s="5"/>
      <c r="U86" s="5"/>
      <c r="V86" s="1"/>
      <c r="W86" s="1">
        <f t="shared" si="29"/>
        <v>35.120481927710841</v>
      </c>
      <c r="X86" s="1">
        <f t="shared" si="27"/>
        <v>35.120481927710841</v>
      </c>
      <c r="Y86" s="1">
        <v>89.6</v>
      </c>
      <c r="Z86" s="1">
        <v>109.8</v>
      </c>
      <c r="AA86" s="1">
        <v>49.8</v>
      </c>
      <c r="AB86" s="1">
        <v>56</v>
      </c>
      <c r="AC86" s="1">
        <v>16.8</v>
      </c>
      <c r="AD86" s="1">
        <v>50.8</v>
      </c>
      <c r="AE86" s="1">
        <v>51</v>
      </c>
      <c r="AF86" s="1">
        <v>30.4</v>
      </c>
      <c r="AG86" s="1">
        <v>180.8</v>
      </c>
      <c r="AH86" s="1">
        <v>148.6</v>
      </c>
      <c r="AI86" s="1" t="s">
        <v>38</v>
      </c>
      <c r="AJ86" s="1">
        <f t="shared" si="30"/>
        <v>0</v>
      </c>
      <c r="AK86" s="1">
        <f t="shared" si="31"/>
        <v>0</v>
      </c>
      <c r="AL86" s="1"/>
      <c r="AM86" s="1"/>
      <c r="AN86" s="1"/>
      <c r="AO86" s="1"/>
      <c r="AP86" s="1"/>
      <c r="AQ86" s="1"/>
      <c r="AR86" s="1"/>
      <c r="AS86" s="1"/>
      <c r="AT86" s="1"/>
      <c r="AU86" s="1"/>
    </row>
    <row r="87" spans="1:47" x14ac:dyDescent="0.25">
      <c r="A87" s="1" t="s">
        <v>131</v>
      </c>
      <c r="B87" s="1" t="s">
        <v>40</v>
      </c>
      <c r="C87" s="1">
        <v>339.26600000000002</v>
      </c>
      <c r="D87" s="1">
        <v>172.393</v>
      </c>
      <c r="E87" s="1">
        <v>149.81899999999999</v>
      </c>
      <c r="F87" s="1">
        <v>169.99799999999999</v>
      </c>
      <c r="G87" s="7">
        <v>1</v>
      </c>
      <c r="H87" s="1">
        <v>50</v>
      </c>
      <c r="I87" s="1" t="s">
        <v>37</v>
      </c>
      <c r="J87" s="1">
        <v>160.1</v>
      </c>
      <c r="K87" s="1">
        <f t="shared" si="23"/>
        <v>-10.281000000000006</v>
      </c>
      <c r="L87" s="1"/>
      <c r="M87" s="1"/>
      <c r="N87" s="1">
        <v>340</v>
      </c>
      <c r="O87" s="1"/>
      <c r="P87" s="1">
        <f t="shared" si="25"/>
        <v>29.963799999999999</v>
      </c>
      <c r="Q87" s="5"/>
      <c r="R87" s="5">
        <f t="shared" si="32"/>
        <v>0</v>
      </c>
      <c r="S87" s="5">
        <f t="shared" si="28"/>
        <v>0</v>
      </c>
      <c r="T87" s="5"/>
      <c r="U87" s="5"/>
      <c r="V87" s="1"/>
      <c r="W87" s="1">
        <f t="shared" si="29"/>
        <v>17.020471368785</v>
      </c>
      <c r="X87" s="1">
        <f t="shared" si="27"/>
        <v>17.020471368785</v>
      </c>
      <c r="Y87" s="1">
        <v>43.4026</v>
      </c>
      <c r="Z87" s="1">
        <v>25.343399999999999</v>
      </c>
      <c r="AA87" s="1">
        <v>43.3384</v>
      </c>
      <c r="AB87" s="1">
        <v>30.252199999999998</v>
      </c>
      <c r="AC87" s="1">
        <v>21.065999999999999</v>
      </c>
      <c r="AD87" s="1">
        <v>31.290199999999999</v>
      </c>
      <c r="AE87" s="1">
        <v>29.072399999999998</v>
      </c>
      <c r="AF87" s="1">
        <v>33.468800000000002</v>
      </c>
      <c r="AG87" s="1">
        <v>28.153400000000001</v>
      </c>
      <c r="AH87" s="1">
        <v>36.503399999999999</v>
      </c>
      <c r="AI87" s="1" t="s">
        <v>132</v>
      </c>
      <c r="AJ87" s="1">
        <f t="shared" si="30"/>
        <v>0</v>
      </c>
      <c r="AK87" s="1">
        <f t="shared" si="31"/>
        <v>0</v>
      </c>
      <c r="AL87" s="1"/>
      <c r="AM87" s="1"/>
      <c r="AN87" s="1"/>
      <c r="AO87" s="1"/>
      <c r="AP87" s="1"/>
      <c r="AQ87" s="1"/>
      <c r="AR87" s="1"/>
      <c r="AS87" s="1"/>
      <c r="AT87" s="1"/>
      <c r="AU87" s="1"/>
    </row>
    <row r="88" spans="1:47" x14ac:dyDescent="0.25">
      <c r="A88" s="1" t="s">
        <v>133</v>
      </c>
      <c r="B88" s="1" t="s">
        <v>36</v>
      </c>
      <c r="C88" s="1">
        <v>795</v>
      </c>
      <c r="D88" s="1">
        <v>587</v>
      </c>
      <c r="E88" s="1">
        <v>578</v>
      </c>
      <c r="F88" s="1">
        <v>712</v>
      </c>
      <c r="G88" s="7">
        <v>0.35</v>
      </c>
      <c r="H88" s="1">
        <v>50</v>
      </c>
      <c r="I88" s="1" t="s">
        <v>37</v>
      </c>
      <c r="J88" s="1">
        <v>582</v>
      </c>
      <c r="K88" s="1">
        <f t="shared" si="23"/>
        <v>-4</v>
      </c>
      <c r="L88" s="1"/>
      <c r="M88" s="1"/>
      <c r="N88" s="1">
        <v>230</v>
      </c>
      <c r="O88" s="1"/>
      <c r="P88" s="1">
        <f t="shared" si="25"/>
        <v>115.6</v>
      </c>
      <c r="Q88" s="5">
        <f t="shared" si="24"/>
        <v>792</v>
      </c>
      <c r="R88" s="5">
        <f>U88</f>
        <v>900</v>
      </c>
      <c r="S88" s="5">
        <f t="shared" si="28"/>
        <v>790</v>
      </c>
      <c r="T88" s="5">
        <v>110</v>
      </c>
      <c r="U88" s="5">
        <v>900</v>
      </c>
      <c r="V88" s="1"/>
      <c r="W88" s="1">
        <f t="shared" si="29"/>
        <v>15.934256055363322</v>
      </c>
      <c r="X88" s="1">
        <f t="shared" si="27"/>
        <v>8.1487889273356409</v>
      </c>
      <c r="Y88" s="1">
        <v>96</v>
      </c>
      <c r="Z88" s="1">
        <v>113.8</v>
      </c>
      <c r="AA88" s="1">
        <v>134.19999999999999</v>
      </c>
      <c r="AB88" s="1">
        <v>82.6</v>
      </c>
      <c r="AC88" s="1">
        <v>88.8</v>
      </c>
      <c r="AD88" s="1">
        <v>74.2</v>
      </c>
      <c r="AE88" s="1">
        <v>87.8</v>
      </c>
      <c r="AF88" s="1">
        <v>100.02</v>
      </c>
      <c r="AG88" s="1">
        <v>73.8</v>
      </c>
      <c r="AH88" s="1">
        <v>89.8</v>
      </c>
      <c r="AI88" s="1"/>
      <c r="AJ88" s="1">
        <f t="shared" si="30"/>
        <v>276.5</v>
      </c>
      <c r="AK88" s="1">
        <f t="shared" si="31"/>
        <v>38.5</v>
      </c>
      <c r="AL88" s="1"/>
      <c r="AM88" s="1"/>
      <c r="AN88" s="1"/>
      <c r="AO88" s="1"/>
      <c r="AP88" s="1"/>
      <c r="AQ88" s="1"/>
      <c r="AR88" s="1"/>
      <c r="AS88" s="1"/>
      <c r="AT88" s="1"/>
      <c r="AU88" s="1"/>
    </row>
    <row r="89" spans="1:47" x14ac:dyDescent="0.25">
      <c r="A89" s="1" t="s">
        <v>134</v>
      </c>
      <c r="B89" s="1" t="s">
        <v>36</v>
      </c>
      <c r="C89" s="1"/>
      <c r="D89" s="1">
        <v>54</v>
      </c>
      <c r="E89" s="1">
        <v>3</v>
      </c>
      <c r="F89" s="1">
        <v>51</v>
      </c>
      <c r="G89" s="7">
        <v>0.3</v>
      </c>
      <c r="H89" s="1">
        <v>45</v>
      </c>
      <c r="I89" s="1" t="s">
        <v>37</v>
      </c>
      <c r="J89" s="1">
        <v>6</v>
      </c>
      <c r="K89" s="1">
        <f t="shared" si="23"/>
        <v>-3</v>
      </c>
      <c r="L89" s="1"/>
      <c r="M89" s="1"/>
      <c r="N89" s="1">
        <v>0</v>
      </c>
      <c r="O89" s="1"/>
      <c r="P89" s="1">
        <f t="shared" si="25"/>
        <v>0.6</v>
      </c>
      <c r="Q89" s="5"/>
      <c r="R89" s="5">
        <f t="shared" si="32"/>
        <v>0</v>
      </c>
      <c r="S89" s="5">
        <f t="shared" si="28"/>
        <v>0</v>
      </c>
      <c r="T89" s="5"/>
      <c r="U89" s="5"/>
      <c r="V89" s="1"/>
      <c r="W89" s="1">
        <f t="shared" si="29"/>
        <v>85</v>
      </c>
      <c r="X89" s="1">
        <f t="shared" si="27"/>
        <v>85</v>
      </c>
      <c r="Y89" s="1">
        <v>3</v>
      </c>
      <c r="Z89" s="1">
        <v>5.2</v>
      </c>
      <c r="AA89" s="1">
        <v>3.2</v>
      </c>
      <c r="AB89" s="1">
        <v>0</v>
      </c>
      <c r="AC89" s="1">
        <v>7.6</v>
      </c>
      <c r="AD89" s="1">
        <v>0</v>
      </c>
      <c r="AE89" s="1">
        <v>0</v>
      </c>
      <c r="AF89" s="1">
        <v>0</v>
      </c>
      <c r="AG89" s="1">
        <v>0</v>
      </c>
      <c r="AH89" s="1">
        <v>0</v>
      </c>
      <c r="AI89" s="1" t="s">
        <v>81</v>
      </c>
      <c r="AJ89" s="1">
        <f t="shared" si="30"/>
        <v>0</v>
      </c>
      <c r="AK89" s="1">
        <f t="shared" si="31"/>
        <v>0</v>
      </c>
      <c r="AL89" s="1"/>
      <c r="AM89" s="1"/>
      <c r="AN89" s="1"/>
      <c r="AO89" s="1"/>
      <c r="AP89" s="1"/>
      <c r="AQ89" s="1"/>
      <c r="AR89" s="1"/>
      <c r="AS89" s="1"/>
      <c r="AT89" s="1"/>
      <c r="AU89" s="1"/>
    </row>
    <row r="90" spans="1:47" x14ac:dyDescent="0.25">
      <c r="A90" s="1" t="s">
        <v>135</v>
      </c>
      <c r="B90" s="1" t="s">
        <v>36</v>
      </c>
      <c r="C90" s="1">
        <v>1</v>
      </c>
      <c r="D90" s="1">
        <v>12</v>
      </c>
      <c r="E90" s="1">
        <v>5</v>
      </c>
      <c r="F90" s="1">
        <v>4</v>
      </c>
      <c r="G90" s="7">
        <v>0.18</v>
      </c>
      <c r="H90" s="1" t="e">
        <v>#N/A</v>
      </c>
      <c r="I90" s="1" t="s">
        <v>37</v>
      </c>
      <c r="J90" s="1">
        <v>18</v>
      </c>
      <c r="K90" s="1">
        <f t="shared" si="23"/>
        <v>-13</v>
      </c>
      <c r="L90" s="1"/>
      <c r="M90" s="1"/>
      <c r="N90" s="1">
        <v>19</v>
      </c>
      <c r="O90" s="1"/>
      <c r="P90" s="1">
        <f t="shared" si="25"/>
        <v>1</v>
      </c>
      <c r="Q90" s="5"/>
      <c r="R90" s="5">
        <f t="shared" si="32"/>
        <v>0</v>
      </c>
      <c r="S90" s="5">
        <f t="shared" si="28"/>
        <v>0</v>
      </c>
      <c r="T90" s="5"/>
      <c r="U90" s="5"/>
      <c r="V90" s="1"/>
      <c r="W90" s="1">
        <f t="shared" si="29"/>
        <v>23</v>
      </c>
      <c r="X90" s="1">
        <f t="shared" si="27"/>
        <v>23</v>
      </c>
      <c r="Y90" s="1">
        <v>8.4</v>
      </c>
      <c r="Z90" s="1">
        <v>10.6</v>
      </c>
      <c r="AA90" s="1">
        <v>5.2</v>
      </c>
      <c r="AB90" s="1">
        <v>0</v>
      </c>
      <c r="AC90" s="1">
        <v>0</v>
      </c>
      <c r="AD90" s="1">
        <v>0</v>
      </c>
      <c r="AE90" s="1">
        <v>0</v>
      </c>
      <c r="AF90" s="1">
        <v>0</v>
      </c>
      <c r="AG90" s="1">
        <v>0</v>
      </c>
      <c r="AH90" s="1">
        <v>0</v>
      </c>
      <c r="AI90" s="1"/>
      <c r="AJ90" s="1">
        <f t="shared" si="30"/>
        <v>0</v>
      </c>
      <c r="AK90" s="1">
        <f t="shared" si="31"/>
        <v>0</v>
      </c>
      <c r="AL90" s="1"/>
      <c r="AM90" s="1"/>
      <c r="AN90" s="1"/>
      <c r="AO90" s="1"/>
      <c r="AP90" s="1"/>
      <c r="AQ90" s="1"/>
      <c r="AR90" s="1"/>
      <c r="AS90" s="1"/>
      <c r="AT90" s="1"/>
      <c r="AU90" s="1"/>
    </row>
    <row r="91" spans="1:47" x14ac:dyDescent="0.25">
      <c r="A91" s="1" t="s">
        <v>136</v>
      </c>
      <c r="B91" s="1" t="s">
        <v>36</v>
      </c>
      <c r="C91" s="1">
        <v>16</v>
      </c>
      <c r="D91" s="1">
        <v>5</v>
      </c>
      <c r="E91" s="1">
        <v>10</v>
      </c>
      <c r="F91" s="1">
        <v>6</v>
      </c>
      <c r="G91" s="7">
        <v>0.18</v>
      </c>
      <c r="H91" s="1" t="e">
        <v>#N/A</v>
      </c>
      <c r="I91" s="1" t="s">
        <v>37</v>
      </c>
      <c r="J91" s="1">
        <v>23</v>
      </c>
      <c r="K91" s="1">
        <f t="shared" si="23"/>
        <v>-13</v>
      </c>
      <c r="L91" s="1"/>
      <c r="M91" s="1"/>
      <c r="N91" s="1">
        <v>170</v>
      </c>
      <c r="O91" s="1"/>
      <c r="P91" s="1">
        <f t="shared" si="25"/>
        <v>2</v>
      </c>
      <c r="Q91" s="5"/>
      <c r="R91" s="5">
        <f t="shared" si="32"/>
        <v>0</v>
      </c>
      <c r="S91" s="5">
        <f t="shared" si="28"/>
        <v>0</v>
      </c>
      <c r="T91" s="5"/>
      <c r="U91" s="5"/>
      <c r="V91" s="1"/>
      <c r="W91" s="1">
        <f t="shared" si="29"/>
        <v>88</v>
      </c>
      <c r="X91" s="1">
        <f t="shared" si="27"/>
        <v>88</v>
      </c>
      <c r="Y91" s="1">
        <v>17.600000000000001</v>
      </c>
      <c r="Z91" s="1">
        <v>12</v>
      </c>
      <c r="AA91" s="1">
        <v>5.2</v>
      </c>
      <c r="AB91" s="1">
        <v>0</v>
      </c>
      <c r="AC91" s="1">
        <v>0</v>
      </c>
      <c r="AD91" s="1">
        <v>0</v>
      </c>
      <c r="AE91" s="1">
        <v>0</v>
      </c>
      <c r="AF91" s="1">
        <v>0</v>
      </c>
      <c r="AG91" s="1">
        <v>0</v>
      </c>
      <c r="AH91" s="1">
        <v>0</v>
      </c>
      <c r="AI91" s="1"/>
      <c r="AJ91" s="1">
        <f t="shared" si="30"/>
        <v>0</v>
      </c>
      <c r="AK91" s="1">
        <f t="shared" si="31"/>
        <v>0</v>
      </c>
      <c r="AL91" s="1"/>
      <c r="AM91" s="1"/>
      <c r="AN91" s="1"/>
      <c r="AO91" s="1"/>
      <c r="AP91" s="1"/>
      <c r="AQ91" s="1"/>
      <c r="AR91" s="1"/>
      <c r="AS91" s="1"/>
      <c r="AT91" s="1"/>
      <c r="AU91" s="1"/>
    </row>
    <row r="92" spans="1:47" x14ac:dyDescent="0.25">
      <c r="A92" s="1" t="s">
        <v>137</v>
      </c>
      <c r="B92" s="1" t="s">
        <v>36</v>
      </c>
      <c r="C92" s="1">
        <v>40</v>
      </c>
      <c r="D92" s="1">
        <v>4</v>
      </c>
      <c r="E92" s="1">
        <v>25</v>
      </c>
      <c r="F92" s="1">
        <v>15</v>
      </c>
      <c r="G92" s="7">
        <v>0.18</v>
      </c>
      <c r="H92" s="1" t="e">
        <v>#N/A</v>
      </c>
      <c r="I92" s="1" t="s">
        <v>37</v>
      </c>
      <c r="J92" s="1">
        <v>33</v>
      </c>
      <c r="K92" s="1">
        <f t="shared" si="23"/>
        <v>-8</v>
      </c>
      <c r="L92" s="1"/>
      <c r="M92" s="1"/>
      <c r="N92" s="1">
        <v>17</v>
      </c>
      <c r="O92" s="1"/>
      <c r="P92" s="1">
        <f t="shared" si="25"/>
        <v>5</v>
      </c>
      <c r="Q92" s="5">
        <f t="shared" si="24"/>
        <v>43</v>
      </c>
      <c r="R92" s="5">
        <f t="shared" si="32"/>
        <v>43</v>
      </c>
      <c r="S92" s="5">
        <f t="shared" si="28"/>
        <v>43</v>
      </c>
      <c r="T92" s="5"/>
      <c r="U92" s="5"/>
      <c r="V92" s="1"/>
      <c r="W92" s="1">
        <f t="shared" si="29"/>
        <v>15</v>
      </c>
      <c r="X92" s="1">
        <f t="shared" si="27"/>
        <v>6.4</v>
      </c>
      <c r="Y92" s="1">
        <v>6</v>
      </c>
      <c r="Z92" s="1">
        <v>7.2</v>
      </c>
      <c r="AA92" s="1">
        <v>5.4</v>
      </c>
      <c r="AB92" s="1">
        <v>0</v>
      </c>
      <c r="AC92" s="1">
        <v>0</v>
      </c>
      <c r="AD92" s="1">
        <v>0</v>
      </c>
      <c r="AE92" s="1">
        <v>0</v>
      </c>
      <c r="AF92" s="1">
        <v>0</v>
      </c>
      <c r="AG92" s="1">
        <v>0</v>
      </c>
      <c r="AH92" s="1">
        <v>0</v>
      </c>
      <c r="AI92" s="1"/>
      <c r="AJ92" s="1">
        <f t="shared" si="30"/>
        <v>7.7399999999999993</v>
      </c>
      <c r="AK92" s="1">
        <f t="shared" si="31"/>
        <v>0</v>
      </c>
      <c r="AL92" s="1"/>
      <c r="AM92" s="1"/>
      <c r="AN92" s="1"/>
      <c r="AO92" s="1"/>
      <c r="AP92" s="1"/>
      <c r="AQ92" s="1"/>
      <c r="AR92" s="1"/>
      <c r="AS92" s="1"/>
      <c r="AT92" s="1"/>
      <c r="AU92" s="1"/>
    </row>
    <row r="93" spans="1:47" x14ac:dyDescent="0.25">
      <c r="A93" s="1" t="s">
        <v>138</v>
      </c>
      <c r="B93" s="1" t="s">
        <v>36</v>
      </c>
      <c r="C93" s="1"/>
      <c r="D93" s="1"/>
      <c r="E93" s="1"/>
      <c r="F93" s="1"/>
      <c r="G93" s="7">
        <v>0.18</v>
      </c>
      <c r="H93" s="1" t="e">
        <v>#N/A</v>
      </c>
      <c r="I93" s="1" t="s">
        <v>37</v>
      </c>
      <c r="J93" s="1"/>
      <c r="K93" s="1">
        <f t="shared" si="23"/>
        <v>0</v>
      </c>
      <c r="L93" s="1"/>
      <c r="M93" s="1"/>
      <c r="N93" s="1">
        <v>0</v>
      </c>
      <c r="O93" s="1"/>
      <c r="P93" s="1">
        <f t="shared" si="25"/>
        <v>0</v>
      </c>
      <c r="Q93" s="5">
        <v>40</v>
      </c>
      <c r="R93" s="5">
        <f t="shared" si="32"/>
        <v>40</v>
      </c>
      <c r="S93" s="5">
        <f t="shared" si="28"/>
        <v>40</v>
      </c>
      <c r="T93" s="5"/>
      <c r="U93" s="5"/>
      <c r="V93" s="1"/>
      <c r="W93" s="1" t="e">
        <f t="shared" si="29"/>
        <v>#DIV/0!</v>
      </c>
      <c r="X93" s="1" t="e">
        <f t="shared" si="27"/>
        <v>#DIV/0!</v>
      </c>
      <c r="Y93" s="1">
        <v>0</v>
      </c>
      <c r="Z93" s="1">
        <v>0</v>
      </c>
      <c r="AA93" s="1">
        <v>0</v>
      </c>
      <c r="AB93" s="1">
        <v>0</v>
      </c>
      <c r="AC93" s="1">
        <v>0</v>
      </c>
      <c r="AD93" s="1">
        <v>0</v>
      </c>
      <c r="AE93" s="1">
        <v>0</v>
      </c>
      <c r="AF93" s="1">
        <v>0</v>
      </c>
      <c r="AG93" s="1">
        <v>0</v>
      </c>
      <c r="AH93" s="1">
        <v>0</v>
      </c>
      <c r="AI93" s="1" t="s">
        <v>139</v>
      </c>
      <c r="AJ93" s="1">
        <f t="shared" si="30"/>
        <v>7.1999999999999993</v>
      </c>
      <c r="AK93" s="1">
        <f t="shared" si="31"/>
        <v>0</v>
      </c>
      <c r="AL93" s="1"/>
      <c r="AM93" s="1"/>
      <c r="AN93" s="1"/>
      <c r="AO93" s="1"/>
      <c r="AP93" s="1"/>
      <c r="AQ93" s="1"/>
      <c r="AR93" s="1"/>
      <c r="AS93" s="1"/>
      <c r="AT93" s="1"/>
      <c r="AU93" s="1"/>
    </row>
    <row r="94" spans="1:47" x14ac:dyDescent="0.25">
      <c r="A94" s="1" t="s">
        <v>140</v>
      </c>
      <c r="B94" s="1" t="s">
        <v>36</v>
      </c>
      <c r="C94" s="1"/>
      <c r="D94" s="1">
        <v>48</v>
      </c>
      <c r="E94" s="1"/>
      <c r="F94" s="1">
        <v>48</v>
      </c>
      <c r="G94" s="7">
        <v>0.18</v>
      </c>
      <c r="H94" s="1">
        <v>120</v>
      </c>
      <c r="I94" s="1" t="s">
        <v>37</v>
      </c>
      <c r="J94" s="1"/>
      <c r="K94" s="1">
        <f t="shared" si="23"/>
        <v>0</v>
      </c>
      <c r="L94" s="1"/>
      <c r="M94" s="1"/>
      <c r="N94" s="1">
        <v>0</v>
      </c>
      <c r="O94" s="1"/>
      <c r="P94" s="1">
        <f t="shared" si="25"/>
        <v>0</v>
      </c>
      <c r="Q94" s="5"/>
      <c r="R94" s="5">
        <f t="shared" si="32"/>
        <v>0</v>
      </c>
      <c r="S94" s="5">
        <f t="shared" si="28"/>
        <v>0</v>
      </c>
      <c r="T94" s="5"/>
      <c r="U94" s="5"/>
      <c r="V94" s="1"/>
      <c r="W94" s="1" t="e">
        <f t="shared" si="29"/>
        <v>#DIV/0!</v>
      </c>
      <c r="X94" s="1" t="e">
        <f t="shared" si="27"/>
        <v>#DIV/0!</v>
      </c>
      <c r="Y94" s="1">
        <v>0</v>
      </c>
      <c r="Z94" s="1">
        <v>0</v>
      </c>
      <c r="AA94" s="1">
        <v>0</v>
      </c>
      <c r="AB94" s="1">
        <v>0</v>
      </c>
      <c r="AC94" s="1">
        <v>0</v>
      </c>
      <c r="AD94" s="1">
        <v>0</v>
      </c>
      <c r="AE94" s="1">
        <v>0</v>
      </c>
      <c r="AF94" s="1">
        <v>0</v>
      </c>
      <c r="AG94" s="1">
        <v>0</v>
      </c>
      <c r="AH94" s="1">
        <v>0</v>
      </c>
      <c r="AI94" s="1" t="s">
        <v>81</v>
      </c>
      <c r="AJ94" s="1">
        <f t="shared" si="30"/>
        <v>0</v>
      </c>
      <c r="AK94" s="1">
        <f t="shared" si="31"/>
        <v>0</v>
      </c>
      <c r="AL94" s="1"/>
      <c r="AM94" s="1"/>
      <c r="AN94" s="1"/>
      <c r="AO94" s="1"/>
      <c r="AP94" s="1"/>
      <c r="AQ94" s="1"/>
      <c r="AR94" s="1"/>
      <c r="AS94" s="1"/>
      <c r="AT94" s="1"/>
      <c r="AU94" s="1"/>
    </row>
    <row r="95" spans="1:47" x14ac:dyDescent="0.25">
      <c r="A95" s="1" t="s">
        <v>141</v>
      </c>
      <c r="B95" s="1" t="s">
        <v>36</v>
      </c>
      <c r="C95" s="1">
        <v>32</v>
      </c>
      <c r="D95" s="1">
        <v>177</v>
      </c>
      <c r="E95" s="1">
        <v>71</v>
      </c>
      <c r="F95" s="1">
        <v>124</v>
      </c>
      <c r="G95" s="7">
        <v>0.28000000000000003</v>
      </c>
      <c r="H95" s="1">
        <v>45</v>
      </c>
      <c r="I95" s="1" t="s">
        <v>37</v>
      </c>
      <c r="J95" s="1">
        <v>73</v>
      </c>
      <c r="K95" s="1">
        <f t="shared" si="23"/>
        <v>-2</v>
      </c>
      <c r="L95" s="1"/>
      <c r="M95" s="1"/>
      <c r="N95" s="1">
        <v>0</v>
      </c>
      <c r="O95" s="1"/>
      <c r="P95" s="1">
        <f t="shared" si="25"/>
        <v>14.2</v>
      </c>
      <c r="Q95" s="5">
        <f t="shared" si="24"/>
        <v>89</v>
      </c>
      <c r="R95" s="5">
        <f t="shared" ref="R95:R96" si="33">U95</f>
        <v>100</v>
      </c>
      <c r="S95" s="5">
        <f t="shared" si="28"/>
        <v>100</v>
      </c>
      <c r="T95" s="5"/>
      <c r="U95" s="5">
        <v>100</v>
      </c>
      <c r="V95" s="1"/>
      <c r="W95" s="1">
        <f t="shared" si="29"/>
        <v>15.774647887323944</v>
      </c>
      <c r="X95" s="1">
        <f t="shared" si="27"/>
        <v>8.7323943661971839</v>
      </c>
      <c r="Y95" s="1">
        <v>10.199999999999999</v>
      </c>
      <c r="Z95" s="1">
        <v>16.8</v>
      </c>
      <c r="AA95" s="1">
        <v>3.2</v>
      </c>
      <c r="AB95" s="1">
        <v>4</v>
      </c>
      <c r="AC95" s="1">
        <v>3.6</v>
      </c>
      <c r="AD95" s="1">
        <v>1.8</v>
      </c>
      <c r="AE95" s="1">
        <v>1.4</v>
      </c>
      <c r="AF95" s="1">
        <v>0</v>
      </c>
      <c r="AG95" s="1">
        <v>0</v>
      </c>
      <c r="AH95" s="1">
        <v>0</v>
      </c>
      <c r="AI95" s="1" t="s">
        <v>142</v>
      </c>
      <c r="AJ95" s="1">
        <f t="shared" si="30"/>
        <v>28.000000000000004</v>
      </c>
      <c r="AK95" s="1">
        <f t="shared" si="31"/>
        <v>0</v>
      </c>
      <c r="AL95" s="1"/>
      <c r="AM95" s="1"/>
      <c r="AN95" s="1"/>
      <c r="AO95" s="1"/>
      <c r="AP95" s="1"/>
      <c r="AQ95" s="1"/>
      <c r="AR95" s="1"/>
      <c r="AS95" s="1"/>
      <c r="AT95" s="1"/>
      <c r="AU95" s="1"/>
    </row>
    <row r="96" spans="1:47" x14ac:dyDescent="0.25">
      <c r="A96" s="1" t="s">
        <v>143</v>
      </c>
      <c r="B96" s="1" t="s">
        <v>36</v>
      </c>
      <c r="C96" s="1">
        <v>278</v>
      </c>
      <c r="D96" s="1">
        <v>15</v>
      </c>
      <c r="E96" s="1">
        <v>116</v>
      </c>
      <c r="F96" s="1">
        <v>158</v>
      </c>
      <c r="G96" s="7">
        <v>0.28000000000000003</v>
      </c>
      <c r="H96" s="1">
        <v>45</v>
      </c>
      <c r="I96" s="1" t="s">
        <v>37</v>
      </c>
      <c r="J96" s="1">
        <v>138</v>
      </c>
      <c r="K96" s="1">
        <f t="shared" ref="K96:K103" si="34">E96-J96</f>
        <v>-22</v>
      </c>
      <c r="L96" s="1"/>
      <c r="M96" s="1"/>
      <c r="N96" s="1">
        <v>120</v>
      </c>
      <c r="O96" s="1"/>
      <c r="P96" s="1">
        <f t="shared" si="25"/>
        <v>23.2</v>
      </c>
      <c r="Q96" s="5">
        <f>14*P96-O96-N96-F96</f>
        <v>46.800000000000011</v>
      </c>
      <c r="R96" s="5">
        <f t="shared" si="33"/>
        <v>90</v>
      </c>
      <c r="S96" s="5">
        <f t="shared" si="28"/>
        <v>90</v>
      </c>
      <c r="T96" s="5"/>
      <c r="U96" s="5">
        <v>90</v>
      </c>
      <c r="V96" s="1"/>
      <c r="W96" s="1">
        <f t="shared" si="29"/>
        <v>15.862068965517242</v>
      </c>
      <c r="X96" s="1">
        <f t="shared" si="27"/>
        <v>11.982758620689655</v>
      </c>
      <c r="Y96" s="1">
        <v>24.8</v>
      </c>
      <c r="Z96" s="1">
        <v>17.8</v>
      </c>
      <c r="AA96" s="1">
        <v>10</v>
      </c>
      <c r="AB96" s="1">
        <v>9</v>
      </c>
      <c r="AC96" s="1">
        <v>15.6</v>
      </c>
      <c r="AD96" s="1">
        <v>0.2</v>
      </c>
      <c r="AE96" s="1">
        <v>0</v>
      </c>
      <c r="AF96" s="1">
        <v>0</v>
      </c>
      <c r="AG96" s="1">
        <v>0</v>
      </c>
      <c r="AH96" s="1">
        <v>0</v>
      </c>
      <c r="AI96" s="17" t="s">
        <v>144</v>
      </c>
      <c r="AJ96" s="1">
        <f t="shared" si="30"/>
        <v>25.200000000000003</v>
      </c>
      <c r="AK96" s="1">
        <f t="shared" si="31"/>
        <v>0</v>
      </c>
      <c r="AL96" s="1"/>
      <c r="AM96" s="1"/>
      <c r="AN96" s="1"/>
      <c r="AO96" s="1"/>
      <c r="AP96" s="1"/>
      <c r="AQ96" s="1"/>
      <c r="AR96" s="1"/>
      <c r="AS96" s="1"/>
      <c r="AT96" s="1"/>
      <c r="AU96" s="1"/>
    </row>
    <row r="97" spans="1:47" x14ac:dyDescent="0.25">
      <c r="A97" s="1" t="s">
        <v>145</v>
      </c>
      <c r="B97" s="1" t="s">
        <v>36</v>
      </c>
      <c r="C97" s="1">
        <v>43</v>
      </c>
      <c r="D97" s="1">
        <v>249</v>
      </c>
      <c r="E97" s="1">
        <v>55</v>
      </c>
      <c r="F97" s="1">
        <v>222</v>
      </c>
      <c r="G97" s="7">
        <v>0.28000000000000003</v>
      </c>
      <c r="H97" s="1">
        <v>45</v>
      </c>
      <c r="I97" s="1" t="s">
        <v>37</v>
      </c>
      <c r="J97" s="1">
        <v>90</v>
      </c>
      <c r="K97" s="1">
        <f t="shared" si="34"/>
        <v>-35</v>
      </c>
      <c r="L97" s="1"/>
      <c r="M97" s="1"/>
      <c r="N97" s="1">
        <v>0</v>
      </c>
      <c r="O97" s="1"/>
      <c r="P97" s="1">
        <f t="shared" si="25"/>
        <v>11</v>
      </c>
      <c r="Q97" s="5"/>
      <c r="R97" s="5">
        <f t="shared" si="32"/>
        <v>0</v>
      </c>
      <c r="S97" s="5">
        <f t="shared" si="28"/>
        <v>0</v>
      </c>
      <c r="T97" s="5"/>
      <c r="U97" s="5"/>
      <c r="V97" s="1"/>
      <c r="W97" s="1">
        <f t="shared" si="29"/>
        <v>20.181818181818183</v>
      </c>
      <c r="X97" s="1">
        <f t="shared" si="27"/>
        <v>20.181818181818183</v>
      </c>
      <c r="Y97" s="1">
        <v>7.4</v>
      </c>
      <c r="Z97" s="1">
        <v>22.8</v>
      </c>
      <c r="AA97" s="1">
        <v>9.8000000000000007</v>
      </c>
      <c r="AB97" s="1">
        <v>4.5999999999999996</v>
      </c>
      <c r="AC97" s="1">
        <v>5</v>
      </c>
      <c r="AD97" s="1">
        <v>10.4</v>
      </c>
      <c r="AE97" s="1">
        <v>2.6</v>
      </c>
      <c r="AF97" s="1">
        <v>0</v>
      </c>
      <c r="AG97" s="1">
        <v>0</v>
      </c>
      <c r="AH97" s="1">
        <v>0</v>
      </c>
      <c r="AI97" s="1"/>
      <c r="AJ97" s="1">
        <f t="shared" si="30"/>
        <v>0</v>
      </c>
      <c r="AK97" s="1">
        <f t="shared" si="31"/>
        <v>0</v>
      </c>
      <c r="AL97" s="1"/>
      <c r="AM97" s="1"/>
      <c r="AN97" s="1"/>
      <c r="AO97" s="1"/>
      <c r="AP97" s="1"/>
      <c r="AQ97" s="1"/>
      <c r="AR97" s="1"/>
      <c r="AS97" s="1"/>
      <c r="AT97" s="1"/>
      <c r="AU97" s="1"/>
    </row>
    <row r="98" spans="1:47" x14ac:dyDescent="0.25">
      <c r="A98" s="1" t="s">
        <v>146</v>
      </c>
      <c r="B98" s="1" t="s">
        <v>36</v>
      </c>
      <c r="C98" s="1">
        <v>66</v>
      </c>
      <c r="D98" s="1">
        <v>67</v>
      </c>
      <c r="E98" s="1">
        <v>64</v>
      </c>
      <c r="F98" s="1">
        <v>66</v>
      </c>
      <c r="G98" s="7">
        <v>0.28000000000000003</v>
      </c>
      <c r="H98" s="1">
        <v>50</v>
      </c>
      <c r="I98" s="1" t="s">
        <v>37</v>
      </c>
      <c r="J98" s="1">
        <v>168</v>
      </c>
      <c r="K98" s="1">
        <f t="shared" si="34"/>
        <v>-104</v>
      </c>
      <c r="L98" s="1"/>
      <c r="M98" s="1"/>
      <c r="N98" s="1">
        <v>70</v>
      </c>
      <c r="O98" s="1"/>
      <c r="P98" s="1">
        <f t="shared" si="25"/>
        <v>12.8</v>
      </c>
      <c r="Q98" s="5">
        <f t="shared" si="24"/>
        <v>56</v>
      </c>
      <c r="R98" s="5">
        <f>U98</f>
        <v>70</v>
      </c>
      <c r="S98" s="5">
        <f t="shared" si="28"/>
        <v>70</v>
      </c>
      <c r="T98" s="5"/>
      <c r="U98" s="5">
        <v>70</v>
      </c>
      <c r="V98" s="1"/>
      <c r="W98" s="1">
        <f t="shared" si="29"/>
        <v>16.09375</v>
      </c>
      <c r="X98" s="1">
        <f t="shared" si="27"/>
        <v>10.625</v>
      </c>
      <c r="Y98" s="1">
        <v>12.8</v>
      </c>
      <c r="Z98" s="1">
        <v>12.4</v>
      </c>
      <c r="AA98" s="1">
        <v>10.4</v>
      </c>
      <c r="AB98" s="1">
        <v>6</v>
      </c>
      <c r="AC98" s="1">
        <v>9.1999999999999993</v>
      </c>
      <c r="AD98" s="1">
        <v>9.6</v>
      </c>
      <c r="AE98" s="1">
        <v>0.4</v>
      </c>
      <c r="AF98" s="1">
        <v>0</v>
      </c>
      <c r="AG98" s="1">
        <v>0</v>
      </c>
      <c r="AH98" s="1">
        <v>0</v>
      </c>
      <c r="AI98" s="1" t="s">
        <v>47</v>
      </c>
      <c r="AJ98" s="1">
        <f t="shared" si="30"/>
        <v>19.600000000000001</v>
      </c>
      <c r="AK98" s="1">
        <f t="shared" si="31"/>
        <v>0</v>
      </c>
      <c r="AL98" s="1"/>
      <c r="AM98" s="1"/>
      <c r="AN98" s="1"/>
      <c r="AO98" s="1"/>
      <c r="AP98" s="1"/>
      <c r="AQ98" s="1"/>
      <c r="AR98" s="1"/>
      <c r="AS98" s="1"/>
      <c r="AT98" s="1"/>
      <c r="AU98" s="1"/>
    </row>
    <row r="99" spans="1:47" x14ac:dyDescent="0.25">
      <c r="A99" s="1" t="s">
        <v>147</v>
      </c>
      <c r="B99" s="1" t="s">
        <v>36</v>
      </c>
      <c r="C99" s="1">
        <v>235</v>
      </c>
      <c r="D99" s="1">
        <v>5</v>
      </c>
      <c r="E99" s="1">
        <v>78</v>
      </c>
      <c r="F99" s="1">
        <v>157</v>
      </c>
      <c r="G99" s="7">
        <v>0.33</v>
      </c>
      <c r="H99" s="1">
        <v>45</v>
      </c>
      <c r="I99" s="1" t="s">
        <v>37</v>
      </c>
      <c r="J99" s="1">
        <v>217</v>
      </c>
      <c r="K99" s="1">
        <f t="shared" si="34"/>
        <v>-139</v>
      </c>
      <c r="L99" s="1"/>
      <c r="M99" s="1"/>
      <c r="N99" s="1">
        <v>220</v>
      </c>
      <c r="O99" s="1"/>
      <c r="P99" s="1">
        <f t="shared" si="25"/>
        <v>15.6</v>
      </c>
      <c r="Q99" s="5"/>
      <c r="R99" s="5">
        <f t="shared" si="32"/>
        <v>0</v>
      </c>
      <c r="S99" s="5">
        <f t="shared" si="28"/>
        <v>0</v>
      </c>
      <c r="T99" s="5"/>
      <c r="U99" s="5"/>
      <c r="V99" s="1"/>
      <c r="W99" s="1">
        <f t="shared" si="29"/>
        <v>24.166666666666668</v>
      </c>
      <c r="X99" s="1">
        <f t="shared" si="27"/>
        <v>24.166666666666668</v>
      </c>
      <c r="Y99" s="1">
        <v>28.4</v>
      </c>
      <c r="Z99" s="1">
        <v>19.2</v>
      </c>
      <c r="AA99" s="1">
        <v>5.6</v>
      </c>
      <c r="AB99" s="1">
        <v>0.4</v>
      </c>
      <c r="AC99" s="1">
        <v>0</v>
      </c>
      <c r="AD99" s="1">
        <v>0</v>
      </c>
      <c r="AE99" s="1">
        <v>0</v>
      </c>
      <c r="AF99" s="1">
        <v>0</v>
      </c>
      <c r="AG99" s="1">
        <v>0</v>
      </c>
      <c r="AH99" s="1">
        <v>0</v>
      </c>
      <c r="AI99" s="21" t="s">
        <v>162</v>
      </c>
      <c r="AJ99" s="1">
        <f t="shared" si="30"/>
        <v>0</v>
      </c>
      <c r="AK99" s="1">
        <f t="shared" si="31"/>
        <v>0</v>
      </c>
      <c r="AL99" s="1"/>
      <c r="AM99" s="1"/>
      <c r="AN99" s="1"/>
      <c r="AO99" s="1"/>
      <c r="AP99" s="1"/>
      <c r="AQ99" s="1"/>
      <c r="AR99" s="1"/>
      <c r="AS99" s="1"/>
      <c r="AT99" s="1"/>
      <c r="AU99" s="1"/>
    </row>
    <row r="100" spans="1:47" x14ac:dyDescent="0.25">
      <c r="A100" s="1" t="s">
        <v>148</v>
      </c>
      <c r="B100" s="1" t="s">
        <v>36</v>
      </c>
      <c r="C100" s="1"/>
      <c r="D100" s="1">
        <v>497</v>
      </c>
      <c r="E100" s="1"/>
      <c r="F100" s="1">
        <v>493</v>
      </c>
      <c r="G100" s="7">
        <v>0.3</v>
      </c>
      <c r="H100" s="1" t="e">
        <v>#N/A</v>
      </c>
      <c r="I100" s="1" t="s">
        <v>37</v>
      </c>
      <c r="J100" s="1"/>
      <c r="K100" s="1">
        <f t="shared" si="34"/>
        <v>0</v>
      </c>
      <c r="L100" s="1"/>
      <c r="M100" s="1"/>
      <c r="N100" s="1">
        <v>200</v>
      </c>
      <c r="O100" s="1"/>
      <c r="P100" s="1">
        <f t="shared" si="25"/>
        <v>0</v>
      </c>
      <c r="Q100" s="5"/>
      <c r="R100" s="5">
        <f t="shared" si="32"/>
        <v>0</v>
      </c>
      <c r="S100" s="5">
        <f t="shared" si="28"/>
        <v>0</v>
      </c>
      <c r="T100" s="5"/>
      <c r="U100" s="5"/>
      <c r="V100" s="1"/>
      <c r="W100" s="1" t="e">
        <f t="shared" si="29"/>
        <v>#DIV/0!</v>
      </c>
      <c r="X100" s="1" t="e">
        <f t="shared" si="27"/>
        <v>#DIV/0!</v>
      </c>
      <c r="Y100" s="1">
        <v>0</v>
      </c>
      <c r="Z100" s="1">
        <v>0</v>
      </c>
      <c r="AA100" s="1">
        <v>0</v>
      </c>
      <c r="AB100" s="1">
        <v>0</v>
      </c>
      <c r="AC100" s="1">
        <v>0</v>
      </c>
      <c r="AD100" s="1">
        <v>0</v>
      </c>
      <c r="AE100" s="1">
        <v>0</v>
      </c>
      <c r="AF100" s="1">
        <v>0</v>
      </c>
      <c r="AG100" s="1">
        <v>0</v>
      </c>
      <c r="AH100" s="1">
        <v>0</v>
      </c>
      <c r="AI100" s="1" t="s">
        <v>81</v>
      </c>
      <c r="AJ100" s="1">
        <f t="shared" si="30"/>
        <v>0</v>
      </c>
      <c r="AK100" s="1">
        <f t="shared" si="31"/>
        <v>0</v>
      </c>
      <c r="AL100" s="1"/>
      <c r="AM100" s="1"/>
      <c r="AN100" s="1"/>
      <c r="AO100" s="1"/>
      <c r="AP100" s="1"/>
      <c r="AQ100" s="1"/>
      <c r="AR100" s="1"/>
      <c r="AS100" s="1"/>
      <c r="AT100" s="1"/>
      <c r="AU100" s="1"/>
    </row>
    <row r="101" spans="1:47" x14ac:dyDescent="0.25">
      <c r="A101" s="13" t="s">
        <v>149</v>
      </c>
      <c r="B101" s="13" t="s">
        <v>36</v>
      </c>
      <c r="C101" s="13"/>
      <c r="D101" s="13">
        <v>6</v>
      </c>
      <c r="E101" s="18">
        <v>5</v>
      </c>
      <c r="F101" s="18">
        <v>1</v>
      </c>
      <c r="G101" s="14">
        <v>0</v>
      </c>
      <c r="H101" s="13" t="e">
        <v>#N/A</v>
      </c>
      <c r="I101" s="13" t="s">
        <v>63</v>
      </c>
      <c r="J101" s="13">
        <v>5</v>
      </c>
      <c r="K101" s="13">
        <f t="shared" si="34"/>
        <v>0</v>
      </c>
      <c r="L101" s="13"/>
      <c r="M101" s="13"/>
      <c r="N101" s="13"/>
      <c r="O101" s="13"/>
      <c r="P101" s="13">
        <f t="shared" si="25"/>
        <v>1</v>
      </c>
      <c r="Q101" s="15"/>
      <c r="R101" s="5">
        <f t="shared" si="32"/>
        <v>0</v>
      </c>
      <c r="S101" s="5">
        <f t="shared" si="28"/>
        <v>0</v>
      </c>
      <c r="T101" s="5"/>
      <c r="U101" s="15"/>
      <c r="V101" s="13"/>
      <c r="W101" s="1">
        <f t="shared" si="29"/>
        <v>1</v>
      </c>
      <c r="X101" s="13">
        <f t="shared" si="27"/>
        <v>1</v>
      </c>
      <c r="Y101" s="13">
        <v>0</v>
      </c>
      <c r="Z101" s="13">
        <v>0</v>
      </c>
      <c r="AA101" s="13">
        <v>0</v>
      </c>
      <c r="AB101" s="13">
        <v>0</v>
      </c>
      <c r="AC101" s="13">
        <v>0</v>
      </c>
      <c r="AD101" s="13">
        <v>0</v>
      </c>
      <c r="AE101" s="13">
        <v>0</v>
      </c>
      <c r="AF101" s="13">
        <v>0</v>
      </c>
      <c r="AG101" s="13">
        <v>0</v>
      </c>
      <c r="AH101" s="13">
        <v>0</v>
      </c>
      <c r="AI101" s="11" t="s">
        <v>154</v>
      </c>
      <c r="AJ101" s="1">
        <f t="shared" si="30"/>
        <v>0</v>
      </c>
      <c r="AK101" s="1">
        <f t="shared" si="31"/>
        <v>0</v>
      </c>
      <c r="AL101" s="1"/>
      <c r="AM101" s="1"/>
      <c r="AN101" s="1"/>
      <c r="AO101" s="1"/>
      <c r="AP101" s="1"/>
      <c r="AQ101" s="1"/>
      <c r="AR101" s="1"/>
      <c r="AS101" s="1"/>
      <c r="AT101" s="1"/>
      <c r="AU101" s="1"/>
    </row>
    <row r="102" spans="1:47" x14ac:dyDescent="0.25">
      <c r="A102" s="25" t="s">
        <v>150</v>
      </c>
      <c r="B102" s="22" t="s">
        <v>36</v>
      </c>
      <c r="C102" s="22">
        <v>463</v>
      </c>
      <c r="D102" s="22">
        <v>2</v>
      </c>
      <c r="E102" s="18">
        <v>28</v>
      </c>
      <c r="F102" s="18">
        <v>435</v>
      </c>
      <c r="G102" s="23">
        <v>0</v>
      </c>
      <c r="H102" s="22" t="e">
        <v>#N/A</v>
      </c>
      <c r="I102" s="22" t="s">
        <v>151</v>
      </c>
      <c r="J102" s="22">
        <v>28</v>
      </c>
      <c r="K102" s="22">
        <f t="shared" si="34"/>
        <v>0</v>
      </c>
      <c r="L102" s="22"/>
      <c r="M102" s="22"/>
      <c r="N102" s="22">
        <v>0</v>
      </c>
      <c r="O102" s="22"/>
      <c r="P102" s="22">
        <f t="shared" si="25"/>
        <v>5.6</v>
      </c>
      <c r="Q102" s="24"/>
      <c r="R102" s="5">
        <f t="shared" si="32"/>
        <v>0</v>
      </c>
      <c r="S102" s="5">
        <f t="shared" si="28"/>
        <v>0</v>
      </c>
      <c r="T102" s="5"/>
      <c r="U102" s="24"/>
      <c r="V102" s="22"/>
      <c r="W102" s="1">
        <f t="shared" si="29"/>
        <v>77.678571428571431</v>
      </c>
      <c r="X102" s="22">
        <f t="shared" si="27"/>
        <v>77.678571428571431</v>
      </c>
      <c r="Y102" s="22">
        <v>4.4000000000000004</v>
      </c>
      <c r="Z102" s="22">
        <v>14.4</v>
      </c>
      <c r="AA102" s="22">
        <v>18.8</v>
      </c>
      <c r="AB102" s="22">
        <v>15.2</v>
      </c>
      <c r="AC102" s="22">
        <v>2.2000000000000002</v>
      </c>
      <c r="AD102" s="22">
        <v>0.6</v>
      </c>
      <c r="AE102" s="22">
        <v>1</v>
      </c>
      <c r="AF102" s="22">
        <v>4.1137999999999986</v>
      </c>
      <c r="AG102" s="22">
        <v>3.2</v>
      </c>
      <c r="AH102" s="22">
        <v>2</v>
      </c>
      <c r="AI102" s="22"/>
      <c r="AJ102" s="1">
        <f t="shared" si="30"/>
        <v>0</v>
      </c>
      <c r="AK102" s="1">
        <f t="shared" si="31"/>
        <v>0</v>
      </c>
      <c r="AL102" s="1"/>
      <c r="AM102" s="1"/>
      <c r="AN102" s="1"/>
      <c r="AO102" s="1"/>
      <c r="AP102" s="1"/>
      <c r="AQ102" s="1"/>
      <c r="AR102" s="1"/>
      <c r="AS102" s="1"/>
      <c r="AT102" s="1"/>
      <c r="AU102" s="1"/>
    </row>
    <row r="103" spans="1:47" x14ac:dyDescent="0.25">
      <c r="A103" s="22" t="s">
        <v>152</v>
      </c>
      <c r="B103" s="22" t="s">
        <v>40</v>
      </c>
      <c r="C103" s="22">
        <v>19.872</v>
      </c>
      <c r="D103" s="22">
        <v>143.072</v>
      </c>
      <c r="E103" s="18">
        <v>62.869</v>
      </c>
      <c r="F103" s="18">
        <v>98.525000000000006</v>
      </c>
      <c r="G103" s="23">
        <v>0</v>
      </c>
      <c r="H103" s="22" t="e">
        <v>#N/A</v>
      </c>
      <c r="I103" s="22" t="s">
        <v>151</v>
      </c>
      <c r="J103" s="22">
        <v>60</v>
      </c>
      <c r="K103" s="22">
        <f t="shared" si="34"/>
        <v>2.8689999999999998</v>
      </c>
      <c r="L103" s="22"/>
      <c r="M103" s="22"/>
      <c r="N103" s="22">
        <v>0</v>
      </c>
      <c r="O103" s="22"/>
      <c r="P103" s="22">
        <f t="shared" si="25"/>
        <v>12.5738</v>
      </c>
      <c r="Q103" s="24"/>
      <c r="R103" s="5">
        <f t="shared" si="32"/>
        <v>0</v>
      </c>
      <c r="S103" s="5">
        <f t="shared" si="28"/>
        <v>0</v>
      </c>
      <c r="T103" s="5"/>
      <c r="U103" s="24"/>
      <c r="V103" s="22"/>
      <c r="W103" s="1">
        <f t="shared" si="29"/>
        <v>7.835737804005154</v>
      </c>
      <c r="X103" s="22">
        <f t="shared" si="27"/>
        <v>7.835737804005154</v>
      </c>
      <c r="Y103" s="22">
        <v>17.5838</v>
      </c>
      <c r="Z103" s="22">
        <v>11.1892</v>
      </c>
      <c r="AA103" s="22">
        <v>12.3192</v>
      </c>
      <c r="AB103" s="22">
        <v>24.4542</v>
      </c>
      <c r="AC103" s="22">
        <v>3.379</v>
      </c>
      <c r="AD103" s="22">
        <v>0</v>
      </c>
      <c r="AE103" s="22">
        <v>0.31319999999999998</v>
      </c>
      <c r="AF103" s="22">
        <v>16.824200000000001</v>
      </c>
      <c r="AG103" s="22">
        <v>11.8626</v>
      </c>
      <c r="AH103" s="22">
        <v>16.8262</v>
      </c>
      <c r="AI103" s="22"/>
      <c r="AJ103" s="1">
        <f t="shared" si="30"/>
        <v>0</v>
      </c>
      <c r="AK103" s="1">
        <f t="shared" si="31"/>
        <v>0</v>
      </c>
      <c r="AL103" s="1"/>
      <c r="AM103" s="1"/>
      <c r="AN103" s="1"/>
      <c r="AO103" s="1"/>
      <c r="AP103" s="1"/>
      <c r="AQ103" s="1"/>
      <c r="AR103" s="1"/>
      <c r="AS103" s="1"/>
      <c r="AT103" s="1"/>
      <c r="AU103" s="1"/>
    </row>
    <row r="104" spans="1:47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</row>
    <row r="105" spans="1:47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</row>
    <row r="106" spans="1:47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</row>
    <row r="107" spans="1:47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</row>
    <row r="108" spans="1:47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</row>
    <row r="109" spans="1:47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</row>
    <row r="110" spans="1:47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</row>
    <row r="111" spans="1:47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</row>
    <row r="112" spans="1:47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</row>
    <row r="113" spans="1:47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</row>
    <row r="114" spans="1:47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</row>
    <row r="115" spans="1:47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</row>
    <row r="116" spans="1:47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</row>
    <row r="117" spans="1:47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</row>
    <row r="118" spans="1:47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</row>
    <row r="119" spans="1:47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</row>
    <row r="120" spans="1:47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</row>
    <row r="121" spans="1:47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</row>
    <row r="122" spans="1:47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</row>
    <row r="123" spans="1:47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</row>
    <row r="124" spans="1:47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</row>
    <row r="125" spans="1:47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</row>
    <row r="126" spans="1:47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</row>
    <row r="127" spans="1:47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</row>
    <row r="128" spans="1:47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</row>
    <row r="129" spans="1:47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</row>
    <row r="130" spans="1:47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</row>
    <row r="131" spans="1:47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</row>
    <row r="132" spans="1:47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</row>
    <row r="133" spans="1:47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</row>
    <row r="134" spans="1:47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</row>
    <row r="135" spans="1:47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</row>
    <row r="136" spans="1:47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</row>
    <row r="137" spans="1:47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</row>
    <row r="138" spans="1:47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</row>
    <row r="139" spans="1:47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</row>
    <row r="140" spans="1:47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</row>
    <row r="141" spans="1:47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</row>
    <row r="142" spans="1:47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</row>
    <row r="143" spans="1:47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</row>
    <row r="144" spans="1:47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</row>
    <row r="145" spans="1:47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</row>
    <row r="146" spans="1:47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</row>
    <row r="147" spans="1:47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</row>
    <row r="148" spans="1:47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</row>
    <row r="149" spans="1:47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</row>
    <row r="150" spans="1:47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</row>
    <row r="151" spans="1:47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</row>
    <row r="152" spans="1:47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</row>
    <row r="153" spans="1:47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</row>
    <row r="154" spans="1:47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</row>
    <row r="155" spans="1:47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</row>
    <row r="156" spans="1:47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</row>
    <row r="157" spans="1:47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</row>
    <row r="158" spans="1:47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</row>
    <row r="159" spans="1:47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</row>
    <row r="160" spans="1:47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</row>
    <row r="161" spans="1:47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</row>
    <row r="162" spans="1:47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</row>
    <row r="163" spans="1:47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</row>
    <row r="164" spans="1:47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</row>
    <row r="165" spans="1:47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</row>
    <row r="166" spans="1:47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</row>
    <row r="167" spans="1:47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</row>
    <row r="168" spans="1:47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</row>
    <row r="169" spans="1:47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</row>
    <row r="170" spans="1:47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</row>
    <row r="171" spans="1:47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</row>
    <row r="172" spans="1:47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</row>
    <row r="173" spans="1:47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</row>
    <row r="174" spans="1:47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</row>
    <row r="175" spans="1:47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</row>
    <row r="176" spans="1:47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</row>
    <row r="177" spans="1:47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</row>
    <row r="178" spans="1:47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</row>
    <row r="179" spans="1:47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</row>
    <row r="180" spans="1:47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</row>
    <row r="181" spans="1:47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</row>
    <row r="182" spans="1:47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</row>
    <row r="183" spans="1:47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</row>
    <row r="184" spans="1:47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</row>
    <row r="185" spans="1:47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</row>
    <row r="186" spans="1:47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</row>
    <row r="187" spans="1:47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</row>
    <row r="188" spans="1:47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</row>
    <row r="189" spans="1:47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</row>
    <row r="190" spans="1:47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</row>
    <row r="191" spans="1:47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</row>
    <row r="192" spans="1:47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</row>
    <row r="193" spans="1:47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</row>
    <row r="194" spans="1:47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</row>
    <row r="195" spans="1:47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</row>
    <row r="196" spans="1:47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</row>
    <row r="197" spans="1:47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</row>
    <row r="198" spans="1:47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</row>
    <row r="199" spans="1:47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</row>
    <row r="200" spans="1:47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</row>
    <row r="201" spans="1:47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</row>
    <row r="202" spans="1:47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</row>
    <row r="203" spans="1:47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</row>
    <row r="204" spans="1:47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</row>
    <row r="205" spans="1:47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</row>
    <row r="206" spans="1:47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</row>
    <row r="207" spans="1:47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</row>
    <row r="208" spans="1:47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</row>
    <row r="209" spans="1:47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</row>
    <row r="210" spans="1:47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</row>
    <row r="211" spans="1:47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</row>
    <row r="212" spans="1:47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</row>
    <row r="213" spans="1:47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</row>
    <row r="214" spans="1:47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</row>
    <row r="215" spans="1:47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</row>
    <row r="216" spans="1:47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</row>
    <row r="217" spans="1:47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</row>
    <row r="218" spans="1:47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</row>
    <row r="219" spans="1:47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</row>
    <row r="220" spans="1:47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</row>
    <row r="221" spans="1:47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</row>
    <row r="222" spans="1:47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</row>
    <row r="223" spans="1:47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</row>
    <row r="224" spans="1:47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</row>
    <row r="225" spans="1:47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</row>
    <row r="226" spans="1:47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</row>
    <row r="227" spans="1:47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</row>
    <row r="228" spans="1:47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</row>
    <row r="229" spans="1:47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</row>
    <row r="230" spans="1:47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</row>
    <row r="231" spans="1:47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</row>
    <row r="232" spans="1:47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</row>
    <row r="233" spans="1:47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</row>
    <row r="234" spans="1:47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</row>
    <row r="235" spans="1:47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</row>
    <row r="236" spans="1:47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</row>
    <row r="237" spans="1:47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</row>
    <row r="238" spans="1:47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</row>
    <row r="239" spans="1:47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</row>
    <row r="240" spans="1:47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</row>
    <row r="241" spans="1:47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</row>
    <row r="242" spans="1:47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</row>
    <row r="243" spans="1:47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</row>
    <row r="244" spans="1:47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</row>
    <row r="245" spans="1:47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</row>
    <row r="246" spans="1:47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</row>
    <row r="247" spans="1:47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</row>
    <row r="248" spans="1:47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</row>
    <row r="249" spans="1:47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</row>
    <row r="250" spans="1:47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</row>
    <row r="251" spans="1:47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</row>
    <row r="252" spans="1:47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</row>
    <row r="253" spans="1:47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</row>
    <row r="254" spans="1:47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</row>
    <row r="255" spans="1:47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</row>
    <row r="256" spans="1:47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</row>
    <row r="257" spans="1:47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</row>
    <row r="258" spans="1:47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</row>
    <row r="259" spans="1:47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</row>
    <row r="260" spans="1:47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</row>
    <row r="261" spans="1:47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</row>
    <row r="262" spans="1:47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</row>
    <row r="263" spans="1:47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</row>
    <row r="264" spans="1:47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</row>
    <row r="265" spans="1:47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</row>
    <row r="266" spans="1:47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</row>
    <row r="267" spans="1:47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</row>
    <row r="268" spans="1:47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</row>
    <row r="269" spans="1:47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</row>
    <row r="270" spans="1:47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</row>
    <row r="271" spans="1:47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</row>
    <row r="272" spans="1:47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</row>
    <row r="273" spans="1:47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</row>
    <row r="274" spans="1:47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</row>
    <row r="275" spans="1:47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</row>
    <row r="276" spans="1:47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</row>
    <row r="277" spans="1:47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</row>
    <row r="278" spans="1:47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</row>
    <row r="279" spans="1:47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</row>
    <row r="280" spans="1:47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</row>
    <row r="281" spans="1:47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</row>
    <row r="282" spans="1:47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</row>
    <row r="283" spans="1:47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</row>
    <row r="284" spans="1:47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</row>
    <row r="285" spans="1:47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</row>
    <row r="286" spans="1:47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</row>
    <row r="287" spans="1:47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</row>
    <row r="288" spans="1:47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</row>
    <row r="289" spans="1:47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</row>
    <row r="290" spans="1:47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</row>
    <row r="291" spans="1:47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</row>
    <row r="292" spans="1:47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</row>
    <row r="293" spans="1:47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</row>
    <row r="294" spans="1:47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</row>
    <row r="295" spans="1:47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</row>
    <row r="296" spans="1:47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</row>
    <row r="297" spans="1:47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</row>
    <row r="298" spans="1:47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</row>
    <row r="299" spans="1:47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</row>
    <row r="300" spans="1:47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</row>
    <row r="301" spans="1:47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</row>
    <row r="302" spans="1:47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</row>
    <row r="303" spans="1:47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</row>
    <row r="304" spans="1:47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</row>
    <row r="305" spans="1:47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</row>
    <row r="306" spans="1:47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</row>
    <row r="307" spans="1:47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</row>
    <row r="308" spans="1:47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</row>
    <row r="309" spans="1:47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</row>
    <row r="310" spans="1:47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</row>
    <row r="311" spans="1:47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</row>
    <row r="312" spans="1:47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</row>
    <row r="313" spans="1:47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</row>
    <row r="314" spans="1:47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</row>
    <row r="315" spans="1:47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</row>
    <row r="316" spans="1:47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</row>
    <row r="317" spans="1:47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</row>
    <row r="318" spans="1:47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</row>
    <row r="319" spans="1:47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</row>
    <row r="320" spans="1:47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</row>
    <row r="321" spans="1:47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</row>
    <row r="322" spans="1:47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</row>
    <row r="323" spans="1:47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</row>
    <row r="324" spans="1:47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</row>
    <row r="325" spans="1:47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</row>
    <row r="326" spans="1:47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</row>
    <row r="327" spans="1:47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</row>
    <row r="328" spans="1:47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</row>
    <row r="329" spans="1:47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</row>
    <row r="330" spans="1:47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</row>
    <row r="331" spans="1:47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</row>
    <row r="332" spans="1:47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</row>
    <row r="333" spans="1:47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</row>
    <row r="334" spans="1:47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</row>
    <row r="335" spans="1:47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</row>
    <row r="336" spans="1:47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</row>
    <row r="337" spans="1:47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</row>
    <row r="338" spans="1:47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</row>
    <row r="339" spans="1:47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</row>
    <row r="340" spans="1:47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</row>
    <row r="341" spans="1:47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</row>
    <row r="342" spans="1:47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</row>
    <row r="343" spans="1:47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</row>
    <row r="344" spans="1:47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</row>
    <row r="345" spans="1:47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</row>
    <row r="346" spans="1:47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</row>
    <row r="347" spans="1:47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</row>
    <row r="348" spans="1:47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</row>
    <row r="349" spans="1:47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</row>
    <row r="350" spans="1:47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</row>
    <row r="351" spans="1:47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</row>
    <row r="352" spans="1:47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</row>
    <row r="353" spans="1:47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</row>
    <row r="354" spans="1:47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</row>
    <row r="355" spans="1:47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</row>
    <row r="356" spans="1:47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</row>
    <row r="357" spans="1:47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</row>
    <row r="358" spans="1:47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</row>
    <row r="359" spans="1:47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</row>
    <row r="360" spans="1:47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</row>
    <row r="361" spans="1:47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</row>
    <row r="362" spans="1:47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</row>
    <row r="363" spans="1:47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</row>
    <row r="364" spans="1:47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</row>
    <row r="365" spans="1:47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</row>
    <row r="366" spans="1:47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</row>
    <row r="367" spans="1:47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</row>
    <row r="368" spans="1:47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</row>
    <row r="369" spans="1:47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</row>
    <row r="370" spans="1:47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</row>
    <row r="371" spans="1:47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</row>
    <row r="372" spans="1:47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</row>
    <row r="373" spans="1:47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</row>
    <row r="374" spans="1:47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</row>
    <row r="375" spans="1:47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</row>
    <row r="376" spans="1:47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</row>
    <row r="377" spans="1:47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</row>
    <row r="378" spans="1:47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</row>
    <row r="379" spans="1:47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</row>
    <row r="380" spans="1:47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</row>
    <row r="381" spans="1:47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</row>
    <row r="382" spans="1:47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</row>
    <row r="383" spans="1:47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</row>
    <row r="384" spans="1:47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</row>
    <row r="385" spans="1:47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</row>
    <row r="386" spans="1:47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</row>
    <row r="387" spans="1:47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</row>
    <row r="388" spans="1:47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</row>
    <row r="389" spans="1:47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</row>
    <row r="390" spans="1:47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</row>
    <row r="391" spans="1:47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</row>
    <row r="392" spans="1:47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</row>
    <row r="393" spans="1:47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</row>
    <row r="394" spans="1:47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</row>
    <row r="395" spans="1:47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</row>
    <row r="396" spans="1:47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</row>
    <row r="397" spans="1:47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</row>
    <row r="398" spans="1:47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</row>
    <row r="399" spans="1:47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</row>
    <row r="400" spans="1:47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</row>
    <row r="401" spans="1:47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</row>
    <row r="402" spans="1:47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</row>
    <row r="403" spans="1:47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</row>
    <row r="404" spans="1:47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</row>
    <row r="405" spans="1:47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</row>
    <row r="406" spans="1:47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</row>
    <row r="407" spans="1:47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</row>
    <row r="408" spans="1:47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</row>
    <row r="409" spans="1:47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</row>
    <row r="410" spans="1:47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</row>
    <row r="411" spans="1:47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</row>
    <row r="412" spans="1:47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</row>
    <row r="413" spans="1:47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</row>
    <row r="414" spans="1:47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</row>
    <row r="415" spans="1:47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</row>
    <row r="416" spans="1:47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</row>
    <row r="417" spans="1:47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</row>
    <row r="418" spans="1:47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</row>
    <row r="419" spans="1:47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</row>
    <row r="420" spans="1:47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</row>
    <row r="421" spans="1:47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</row>
    <row r="422" spans="1:47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</row>
    <row r="423" spans="1:47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</row>
    <row r="424" spans="1:47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</row>
    <row r="425" spans="1:47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</row>
    <row r="426" spans="1:47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</row>
    <row r="427" spans="1:47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</row>
    <row r="428" spans="1:47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</row>
    <row r="429" spans="1:47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</row>
    <row r="430" spans="1:47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</row>
    <row r="431" spans="1:47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</row>
    <row r="432" spans="1:47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</row>
    <row r="433" spans="1:47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</row>
    <row r="434" spans="1:47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</row>
    <row r="435" spans="1:47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</row>
    <row r="436" spans="1:47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</row>
    <row r="437" spans="1:47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</row>
    <row r="438" spans="1:47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</row>
    <row r="439" spans="1:47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</row>
    <row r="440" spans="1:47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</row>
    <row r="441" spans="1:47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</row>
    <row r="442" spans="1:47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</row>
    <row r="443" spans="1:47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</row>
    <row r="444" spans="1:47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</row>
    <row r="445" spans="1:47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</row>
    <row r="446" spans="1:47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</row>
    <row r="447" spans="1:47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</row>
    <row r="448" spans="1:47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</row>
    <row r="449" spans="1:47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</row>
    <row r="450" spans="1:47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</row>
    <row r="451" spans="1:47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</row>
    <row r="452" spans="1:47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</row>
    <row r="453" spans="1:47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</row>
    <row r="454" spans="1:47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</row>
    <row r="455" spans="1:47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</row>
    <row r="456" spans="1:47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</row>
    <row r="457" spans="1:47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</row>
    <row r="458" spans="1:47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</row>
    <row r="459" spans="1:47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</row>
    <row r="460" spans="1:47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</row>
    <row r="461" spans="1:47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</row>
    <row r="462" spans="1:47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</row>
    <row r="463" spans="1:47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</row>
    <row r="464" spans="1:47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</row>
    <row r="465" spans="1:47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</row>
    <row r="466" spans="1:47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</row>
    <row r="467" spans="1:47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</row>
    <row r="468" spans="1:47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</row>
    <row r="469" spans="1:47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</row>
    <row r="470" spans="1:47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</row>
    <row r="471" spans="1:47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</row>
    <row r="472" spans="1:47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</row>
    <row r="473" spans="1:47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</row>
    <row r="474" spans="1:47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</row>
    <row r="475" spans="1:47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</row>
    <row r="476" spans="1:47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</row>
    <row r="477" spans="1:47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</row>
    <row r="478" spans="1:47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</row>
    <row r="479" spans="1:47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</row>
    <row r="480" spans="1:47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</row>
    <row r="481" spans="1:47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</row>
    <row r="482" spans="1:47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</row>
    <row r="483" spans="1:47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</row>
    <row r="484" spans="1:47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</row>
    <row r="485" spans="1:47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</row>
    <row r="486" spans="1:47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</row>
    <row r="487" spans="1:47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</row>
    <row r="488" spans="1:47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</row>
    <row r="489" spans="1:47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</row>
    <row r="490" spans="1:47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</row>
    <row r="491" spans="1:47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</row>
    <row r="492" spans="1:47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</row>
    <row r="493" spans="1:47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</row>
  </sheetData>
  <autoFilter ref="A3:AJ103" xr:uid="{8535489F-970D-4B06-A8F8-3F5FB83740C4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2025-06-09T11:56:47Z</dcterms:created>
  <dcterms:modified xsi:type="dcterms:W3CDTF">2025-06-10T11:10:57Z</dcterms:modified>
</cp:coreProperties>
</file>