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7,06,25 Ост КИ филиалы\"/>
    </mc:Choice>
  </mc:AlternateContent>
  <xr:revisionPtr revIDLastSave="0" documentId="13_ncr:1_{D5F904DF-DED5-4EA6-A7B6-9FB910E48C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Sheet!$A$3:$AG$115</definedName>
  </definedNames>
  <calcPr calcId="191029"/>
</workbook>
</file>

<file path=xl/calcChain.xml><?xml version="1.0" encoding="utf-8"?>
<calcChain xmlns="http://schemas.openxmlformats.org/spreadsheetml/2006/main">
  <c r="F77" i="1" l="1"/>
  <c r="E77" i="1"/>
  <c r="K77" i="1" s="1"/>
  <c r="F76" i="1"/>
  <c r="E76" i="1"/>
  <c r="K76" i="1" s="1"/>
  <c r="L7" i="1"/>
  <c r="P7" i="1" s="1"/>
  <c r="Q7" i="1" s="1"/>
  <c r="AG7" i="1" s="1"/>
  <c r="L8" i="1"/>
  <c r="P8" i="1" s="1"/>
  <c r="L9" i="1"/>
  <c r="P9" i="1" s="1"/>
  <c r="Q9" i="1" s="1"/>
  <c r="L10" i="1"/>
  <c r="P10" i="1" s="1"/>
  <c r="Q10" i="1" s="1"/>
  <c r="L11" i="1"/>
  <c r="P11" i="1" s="1"/>
  <c r="T11" i="1" s="1"/>
  <c r="L12" i="1"/>
  <c r="P12" i="1" s="1"/>
  <c r="L13" i="1"/>
  <c r="P13" i="1" s="1"/>
  <c r="T13" i="1" s="1"/>
  <c r="L14" i="1"/>
  <c r="P14" i="1" s="1"/>
  <c r="Q14" i="1" s="1"/>
  <c r="AG14" i="1" s="1"/>
  <c r="L15" i="1"/>
  <c r="P15" i="1" s="1"/>
  <c r="AG15" i="1" s="1"/>
  <c r="L16" i="1"/>
  <c r="P16" i="1" s="1"/>
  <c r="Q16" i="1" s="1"/>
  <c r="AG16" i="1" s="1"/>
  <c r="L17" i="1"/>
  <c r="P17" i="1" s="1"/>
  <c r="L18" i="1"/>
  <c r="P18" i="1" s="1"/>
  <c r="Q18" i="1" s="1"/>
  <c r="AG18" i="1" s="1"/>
  <c r="L19" i="1"/>
  <c r="P19" i="1" s="1"/>
  <c r="U19" i="1" s="1"/>
  <c r="L20" i="1"/>
  <c r="P20" i="1" s="1"/>
  <c r="T20" i="1" s="1"/>
  <c r="L21" i="1"/>
  <c r="P21" i="1" s="1"/>
  <c r="Q21" i="1" s="1"/>
  <c r="AG21" i="1" s="1"/>
  <c r="L22" i="1"/>
  <c r="P22" i="1" s="1"/>
  <c r="L23" i="1"/>
  <c r="P23" i="1" s="1"/>
  <c r="T23" i="1" s="1"/>
  <c r="L24" i="1"/>
  <c r="P24" i="1" s="1"/>
  <c r="Q24" i="1" s="1"/>
  <c r="AG24" i="1" s="1"/>
  <c r="L25" i="1"/>
  <c r="P25" i="1" s="1"/>
  <c r="Q25" i="1" s="1"/>
  <c r="L26" i="1"/>
  <c r="P26" i="1" s="1"/>
  <c r="Q26" i="1" s="1"/>
  <c r="AG26" i="1" s="1"/>
  <c r="L27" i="1"/>
  <c r="P27" i="1" s="1"/>
  <c r="L28" i="1"/>
  <c r="P28" i="1" s="1"/>
  <c r="T28" i="1" s="1"/>
  <c r="L29" i="1"/>
  <c r="P29" i="1" s="1"/>
  <c r="T29" i="1" s="1"/>
  <c r="L30" i="1"/>
  <c r="P30" i="1" s="1"/>
  <c r="Q30" i="1" s="1"/>
  <c r="L31" i="1"/>
  <c r="P31" i="1" s="1"/>
  <c r="L32" i="1"/>
  <c r="P32" i="1" s="1"/>
  <c r="Q32" i="1" s="1"/>
  <c r="L33" i="1"/>
  <c r="P33" i="1" s="1"/>
  <c r="L34" i="1"/>
  <c r="P34" i="1" s="1"/>
  <c r="Q34" i="1" s="1"/>
  <c r="AG34" i="1" s="1"/>
  <c r="L35" i="1"/>
  <c r="P35" i="1" s="1"/>
  <c r="Q35" i="1" s="1"/>
  <c r="L36" i="1"/>
  <c r="P36" i="1" s="1"/>
  <c r="L37" i="1"/>
  <c r="P37" i="1" s="1"/>
  <c r="Q37" i="1" s="1"/>
  <c r="AG37" i="1" s="1"/>
  <c r="L38" i="1"/>
  <c r="P38" i="1" s="1"/>
  <c r="U38" i="1" s="1"/>
  <c r="L39" i="1"/>
  <c r="P39" i="1" s="1"/>
  <c r="Q39" i="1" s="1"/>
  <c r="L40" i="1"/>
  <c r="P40" i="1" s="1"/>
  <c r="T40" i="1" s="1"/>
  <c r="L41" i="1"/>
  <c r="P41" i="1" s="1"/>
  <c r="L42" i="1"/>
  <c r="P42" i="1" s="1"/>
  <c r="Q42" i="1" s="1"/>
  <c r="L43" i="1"/>
  <c r="P43" i="1" s="1"/>
  <c r="Q43" i="1" s="1"/>
  <c r="AG43" i="1" s="1"/>
  <c r="L44" i="1"/>
  <c r="P44" i="1" s="1"/>
  <c r="AG44" i="1" s="1"/>
  <c r="L45" i="1"/>
  <c r="P45" i="1" s="1"/>
  <c r="T45" i="1" s="1"/>
  <c r="L46" i="1"/>
  <c r="P46" i="1" s="1"/>
  <c r="AG46" i="1" s="1"/>
  <c r="L47" i="1"/>
  <c r="P47" i="1" s="1"/>
  <c r="U47" i="1" s="1"/>
  <c r="L48" i="1"/>
  <c r="P48" i="1" s="1"/>
  <c r="AG48" i="1" s="1"/>
  <c r="L49" i="1"/>
  <c r="P49" i="1" s="1"/>
  <c r="Q49" i="1" s="1"/>
  <c r="L50" i="1"/>
  <c r="P50" i="1" s="1"/>
  <c r="Q50" i="1" s="1"/>
  <c r="AG50" i="1" s="1"/>
  <c r="L51" i="1"/>
  <c r="P51" i="1" s="1"/>
  <c r="L52" i="1"/>
  <c r="P52" i="1" s="1"/>
  <c r="L53" i="1"/>
  <c r="P53" i="1" s="1"/>
  <c r="Q53" i="1" s="1"/>
  <c r="L54" i="1"/>
  <c r="P54" i="1" s="1"/>
  <c r="Q54" i="1" s="1"/>
  <c r="AG54" i="1" s="1"/>
  <c r="L55" i="1"/>
  <c r="P55" i="1" s="1"/>
  <c r="Q55" i="1" s="1"/>
  <c r="AG55" i="1" s="1"/>
  <c r="L56" i="1"/>
  <c r="P56" i="1" s="1"/>
  <c r="Q56" i="1" s="1"/>
  <c r="AG56" i="1" s="1"/>
  <c r="L57" i="1"/>
  <c r="P57" i="1" s="1"/>
  <c r="U57" i="1" s="1"/>
  <c r="L58" i="1"/>
  <c r="P58" i="1" s="1"/>
  <c r="Q58" i="1" s="1"/>
  <c r="AG58" i="1" s="1"/>
  <c r="L59" i="1"/>
  <c r="P59" i="1" s="1"/>
  <c r="Q59" i="1" s="1"/>
  <c r="L60" i="1"/>
  <c r="P60" i="1" s="1"/>
  <c r="T60" i="1" s="1"/>
  <c r="L61" i="1"/>
  <c r="P61" i="1" s="1"/>
  <c r="Q61" i="1" s="1"/>
  <c r="AG61" i="1" s="1"/>
  <c r="L62" i="1"/>
  <c r="P62" i="1" s="1"/>
  <c r="L63" i="1"/>
  <c r="P63" i="1" s="1"/>
  <c r="Q63" i="1" s="1"/>
  <c r="L64" i="1"/>
  <c r="P64" i="1" s="1"/>
  <c r="Q64" i="1" s="1"/>
  <c r="L65" i="1"/>
  <c r="P65" i="1" s="1"/>
  <c r="Q65" i="1" s="1"/>
  <c r="L66" i="1"/>
  <c r="P66" i="1" s="1"/>
  <c r="U66" i="1" s="1"/>
  <c r="L67" i="1"/>
  <c r="P67" i="1" s="1"/>
  <c r="AG67" i="1" s="1"/>
  <c r="L68" i="1"/>
  <c r="P68" i="1" s="1"/>
  <c r="T68" i="1" s="1"/>
  <c r="L69" i="1"/>
  <c r="P69" i="1" s="1"/>
  <c r="Q69" i="1" s="1"/>
  <c r="L70" i="1"/>
  <c r="P70" i="1" s="1"/>
  <c r="L71" i="1"/>
  <c r="P71" i="1" s="1"/>
  <c r="AG71" i="1" s="1"/>
  <c r="L72" i="1"/>
  <c r="P72" i="1" s="1"/>
  <c r="L73" i="1"/>
  <c r="P73" i="1" s="1"/>
  <c r="T73" i="1" s="1"/>
  <c r="L74" i="1"/>
  <c r="P74" i="1" s="1"/>
  <c r="T74" i="1" s="1"/>
  <c r="L75" i="1"/>
  <c r="P75" i="1" s="1"/>
  <c r="U75" i="1" s="1"/>
  <c r="L78" i="1"/>
  <c r="P78" i="1" s="1"/>
  <c r="Q78" i="1" s="1"/>
  <c r="AG78" i="1" s="1"/>
  <c r="L79" i="1"/>
  <c r="P79" i="1" s="1"/>
  <c r="AG79" i="1" s="1"/>
  <c r="L80" i="1"/>
  <c r="P80" i="1" s="1"/>
  <c r="AG80" i="1" s="1"/>
  <c r="L81" i="1"/>
  <c r="P81" i="1" s="1"/>
  <c r="L82" i="1"/>
  <c r="P82" i="1" s="1"/>
  <c r="L83" i="1"/>
  <c r="P83" i="1" s="1"/>
  <c r="Q83" i="1" s="1"/>
  <c r="L84" i="1"/>
  <c r="P84" i="1" s="1"/>
  <c r="L85" i="1"/>
  <c r="P85" i="1" s="1"/>
  <c r="U85" i="1" s="1"/>
  <c r="L86" i="1"/>
  <c r="P86" i="1" s="1"/>
  <c r="Q86" i="1" s="1"/>
  <c r="L87" i="1"/>
  <c r="P87" i="1" s="1"/>
  <c r="Q87" i="1" s="1"/>
  <c r="L88" i="1"/>
  <c r="P88" i="1" s="1"/>
  <c r="T88" i="1" s="1"/>
  <c r="L89" i="1"/>
  <c r="P89" i="1" s="1"/>
  <c r="Q89" i="1" s="1"/>
  <c r="AG89" i="1" s="1"/>
  <c r="L90" i="1"/>
  <c r="P90" i="1" s="1"/>
  <c r="AG90" i="1" s="1"/>
  <c r="L91" i="1"/>
  <c r="P91" i="1" s="1"/>
  <c r="L92" i="1"/>
  <c r="P92" i="1" s="1"/>
  <c r="L93" i="1"/>
  <c r="P93" i="1" s="1"/>
  <c r="L94" i="1"/>
  <c r="P94" i="1" s="1"/>
  <c r="Q94" i="1" s="1"/>
  <c r="L95" i="1"/>
  <c r="P95" i="1" s="1"/>
  <c r="U95" i="1" s="1"/>
  <c r="L96" i="1"/>
  <c r="P96" i="1" s="1"/>
  <c r="Q96" i="1" s="1"/>
  <c r="AG96" i="1" s="1"/>
  <c r="L97" i="1"/>
  <c r="P97" i="1" s="1"/>
  <c r="Q97" i="1" s="1"/>
  <c r="AG97" i="1" s="1"/>
  <c r="L98" i="1"/>
  <c r="P98" i="1" s="1"/>
  <c r="AG98" i="1" s="1"/>
  <c r="L99" i="1"/>
  <c r="P99" i="1" s="1"/>
  <c r="AG99" i="1" s="1"/>
  <c r="L100" i="1"/>
  <c r="P100" i="1" s="1"/>
  <c r="AG100" i="1" s="1"/>
  <c r="L101" i="1"/>
  <c r="P101" i="1" s="1"/>
  <c r="AG101" i="1" s="1"/>
  <c r="L102" i="1"/>
  <c r="P102" i="1" s="1"/>
  <c r="AG102" i="1" s="1"/>
  <c r="L103" i="1"/>
  <c r="P103" i="1" s="1"/>
  <c r="L104" i="1"/>
  <c r="P104" i="1" s="1"/>
  <c r="U104" i="1" s="1"/>
  <c r="L105" i="1"/>
  <c r="P105" i="1" s="1"/>
  <c r="T105" i="1" s="1"/>
  <c r="L106" i="1"/>
  <c r="P106" i="1" s="1"/>
  <c r="Q106" i="1" s="1"/>
  <c r="L107" i="1"/>
  <c r="P107" i="1" s="1"/>
  <c r="L108" i="1"/>
  <c r="P108" i="1" s="1"/>
  <c r="T108" i="1" s="1"/>
  <c r="L109" i="1"/>
  <c r="P109" i="1" s="1"/>
  <c r="T109" i="1" s="1"/>
  <c r="L110" i="1"/>
  <c r="P110" i="1" s="1"/>
  <c r="Q110" i="1" s="1"/>
  <c r="L111" i="1"/>
  <c r="P111" i="1" s="1"/>
  <c r="L112" i="1"/>
  <c r="P112" i="1" s="1"/>
  <c r="L113" i="1"/>
  <c r="P113" i="1" s="1"/>
  <c r="T113" i="1" s="1"/>
  <c r="L114" i="1"/>
  <c r="P114" i="1" s="1"/>
  <c r="U114" i="1" s="1"/>
  <c r="L115" i="1"/>
  <c r="P115" i="1" s="1"/>
  <c r="T115" i="1" s="1"/>
  <c r="L6" i="1"/>
  <c r="P6" i="1" s="1"/>
  <c r="U6" i="1" s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57" i="1" l="1"/>
  <c r="Q22" i="1"/>
  <c r="AG22" i="1" s="1"/>
  <c r="Q81" i="1"/>
  <c r="AG81" i="1" s="1"/>
  <c r="Q84" i="1"/>
  <c r="AG84" i="1" s="1"/>
  <c r="AG35" i="1"/>
  <c r="AG25" i="1"/>
  <c r="Q36" i="1"/>
  <c r="AG36" i="1" s="1"/>
  <c r="Q66" i="1"/>
  <c r="T66" i="1" s="1"/>
  <c r="AG69" i="1"/>
  <c r="AG42" i="1"/>
  <c r="AG65" i="1"/>
  <c r="Q91" i="1"/>
  <c r="AG91" i="1" s="1"/>
  <c r="AG66" i="1"/>
  <c r="AG9" i="1"/>
  <c r="Q19" i="1"/>
  <c r="AG19" i="1" s="1"/>
  <c r="Q47" i="1"/>
  <c r="AG47" i="1" s="1"/>
  <c r="AG92" i="1"/>
  <c r="T69" i="1"/>
  <c r="Q70" i="1"/>
  <c r="AG70" i="1" s="1"/>
  <c r="AG93" i="1"/>
  <c r="T90" i="1"/>
  <c r="T48" i="1"/>
  <c r="AG49" i="1"/>
  <c r="AG94" i="1"/>
  <c r="T67" i="1"/>
  <c r="AG72" i="1"/>
  <c r="T46" i="1"/>
  <c r="Q27" i="1"/>
  <c r="AG27" i="1" s="1"/>
  <c r="Q51" i="1"/>
  <c r="AG51" i="1" s="1"/>
  <c r="Q75" i="1"/>
  <c r="AG75" i="1" s="1"/>
  <c r="AG30" i="1"/>
  <c r="Q52" i="1"/>
  <c r="AG52" i="1" s="1"/>
  <c r="Q31" i="1"/>
  <c r="AG31" i="1" s="1"/>
  <c r="AG53" i="1"/>
  <c r="AG32" i="1"/>
  <c r="Q33" i="1"/>
  <c r="AG33" i="1" s="1"/>
  <c r="Q8" i="1"/>
  <c r="AG8" i="1" s="1"/>
  <c r="T102" i="1"/>
  <c r="AG57" i="1"/>
  <c r="Q103" i="1"/>
  <c r="AG103" i="1" s="1"/>
  <c r="T101" i="1"/>
  <c r="AG10" i="1"/>
  <c r="Q82" i="1"/>
  <c r="AG82" i="1" s="1"/>
  <c r="Q104" i="1"/>
  <c r="AG104" i="1" s="1"/>
  <c r="T100" i="1"/>
  <c r="Q12" i="1"/>
  <c r="AG12" i="1" s="1"/>
  <c r="AG59" i="1"/>
  <c r="AG83" i="1"/>
  <c r="AG106" i="1"/>
  <c r="T99" i="1"/>
  <c r="T79" i="1"/>
  <c r="T37" i="1"/>
  <c r="Q38" i="1"/>
  <c r="AG38" i="1" s="1"/>
  <c r="Q107" i="1"/>
  <c r="AG107" i="1" s="1"/>
  <c r="T80" i="1"/>
  <c r="T58" i="1"/>
  <c r="T98" i="1"/>
  <c r="T56" i="1"/>
  <c r="AG39" i="1"/>
  <c r="Q62" i="1"/>
  <c r="AG62" i="1" s="1"/>
  <c r="Q85" i="1"/>
  <c r="AG85" i="1" s="1"/>
  <c r="AG110" i="1"/>
  <c r="T97" i="1"/>
  <c r="T55" i="1"/>
  <c r="T15" i="1"/>
  <c r="Q41" i="1"/>
  <c r="AG41" i="1" s="1"/>
  <c r="AG63" i="1"/>
  <c r="AG86" i="1"/>
  <c r="AG111" i="1"/>
  <c r="T34" i="1"/>
  <c r="Q17" i="1"/>
  <c r="AG17" i="1" s="1"/>
  <c r="AG64" i="1"/>
  <c r="AG87" i="1"/>
  <c r="AG112" i="1"/>
  <c r="T71" i="1"/>
  <c r="T50" i="1"/>
  <c r="T9" i="1"/>
  <c r="T89" i="1"/>
  <c r="T26" i="1"/>
  <c r="T25" i="1"/>
  <c r="T65" i="1"/>
  <c r="T44" i="1"/>
  <c r="T24" i="1"/>
  <c r="T43" i="1"/>
  <c r="T61" i="1"/>
  <c r="T21" i="1"/>
  <c r="T18" i="1"/>
  <c r="T78" i="1"/>
  <c r="T16" i="1"/>
  <c r="T35" i="1"/>
  <c r="T96" i="1"/>
  <c r="T54" i="1"/>
  <c r="T14" i="1"/>
  <c r="T7" i="1"/>
  <c r="L77" i="1"/>
  <c r="P77" i="1" s="1"/>
  <c r="U77" i="1" s="1"/>
  <c r="L76" i="1"/>
  <c r="P76" i="1" s="1"/>
  <c r="Q76" i="1" s="1"/>
  <c r="U101" i="1"/>
  <c r="U63" i="1"/>
  <c r="U82" i="1"/>
  <c r="U16" i="1"/>
  <c r="T95" i="1"/>
  <c r="U92" i="1"/>
  <c r="U72" i="1"/>
  <c r="U54" i="1"/>
  <c r="U44" i="1"/>
  <c r="U35" i="1"/>
  <c r="U26" i="1"/>
  <c r="T114" i="1"/>
  <c r="U25" i="1"/>
  <c r="U111" i="1"/>
  <c r="T42" i="1"/>
  <c r="U42" i="1"/>
  <c r="U110" i="1"/>
  <c r="U100" i="1"/>
  <c r="U91" i="1"/>
  <c r="U81" i="1"/>
  <c r="U71" i="1"/>
  <c r="U53" i="1"/>
  <c r="U43" i="1"/>
  <c r="U34" i="1"/>
  <c r="U15" i="1"/>
  <c r="U109" i="1"/>
  <c r="U99" i="1"/>
  <c r="U90" i="1"/>
  <c r="U80" i="1"/>
  <c r="U62" i="1"/>
  <c r="U52" i="1"/>
  <c r="U33" i="1"/>
  <c r="U24" i="1"/>
  <c r="U14" i="1"/>
  <c r="U108" i="1"/>
  <c r="U98" i="1"/>
  <c r="U89" i="1"/>
  <c r="U79" i="1"/>
  <c r="U70" i="1"/>
  <c r="U61" i="1"/>
  <c r="U51" i="1"/>
  <c r="U41" i="1"/>
  <c r="U32" i="1"/>
  <c r="U23" i="1"/>
  <c r="U13" i="1"/>
  <c r="U107" i="1"/>
  <c r="U88" i="1"/>
  <c r="U78" i="1"/>
  <c r="U69" i="1"/>
  <c r="U60" i="1"/>
  <c r="U50" i="1"/>
  <c r="U40" i="1"/>
  <c r="U31" i="1"/>
  <c r="U22" i="1"/>
  <c r="U12" i="1"/>
  <c r="T6" i="1"/>
  <c r="U106" i="1"/>
  <c r="U97" i="1"/>
  <c r="U87" i="1"/>
  <c r="U68" i="1"/>
  <c r="U59" i="1"/>
  <c r="U49" i="1"/>
  <c r="U39" i="1"/>
  <c r="U30" i="1"/>
  <c r="U21" i="1"/>
  <c r="U11" i="1"/>
  <c r="U115" i="1"/>
  <c r="U105" i="1"/>
  <c r="U96" i="1"/>
  <c r="U86" i="1"/>
  <c r="U67" i="1"/>
  <c r="U58" i="1"/>
  <c r="U48" i="1"/>
  <c r="U29" i="1"/>
  <c r="U20" i="1"/>
  <c r="U10" i="1"/>
  <c r="U9" i="1"/>
  <c r="U113" i="1"/>
  <c r="U103" i="1"/>
  <c r="U94" i="1"/>
  <c r="U84" i="1"/>
  <c r="U74" i="1"/>
  <c r="U65" i="1"/>
  <c r="U56" i="1"/>
  <c r="U46" i="1"/>
  <c r="U37" i="1"/>
  <c r="U28" i="1"/>
  <c r="U18" i="1"/>
  <c r="U8" i="1"/>
  <c r="U112" i="1"/>
  <c r="U102" i="1"/>
  <c r="U93" i="1"/>
  <c r="U83" i="1"/>
  <c r="U73" i="1"/>
  <c r="U64" i="1"/>
  <c r="U55" i="1"/>
  <c r="U45" i="1"/>
  <c r="U36" i="1"/>
  <c r="U27" i="1"/>
  <c r="U17" i="1"/>
  <c r="U7" i="1"/>
  <c r="K5" i="1"/>
  <c r="T19" i="1" l="1"/>
  <c r="T22" i="1"/>
  <c r="T81" i="1"/>
  <c r="T91" i="1"/>
  <c r="T84" i="1"/>
  <c r="T36" i="1"/>
  <c r="T38" i="1"/>
  <c r="P5" i="1"/>
  <c r="T82" i="1"/>
  <c r="T41" i="1"/>
  <c r="T83" i="1"/>
  <c r="T62" i="1"/>
  <c r="U76" i="1"/>
  <c r="T10" i="1"/>
  <c r="T30" i="1"/>
  <c r="T70" i="1"/>
  <c r="T107" i="1"/>
  <c r="T31" i="1"/>
  <c r="L5" i="1"/>
  <c r="T85" i="1"/>
  <c r="T104" i="1"/>
  <c r="T47" i="1"/>
  <c r="T57" i="1"/>
  <c r="T17" i="1"/>
  <c r="T92" i="1"/>
  <c r="T27" i="1"/>
  <c r="T112" i="1"/>
  <c r="T103" i="1"/>
  <c r="T75" i="1"/>
  <c r="T51" i="1"/>
  <c r="T93" i="1"/>
  <c r="T8" i="1"/>
  <c r="T33" i="1"/>
  <c r="T63" i="1"/>
  <c r="T12" i="1"/>
  <c r="T110" i="1"/>
  <c r="T32" i="1"/>
  <c r="T64" i="1"/>
  <c r="T52" i="1"/>
  <c r="T86" i="1"/>
  <c r="T72" i="1"/>
  <c r="T106" i="1"/>
  <c r="T49" i="1"/>
  <c r="T94" i="1"/>
  <c r="AG76" i="1"/>
  <c r="T39" i="1"/>
  <c r="T53" i="1"/>
  <c r="AG77" i="1"/>
  <c r="T59" i="1"/>
  <c r="T87" i="1"/>
  <c r="T111" i="1"/>
  <c r="AG5" i="1" l="1"/>
  <c r="Q5" i="1"/>
  <c r="T77" i="1"/>
  <c r="T76" i="1"/>
</calcChain>
</file>

<file path=xl/sharedStrings.xml><?xml version="1.0" encoding="utf-8"?>
<sst xmlns="http://schemas.openxmlformats.org/spreadsheetml/2006/main" count="413" uniqueCount="168">
  <si>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</si>
  <si>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</si>
  <si>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</si>
  <si>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</si>
  <si>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</si>
  <si>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</si>
  <si>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</si>
  <si>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</si>
  <si>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</si>
  <si>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</si>
  <si>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</si>
  <si>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</si>
  <si>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</si>
  <si>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</si>
  <si>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</si>
  <si>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</si>
  <si>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</si>
  <si>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</si>
  <si>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</si>
  <si>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</si>
  <si>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</si>
  <si>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</si>
  <si>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</si>
  <si>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</si>
  <si>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14,06,</t>
  </si>
  <si>
    <t>16,06,</t>
  </si>
  <si>
    <t>17,06,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</si>
  <si>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</si>
  <si>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</si>
  <si>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</si>
  <si>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</si>
  <si>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</si>
  <si>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</si>
  <si>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</si>
  <si>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</si>
  <si>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</si>
  <si>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1146 АРОМАТНАЯ с/к в/у  Останкино</t>
  </si>
  <si>
    <t>кг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</si>
  <si>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</si>
  <si>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</si>
  <si>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</si>
  <si>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</si>
  <si>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</si>
  <si>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</si>
  <si>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</si>
  <si>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</si>
  <si>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</si>
  <si>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</si>
  <si>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</si>
  <si>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</si>
  <si>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</si>
  <si>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</si>
  <si>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</si>
  <si>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</si>
  <si>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</si>
  <si>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</si>
  <si>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</si>
  <si>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</si>
  <si>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</si>
  <si>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</si>
  <si>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</si>
  <si>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</si>
  <si>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</si>
  <si>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</si>
  <si>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</si>
  <si>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</si>
  <si>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</si>
  <si>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</si>
  <si>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</si>
  <si>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</si>
  <si>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</si>
  <si>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</si>
  <si>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</si>
  <si>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</si>
  <si>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</si>
  <si>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</si>
  <si>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</si>
  <si>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</si>
  <si>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</si>
  <si>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</si>
  <si>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</si>
  <si>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</si>
  <si>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</si>
  <si>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</si>
  <si>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</si>
  <si>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</si>
  <si>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</si>
  <si>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</si>
  <si>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</si>
  <si>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</si>
  <si>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</si>
  <si>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</si>
  <si>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</si>
  <si>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</si>
  <si>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</si>
  <si>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</si>
  <si>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</si>
  <si>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</si>
  <si>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</si>
  <si>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</si>
  <si>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</si>
  <si>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</si>
  <si>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</si>
  <si>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</si>
  <si>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</si>
  <si>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</si>
  <si>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</si>
  <si>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</si>
  <si>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</si>
  <si>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</si>
  <si>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</si>
  <si>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</si>
  <si>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</si>
  <si>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</si>
  <si>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</si>
  <si>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</si>
  <si>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</si>
  <si>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</si>
  <si>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</si>
  <si>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</si>
  <si>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</si>
  <si>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</si>
  <si>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</si>
  <si>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</si>
  <si>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</si>
  <si>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</si>
  <si>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</si>
  <si>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</si>
  <si>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</si>
  <si>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</si>
  <si>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</si>
  <si>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</si>
  <si>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</si>
  <si>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</si>
  <si>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</si>
  <si>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</si>
  <si>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</si>
  <si>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</si>
  <si>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</si>
  <si>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</si>
  <si>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</si>
  <si>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</si>
  <si>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</si>
  <si>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</si>
  <si>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</si>
  <si>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</si>
  <si>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</si>
  <si>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</si>
  <si>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</si>
  <si>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</si>
  <si>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</si>
  <si>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</si>
  <si>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</si>
  <si>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</si>
  <si>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</si>
  <si>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</si>
  <si>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</si>
  <si>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</si>
  <si>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</si>
  <si>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</si>
  <si>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</si>
  <si>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</si>
  <si>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</si>
  <si>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</si>
  <si>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</si>
  <si>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</si>
  <si>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MML / 06,03,25 в уценку 85шт.</t>
  </si>
  <si>
    <t>09,01,25 в уценку 107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</si>
</sst>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425781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/>
      <c r="S4" s="1"/>
      <c r="T4" s="1"/>
      <c r="U4" s="1"/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SUM(E6:E493)</f>
        <v>26060.748000000003</v>
      </c>
      <c r="F5" s="4">
        <f>SUM(F6:F493)</f>
        <v>9880.0570000000007</v>
      </c>
      <c r="G5" s="7"/>
      <c r="H5" s="1"/>
      <c r="I5" s="1"/>
      <c r="J5" s="4">
        <f>SUM(J6:J493)</f>
        <v>17168.815999999999</v>
      </c>
      <c r="K5" s="4">
        <f>SUM(K6:K493)</f>
        <v>8891.9319999999971</v>
      </c>
      <c r="L5" s="4">
        <f>SUM(L6:L493)</f>
        <v>16022.742</v>
      </c>
      <c r="M5" s="4">
        <f>SUM(M6:M493)</f>
        <v>10038.005999999999</v>
      </c>
      <c r="N5" s="4">
        <f>SUM(N6:N493)</f>
        <v>8845</v>
      </c>
      <c r="O5" s="4">
        <f>SUM(O6:O493)</f>
        <v>1500</v>
      </c>
      <c r="P5" s="4">
        <f>SUM(P6:P493)</f>
        <v>3204.5484000000001</v>
      </c>
      <c r="Q5" s="4">
        <f>SUM(Q6:Q493)</f>
        <v>23773.713000000003</v>
      </c>
      <c r="R5" s="4">
        <f>SUM(R6:R493)</f>
        <v>0</v>
      </c>
      <c r="S5" s="1"/>
      <c r="T5" s="1"/>
      <c r="U5" s="1"/>
      <c r="V5" s="4">
        <f>SUM(V6:V493)</f>
        <v>2120.9426000000012</v>
      </c>
      <c r="W5" s="4">
        <f>SUM(W6:W493)</f>
        <v>2461.3749999999995</v>
      </c>
      <c r="X5" s="4">
        <f>SUM(X6:X493)</f>
        <v>2841.3421999999996</v>
      </c>
      <c r="Y5" s="4">
        <f>SUM(Y6:Y493)</f>
        <v>2587.6147999999989</v>
      </c>
      <c r="Z5" s="4">
        <f>SUM(Z6:Z493)</f>
        <v>2232.5396000000005</v>
      </c>
      <c r="AA5" s="4">
        <f>SUM(AA6:AA493)</f>
        <v>2450.3140000000008</v>
      </c>
      <c r="AB5" s="4">
        <f>SUM(AB6:AB493)</f>
        <v>1755.4292000000003</v>
      </c>
      <c r="AC5" s="4">
        <f>SUM(AC6:AC493)</f>
        <v>2216.2781999999993</v>
      </c>
      <c r="AD5" s="4">
        <f>SUM(AD6:AD493)</f>
        <v>2866.2182000000016</v>
      </c>
      <c r="AE5" s="4">
        <f>SUM(AE6:AE493)</f>
        <v>2150.1001999999999</v>
      </c>
      <c r="AF5" s="1"/>
      <c r="AG5" s="4">
        <f>SUM(AG6:AG493)</f>
        <v>11770.126999999997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5" t="s">
        <v>36</v>
      </c>
      <c r="B6" s="15" t="s">
        <v>37</v>
      </c>
      <c r="C6" s="15"/>
      <c r="D6" s="15">
        <v>19.491</v>
      </c>
      <c r="E6" s="15">
        <v>19.491</v>
      </c>
      <c r="F6" s="15"/>
      <c r="G6" s="16">
        <v>0</v>
      </c>
      <c r="H6" s="15" t="e">
        <v>#N/A</v>
      </c>
      <c r="I6" s="15" t="s">
        <v>47</v>
      </c>
      <c r="J6" s="15"/>
      <c r="K6" s="15">
        <f t="shared" ref="K6:K36" si="0">E6-J6</f>
        <v>19.491</v>
      </c>
      <c r="L6" s="15">
        <f>E6-M6</f>
        <v>0</v>
      </c>
      <c r="M6" s="15">
        <v>19.491</v>
      </c>
      <c r="N6" s="15"/>
      <c r="O6" s="15"/>
      <c r="P6" s="15">
        <f>L6/5</f>
        <v>0</v>
      </c>
      <c r="Q6" s="17"/>
      <c r="R6" s="17"/>
      <c r="S6" s="15"/>
      <c r="T6" s="15" t="e">
        <f>(F6+N6+O6+Q6)/P6</f>
        <v>#DIV/0!</v>
      </c>
      <c r="U6" s="15" t="e">
        <f>(F6+N6+O6)/P6</f>
        <v>#DIV/0!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39</v>
      </c>
      <c r="C7" s="1">
        <v>585</v>
      </c>
      <c r="D7" s="1">
        <v>973</v>
      </c>
      <c r="E7" s="1">
        <v>377</v>
      </c>
      <c r="F7" s="1">
        <v>489</v>
      </c>
      <c r="G7" s="7">
        <v>0.4</v>
      </c>
      <c r="H7" s="1">
        <v>60</v>
      </c>
      <c r="I7" s="1" t="s">
        <v>40</v>
      </c>
      <c r="J7" s="1">
        <v>274.60000000000002</v>
      </c>
      <c r="K7" s="1">
        <f t="shared" si="0"/>
        <v>102.39999999999998</v>
      </c>
      <c r="L7" s="1">
        <f t="shared" ref="L7:L67" si="1">E7-M7</f>
        <v>281</v>
      </c>
      <c r="M7" s="1">
        <v>96</v>
      </c>
      <c r="N7" s="1">
        <v>0</v>
      </c>
      <c r="O7" s="1"/>
      <c r="P7" s="1">
        <f t="shared" ref="P7:P67" si="2">L7/5</f>
        <v>56.2</v>
      </c>
      <c r="Q7" s="5">
        <f>14*P7-O7-N7-F7</f>
        <v>297.80000000000007</v>
      </c>
      <c r="R7" s="5"/>
      <c r="S7" s="1"/>
      <c r="T7" s="1">
        <f t="shared" ref="T7:T67" si="3">(F7+N7+O7+Q7)/P7</f>
        <v>14</v>
      </c>
      <c r="U7" s="1">
        <f t="shared" ref="U7:U67" si="4">(F7+N7+O7)/P7</f>
        <v>8.7010676156583617</v>
      </c>
      <c r="V7" s="1">
        <v>15.6</v>
      </c>
      <c r="W7" s="1">
        <v>33.6</v>
      </c>
      <c r="X7" s="1">
        <v>66.8</v>
      </c>
      <c r="Y7" s="1">
        <v>23.6</v>
      </c>
      <c r="Z7" s="1">
        <v>41.8</v>
      </c>
      <c r="AA7" s="1">
        <v>41.6</v>
      </c>
      <c r="AB7" s="1">
        <v>14.4</v>
      </c>
      <c r="AC7" s="1">
        <v>35.200000000000003</v>
      </c>
      <c r="AD7" s="1">
        <v>58.4</v>
      </c>
      <c r="AE7" s="1">
        <v>31.6</v>
      </c>
      <c r="AF7" s="1" t="s">
        <v>41</v>
      </c>
      <c r="AG7" s="1">
        <f>G7*Q7</f>
        <v>119.12000000000003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37</v>
      </c>
      <c r="C8" s="1">
        <v>56.064999999999998</v>
      </c>
      <c r="D8" s="1">
        <v>2.3769999999999998</v>
      </c>
      <c r="E8" s="1">
        <v>27.433</v>
      </c>
      <c r="F8" s="1">
        <v>25.047999999999998</v>
      </c>
      <c r="G8" s="7">
        <v>1</v>
      </c>
      <c r="H8" s="1">
        <v>120</v>
      </c>
      <c r="I8" s="1" t="s">
        <v>40</v>
      </c>
      <c r="J8" s="1">
        <v>25</v>
      </c>
      <c r="K8" s="1">
        <f t="shared" si="0"/>
        <v>2.4329999999999998</v>
      </c>
      <c r="L8" s="1">
        <f t="shared" si="1"/>
        <v>27.433</v>
      </c>
      <c r="M8" s="1"/>
      <c r="N8" s="1">
        <v>0</v>
      </c>
      <c r="O8" s="1"/>
      <c r="P8" s="1">
        <f t="shared" si="2"/>
        <v>5.4866000000000001</v>
      </c>
      <c r="Q8" s="5">
        <f t="shared" ref="Q8:Q10" si="5">14*P8-O8-N8-F8</f>
        <v>51.764399999999995</v>
      </c>
      <c r="R8" s="5"/>
      <c r="S8" s="1"/>
      <c r="T8" s="1">
        <f t="shared" si="3"/>
        <v>13.999999999999998</v>
      </c>
      <c r="U8" s="1">
        <f t="shared" si="4"/>
        <v>4.5653045602012172</v>
      </c>
      <c r="V8" s="1">
        <v>2.0973999999999999</v>
      </c>
      <c r="W8" s="1">
        <v>3.1841999999999979</v>
      </c>
      <c r="X8" s="1">
        <v>2.5592000000000001</v>
      </c>
      <c r="Y8" s="1">
        <v>4.6882000000000001</v>
      </c>
      <c r="Z8" s="1">
        <v>3.6566000000000001</v>
      </c>
      <c r="AA8" s="1">
        <v>4.8512000000000004</v>
      </c>
      <c r="AB8" s="1">
        <v>2.4891999999999981</v>
      </c>
      <c r="AC8" s="1">
        <v>6.4730000000000008</v>
      </c>
      <c r="AD8" s="1">
        <v>6.6941999999999986</v>
      </c>
      <c r="AE8" s="1">
        <v>4.6660000000000013</v>
      </c>
      <c r="AF8" s="1" t="s">
        <v>41</v>
      </c>
      <c r="AG8" s="1">
        <f>G8*Q8</f>
        <v>51.764399999999995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37</v>
      </c>
      <c r="C9" s="1">
        <v>264.161</v>
      </c>
      <c r="D9" s="1">
        <v>837.71</v>
      </c>
      <c r="E9" s="1">
        <v>734.81799999999998</v>
      </c>
      <c r="F9" s="1">
        <v>76.775000000000006</v>
      </c>
      <c r="G9" s="7">
        <v>1</v>
      </c>
      <c r="H9" s="1">
        <v>60</v>
      </c>
      <c r="I9" s="1" t="s">
        <v>44</v>
      </c>
      <c r="J9" s="1">
        <v>320.92</v>
      </c>
      <c r="K9" s="1">
        <f t="shared" si="0"/>
        <v>413.89799999999997</v>
      </c>
      <c r="L9" s="1">
        <f t="shared" si="1"/>
        <v>330.07299999999998</v>
      </c>
      <c r="M9" s="1">
        <v>404.745</v>
      </c>
      <c r="N9" s="1">
        <v>200</v>
      </c>
      <c r="O9" s="1">
        <v>100</v>
      </c>
      <c r="P9" s="1">
        <f t="shared" si="2"/>
        <v>66.014600000000002</v>
      </c>
      <c r="Q9" s="5">
        <f t="shared" si="5"/>
        <v>547.4294000000001</v>
      </c>
      <c r="R9" s="5"/>
      <c r="S9" s="1"/>
      <c r="T9" s="1">
        <f t="shared" si="3"/>
        <v>14</v>
      </c>
      <c r="U9" s="1">
        <f t="shared" si="4"/>
        <v>5.707449564187316</v>
      </c>
      <c r="V9" s="1">
        <v>57.743999999999993</v>
      </c>
      <c r="W9" s="1">
        <v>67.385000000000005</v>
      </c>
      <c r="X9" s="1">
        <v>64.848199999999991</v>
      </c>
      <c r="Y9" s="1">
        <v>73.055599999999998</v>
      </c>
      <c r="Z9" s="1">
        <v>57.397199999999998</v>
      </c>
      <c r="AA9" s="1">
        <v>56.106000000000023</v>
      </c>
      <c r="AB9" s="1">
        <v>49.461199999999998</v>
      </c>
      <c r="AC9" s="1">
        <v>61.498599999999989</v>
      </c>
      <c r="AD9" s="1">
        <v>65.7864</v>
      </c>
      <c r="AE9" s="1">
        <v>59.345600000000012</v>
      </c>
      <c r="AF9" s="1" t="s">
        <v>41</v>
      </c>
      <c r="AG9" s="1">
        <f>G9*Q9</f>
        <v>547.4294000000001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37</v>
      </c>
      <c r="C10" s="1">
        <v>45.069000000000003</v>
      </c>
      <c r="D10" s="1"/>
      <c r="E10" s="1">
        <v>28.297999999999998</v>
      </c>
      <c r="F10" s="1">
        <v>4.3780000000000001</v>
      </c>
      <c r="G10" s="7">
        <v>1</v>
      </c>
      <c r="H10" s="1">
        <v>120</v>
      </c>
      <c r="I10" s="1" t="s">
        <v>40</v>
      </c>
      <c r="J10" s="1">
        <v>28</v>
      </c>
      <c r="K10" s="1">
        <f t="shared" si="0"/>
        <v>0.29799999999999827</v>
      </c>
      <c r="L10" s="1">
        <f t="shared" si="1"/>
        <v>28.297999999999998</v>
      </c>
      <c r="M10" s="1"/>
      <c r="N10" s="1">
        <v>0</v>
      </c>
      <c r="O10" s="1"/>
      <c r="P10" s="1">
        <f t="shared" si="2"/>
        <v>5.6595999999999993</v>
      </c>
      <c r="Q10" s="5">
        <f>10*P10-O10-N10-F10</f>
        <v>52.217999999999989</v>
      </c>
      <c r="R10" s="5"/>
      <c r="S10" s="1"/>
      <c r="T10" s="1">
        <f t="shared" si="3"/>
        <v>10</v>
      </c>
      <c r="U10" s="1">
        <f t="shared" si="4"/>
        <v>0.77355290126510723</v>
      </c>
      <c r="V10" s="1">
        <v>2.2909999999999999</v>
      </c>
      <c r="W10" s="1">
        <v>2.3843999999999999</v>
      </c>
      <c r="X10" s="1">
        <v>1.8939999999999999</v>
      </c>
      <c r="Y10" s="1">
        <v>5.0682</v>
      </c>
      <c r="Z10" s="1">
        <v>1.0848</v>
      </c>
      <c r="AA10" s="1">
        <v>4.7033999999999994</v>
      </c>
      <c r="AB10" s="1">
        <v>1.6849999999999989</v>
      </c>
      <c r="AC10" s="1">
        <v>5.7644000000000002</v>
      </c>
      <c r="AD10" s="1">
        <v>4.9436000000000009</v>
      </c>
      <c r="AE10" s="1">
        <v>3.867</v>
      </c>
      <c r="AF10" s="1"/>
      <c r="AG10" s="1">
        <f>G10*Q10</f>
        <v>52.217999999999989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46</v>
      </c>
      <c r="B11" s="15" t="s">
        <v>37</v>
      </c>
      <c r="C11" s="15"/>
      <c r="D11" s="15">
        <v>60.765000000000001</v>
      </c>
      <c r="E11" s="15">
        <v>60.765000000000001</v>
      </c>
      <c r="F11" s="15"/>
      <c r="G11" s="16">
        <v>0</v>
      </c>
      <c r="H11" s="15" t="e">
        <v>#N/A</v>
      </c>
      <c r="I11" s="15" t="s">
        <v>47</v>
      </c>
      <c r="J11" s="15"/>
      <c r="K11" s="15">
        <f t="shared" si="0"/>
        <v>60.765000000000001</v>
      </c>
      <c r="L11" s="15">
        <f t="shared" si="1"/>
        <v>0</v>
      </c>
      <c r="M11" s="15">
        <v>60.765000000000001</v>
      </c>
      <c r="N11" s="15">
        <v>0</v>
      </c>
      <c r="O11" s="15"/>
      <c r="P11" s="15">
        <f t="shared" si="2"/>
        <v>0</v>
      </c>
      <c r="Q11" s="17"/>
      <c r="R11" s="17"/>
      <c r="S11" s="15"/>
      <c r="T11" s="15" t="e">
        <f t="shared" si="3"/>
        <v>#DIV/0!</v>
      </c>
      <c r="U11" s="15" t="e">
        <f t="shared" si="4"/>
        <v>#DIV/0!</v>
      </c>
      <c r="V11" s="15">
        <v>-0.27319999999999989</v>
      </c>
      <c r="W11" s="15">
        <v>0</v>
      </c>
      <c r="X11" s="15">
        <v>0</v>
      </c>
      <c r="Y11" s="15">
        <v>0</v>
      </c>
      <c r="Z11" s="15">
        <v>0</v>
      </c>
      <c r="AA11" s="15">
        <v>-0.26899999999999979</v>
      </c>
      <c r="AB11" s="15">
        <v>13.4468</v>
      </c>
      <c r="AC11" s="15">
        <v>26.906999999999989</v>
      </c>
      <c r="AD11" s="15">
        <v>19.1112</v>
      </c>
      <c r="AE11" s="15">
        <v>20.185600000000001</v>
      </c>
      <c r="AF11" s="15" t="s">
        <v>48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49</v>
      </c>
      <c r="B12" s="1" t="s">
        <v>37</v>
      </c>
      <c r="C12" s="1">
        <v>112.57299999999999</v>
      </c>
      <c r="D12" s="1">
        <v>1.5469999999999999</v>
      </c>
      <c r="E12" s="1">
        <v>53.173000000000002</v>
      </c>
      <c r="F12" s="1">
        <v>49.951999999999998</v>
      </c>
      <c r="G12" s="7">
        <v>1</v>
      </c>
      <c r="H12" s="1">
        <v>60</v>
      </c>
      <c r="I12" s="1" t="s">
        <v>44</v>
      </c>
      <c r="J12" s="1">
        <v>49</v>
      </c>
      <c r="K12" s="1">
        <f t="shared" si="0"/>
        <v>4.1730000000000018</v>
      </c>
      <c r="L12" s="1">
        <f t="shared" si="1"/>
        <v>53.173000000000002</v>
      </c>
      <c r="M12" s="1"/>
      <c r="N12" s="1">
        <v>53</v>
      </c>
      <c r="O12" s="1"/>
      <c r="P12" s="1">
        <f t="shared" si="2"/>
        <v>10.634600000000001</v>
      </c>
      <c r="Q12" s="5">
        <f>14*P12-O12-N12-F12</f>
        <v>45.932400000000001</v>
      </c>
      <c r="R12" s="5"/>
      <c r="S12" s="1"/>
      <c r="T12" s="1">
        <f t="shared" si="3"/>
        <v>13.999999999999998</v>
      </c>
      <c r="U12" s="1">
        <f t="shared" si="4"/>
        <v>9.6808530645252286</v>
      </c>
      <c r="V12" s="1">
        <v>11.0174</v>
      </c>
      <c r="W12" s="1">
        <v>10.723800000000001</v>
      </c>
      <c r="X12" s="1">
        <v>6.1980000000000004</v>
      </c>
      <c r="Y12" s="1">
        <v>17.535</v>
      </c>
      <c r="Z12" s="1">
        <v>13.7456</v>
      </c>
      <c r="AA12" s="1">
        <v>8.8886000000000003</v>
      </c>
      <c r="AB12" s="1">
        <v>11.1188</v>
      </c>
      <c r="AC12" s="1">
        <v>15.1266</v>
      </c>
      <c r="AD12" s="1">
        <v>10.799799999999999</v>
      </c>
      <c r="AE12" s="1">
        <v>10.7806</v>
      </c>
      <c r="AF12" s="1"/>
      <c r="AG12" s="1">
        <f>G12*Q12</f>
        <v>45.932400000000001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5" t="s">
        <v>50</v>
      </c>
      <c r="B13" s="15" t="s">
        <v>37</v>
      </c>
      <c r="C13" s="15"/>
      <c r="D13" s="15">
        <v>15.135</v>
      </c>
      <c r="E13" s="15">
        <v>15.135</v>
      </c>
      <c r="F13" s="15"/>
      <c r="G13" s="16">
        <v>0</v>
      </c>
      <c r="H13" s="15" t="e">
        <v>#N/A</v>
      </c>
      <c r="I13" s="15" t="s">
        <v>47</v>
      </c>
      <c r="J13" s="15"/>
      <c r="K13" s="15">
        <f t="shared" si="0"/>
        <v>15.135</v>
      </c>
      <c r="L13" s="15">
        <f t="shared" si="1"/>
        <v>0</v>
      </c>
      <c r="M13" s="15">
        <v>15.135</v>
      </c>
      <c r="N13" s="15">
        <v>0</v>
      </c>
      <c r="O13" s="15"/>
      <c r="P13" s="15">
        <f t="shared" si="2"/>
        <v>0</v>
      </c>
      <c r="Q13" s="17"/>
      <c r="R13" s="17"/>
      <c r="S13" s="15"/>
      <c r="T13" s="15" t="e">
        <f t="shared" si="3"/>
        <v>#DIV/0!</v>
      </c>
      <c r="U13" s="15" t="e">
        <f t="shared" si="4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/>
      <c r="AG13" s="1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37</v>
      </c>
      <c r="C14" s="1">
        <v>256.60500000000002</v>
      </c>
      <c r="D14" s="1">
        <v>1213.433</v>
      </c>
      <c r="E14" s="1">
        <v>960.74599999999998</v>
      </c>
      <c r="F14" s="1">
        <v>74.543999999999997</v>
      </c>
      <c r="G14" s="7">
        <v>1</v>
      </c>
      <c r="H14" s="1">
        <v>60</v>
      </c>
      <c r="I14" s="1" t="s">
        <v>44</v>
      </c>
      <c r="J14" s="1">
        <v>298.89999999999998</v>
      </c>
      <c r="K14" s="1">
        <f t="shared" si="0"/>
        <v>661.846</v>
      </c>
      <c r="L14" s="1">
        <f t="shared" si="1"/>
        <v>308.30999999999995</v>
      </c>
      <c r="M14" s="1">
        <v>652.43600000000004</v>
      </c>
      <c r="N14" s="1">
        <v>254</v>
      </c>
      <c r="O14" s="1"/>
      <c r="P14" s="1">
        <f t="shared" si="2"/>
        <v>61.661999999999992</v>
      </c>
      <c r="Q14" s="5">
        <f t="shared" ref="Q14:Q19" si="6">14*P14-O14-N14-F14</f>
        <v>534.72399999999993</v>
      </c>
      <c r="R14" s="5"/>
      <c r="S14" s="1"/>
      <c r="T14" s="1">
        <f t="shared" si="3"/>
        <v>14</v>
      </c>
      <c r="U14" s="1">
        <f t="shared" si="4"/>
        <v>5.3281437514190264</v>
      </c>
      <c r="V14" s="1">
        <v>50.743199999999987</v>
      </c>
      <c r="W14" s="1">
        <v>24.515399999999989</v>
      </c>
      <c r="X14" s="1">
        <v>54.789199999999987</v>
      </c>
      <c r="Y14" s="1">
        <v>66.315600000000003</v>
      </c>
      <c r="Z14" s="1">
        <v>43.561999999999998</v>
      </c>
      <c r="AA14" s="1">
        <v>50.871599999999987</v>
      </c>
      <c r="AB14" s="1">
        <v>44.753599999999977</v>
      </c>
      <c r="AC14" s="1">
        <v>60.102800000000023</v>
      </c>
      <c r="AD14" s="1">
        <v>53.701199999999993</v>
      </c>
      <c r="AE14" s="1">
        <v>55.011799999999987</v>
      </c>
      <c r="AF14" s="1"/>
      <c r="AG14" s="1">
        <f>G14*Q14</f>
        <v>534.72399999999993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39</v>
      </c>
      <c r="C15" s="1">
        <v>33</v>
      </c>
      <c r="D15" s="1">
        <v>221</v>
      </c>
      <c r="E15" s="1">
        <v>102</v>
      </c>
      <c r="F15" s="1">
        <v>86</v>
      </c>
      <c r="G15" s="7">
        <v>0.25</v>
      </c>
      <c r="H15" s="1">
        <v>120</v>
      </c>
      <c r="I15" s="1" t="s">
        <v>40</v>
      </c>
      <c r="J15" s="1">
        <v>120</v>
      </c>
      <c r="K15" s="1">
        <f t="shared" si="0"/>
        <v>-18</v>
      </c>
      <c r="L15" s="1">
        <f t="shared" si="1"/>
        <v>102</v>
      </c>
      <c r="M15" s="1"/>
      <c r="N15" s="1">
        <v>200</v>
      </c>
      <c r="O15" s="1">
        <v>100</v>
      </c>
      <c r="P15" s="1">
        <f t="shared" si="2"/>
        <v>20.399999999999999</v>
      </c>
      <c r="Q15" s="5"/>
      <c r="R15" s="5"/>
      <c r="S15" s="1"/>
      <c r="T15" s="1">
        <f t="shared" si="3"/>
        <v>18.921568627450981</v>
      </c>
      <c r="U15" s="1">
        <f t="shared" si="4"/>
        <v>18.921568627450981</v>
      </c>
      <c r="V15" s="1">
        <v>35.200000000000003</v>
      </c>
      <c r="W15" s="1">
        <v>31.4</v>
      </c>
      <c r="X15" s="1">
        <v>23.6</v>
      </c>
      <c r="Y15" s="1">
        <v>32.4</v>
      </c>
      <c r="Z15" s="1">
        <v>34.799999999999997</v>
      </c>
      <c r="AA15" s="1">
        <v>28.8</v>
      </c>
      <c r="AB15" s="1">
        <v>21.8</v>
      </c>
      <c r="AC15" s="1">
        <v>34</v>
      </c>
      <c r="AD15" s="1">
        <v>40.200000000000003</v>
      </c>
      <c r="AE15" s="1">
        <v>29.8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37</v>
      </c>
      <c r="C16" s="1">
        <v>56.606000000000002</v>
      </c>
      <c r="D16" s="1">
        <v>300.11599999999999</v>
      </c>
      <c r="E16" s="1">
        <v>225.48500000000001</v>
      </c>
      <c r="F16" s="1">
        <v>32.774000000000001</v>
      </c>
      <c r="G16" s="7">
        <v>1</v>
      </c>
      <c r="H16" s="1">
        <v>60</v>
      </c>
      <c r="I16" s="1" t="s">
        <v>40</v>
      </c>
      <c r="J16" s="1">
        <v>58</v>
      </c>
      <c r="K16" s="1">
        <f t="shared" si="0"/>
        <v>167.48500000000001</v>
      </c>
      <c r="L16" s="1">
        <f t="shared" si="1"/>
        <v>62.685000000000002</v>
      </c>
      <c r="M16" s="1">
        <v>162.80000000000001</v>
      </c>
      <c r="N16" s="1">
        <v>70</v>
      </c>
      <c r="O16" s="1"/>
      <c r="P16" s="1">
        <f t="shared" si="2"/>
        <v>12.537000000000001</v>
      </c>
      <c r="Q16" s="5">
        <f t="shared" si="6"/>
        <v>72.744</v>
      </c>
      <c r="R16" s="5"/>
      <c r="S16" s="1"/>
      <c r="T16" s="1">
        <f t="shared" si="3"/>
        <v>14</v>
      </c>
      <c r="U16" s="1">
        <f t="shared" si="4"/>
        <v>8.1976549413735338</v>
      </c>
      <c r="V16" s="1">
        <v>11.4566</v>
      </c>
      <c r="W16" s="1">
        <v>3.021599999999999</v>
      </c>
      <c r="X16" s="1">
        <v>9.1920000000000019</v>
      </c>
      <c r="Y16" s="1">
        <v>13.047800000000001</v>
      </c>
      <c r="Z16" s="1">
        <v>8.2901999999999987</v>
      </c>
      <c r="AA16" s="1">
        <v>9.0975999999999999</v>
      </c>
      <c r="AB16" s="1">
        <v>10.911199999999999</v>
      </c>
      <c r="AC16" s="1">
        <v>13.3592</v>
      </c>
      <c r="AD16" s="1">
        <v>13.355600000000001</v>
      </c>
      <c r="AE16" s="1">
        <v>11.971</v>
      </c>
      <c r="AF16" s="1"/>
      <c r="AG16" s="1">
        <f>G16*Q16</f>
        <v>72.744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39</v>
      </c>
      <c r="C17" s="1">
        <v>35</v>
      </c>
      <c r="D17" s="1">
        <v>680</v>
      </c>
      <c r="E17" s="1">
        <v>485</v>
      </c>
      <c r="F17" s="1">
        <v>81</v>
      </c>
      <c r="G17" s="7">
        <v>0.25</v>
      </c>
      <c r="H17" s="1">
        <v>120</v>
      </c>
      <c r="I17" s="1" t="s">
        <v>40</v>
      </c>
      <c r="J17" s="1">
        <v>274</v>
      </c>
      <c r="K17" s="1">
        <f t="shared" si="0"/>
        <v>211</v>
      </c>
      <c r="L17" s="1">
        <f t="shared" si="1"/>
        <v>269</v>
      </c>
      <c r="M17" s="1">
        <v>216</v>
      </c>
      <c r="N17" s="1">
        <v>313</v>
      </c>
      <c r="O17" s="1">
        <v>100</v>
      </c>
      <c r="P17" s="1">
        <f t="shared" si="2"/>
        <v>53.8</v>
      </c>
      <c r="Q17" s="5">
        <f t="shared" si="6"/>
        <v>259.19999999999993</v>
      </c>
      <c r="R17" s="5"/>
      <c r="S17" s="1"/>
      <c r="T17" s="1">
        <f t="shared" si="3"/>
        <v>14</v>
      </c>
      <c r="U17" s="1">
        <f t="shared" si="4"/>
        <v>9.1821561338289968</v>
      </c>
      <c r="V17" s="1">
        <v>50.4</v>
      </c>
      <c r="W17" s="1">
        <v>48.6</v>
      </c>
      <c r="X17" s="1">
        <v>40.6</v>
      </c>
      <c r="Y17" s="1">
        <v>48.2</v>
      </c>
      <c r="Z17" s="1">
        <v>45.4</v>
      </c>
      <c r="AA17" s="1">
        <v>37.200000000000003</v>
      </c>
      <c r="AB17" s="1">
        <v>47.4</v>
      </c>
      <c r="AC17" s="1">
        <v>42.4</v>
      </c>
      <c r="AD17" s="1">
        <v>42.6</v>
      </c>
      <c r="AE17" s="1">
        <v>40.799999999999997</v>
      </c>
      <c r="AF17" s="1" t="s">
        <v>41</v>
      </c>
      <c r="AG17" s="1">
        <f>G17*Q17</f>
        <v>64.799999999999983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39</v>
      </c>
      <c r="C18" s="1">
        <v>48</v>
      </c>
      <c r="D18" s="1">
        <v>226</v>
      </c>
      <c r="E18" s="1">
        <v>99</v>
      </c>
      <c r="F18" s="1">
        <v>51</v>
      </c>
      <c r="G18" s="7">
        <v>0.4</v>
      </c>
      <c r="H18" s="1">
        <v>60</v>
      </c>
      <c r="I18" s="1" t="s">
        <v>40</v>
      </c>
      <c r="J18" s="1">
        <v>116</v>
      </c>
      <c r="K18" s="1">
        <f t="shared" si="0"/>
        <v>-17</v>
      </c>
      <c r="L18" s="1">
        <f t="shared" si="1"/>
        <v>99</v>
      </c>
      <c r="M18" s="1"/>
      <c r="N18" s="1">
        <v>88</v>
      </c>
      <c r="O18" s="1"/>
      <c r="P18" s="1">
        <f t="shared" si="2"/>
        <v>19.8</v>
      </c>
      <c r="Q18" s="5">
        <f t="shared" si="6"/>
        <v>138.19999999999999</v>
      </c>
      <c r="R18" s="5"/>
      <c r="S18" s="1"/>
      <c r="T18" s="1">
        <f t="shared" si="3"/>
        <v>13.999999999999998</v>
      </c>
      <c r="U18" s="1">
        <f t="shared" si="4"/>
        <v>7.0202020202020199</v>
      </c>
      <c r="V18" s="1">
        <v>17.399999999999999</v>
      </c>
      <c r="W18" s="1">
        <v>19.2</v>
      </c>
      <c r="X18" s="1">
        <v>13.4</v>
      </c>
      <c r="Y18" s="1">
        <v>19.2</v>
      </c>
      <c r="Z18" s="1">
        <v>16.600000000000001</v>
      </c>
      <c r="AA18" s="1">
        <v>14.8</v>
      </c>
      <c r="AB18" s="1">
        <v>14.4</v>
      </c>
      <c r="AC18" s="1">
        <v>9.1999999999999993</v>
      </c>
      <c r="AD18" s="1">
        <v>21.8</v>
      </c>
      <c r="AE18" s="1">
        <v>15.6</v>
      </c>
      <c r="AF18" s="1"/>
      <c r="AG18" s="1">
        <f>G18*Q18</f>
        <v>55.28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37</v>
      </c>
      <c r="C19" s="1">
        <v>115.72799999999999</v>
      </c>
      <c r="D19" s="1">
        <v>846.36500000000001</v>
      </c>
      <c r="E19" s="1">
        <v>330.04899999999998</v>
      </c>
      <c r="F19" s="1">
        <v>123.107</v>
      </c>
      <c r="G19" s="7">
        <v>1</v>
      </c>
      <c r="H19" s="1">
        <v>45</v>
      </c>
      <c r="I19" s="1" t="s">
        <v>57</v>
      </c>
      <c r="J19" s="1">
        <v>303.60000000000002</v>
      </c>
      <c r="K19" s="1">
        <f t="shared" si="0"/>
        <v>26.448999999999955</v>
      </c>
      <c r="L19" s="1">
        <f t="shared" si="1"/>
        <v>330.04899999999998</v>
      </c>
      <c r="M19" s="1"/>
      <c r="N19" s="1">
        <v>320</v>
      </c>
      <c r="O19" s="1">
        <v>100</v>
      </c>
      <c r="P19" s="1">
        <f t="shared" si="2"/>
        <v>66.009799999999998</v>
      </c>
      <c r="Q19" s="5">
        <f t="shared" si="6"/>
        <v>381.03020000000004</v>
      </c>
      <c r="R19" s="5"/>
      <c r="S19" s="1"/>
      <c r="T19" s="1">
        <f t="shared" si="3"/>
        <v>14</v>
      </c>
      <c r="U19" s="1">
        <f t="shared" si="4"/>
        <v>8.2276722547258139</v>
      </c>
      <c r="V19" s="1">
        <v>62.093800000000002</v>
      </c>
      <c r="W19" s="1">
        <v>56.831000000000003</v>
      </c>
      <c r="X19" s="1">
        <v>64.650000000000006</v>
      </c>
      <c r="Y19" s="1">
        <v>60.746400000000008</v>
      </c>
      <c r="Z19" s="1">
        <v>50.914999999999999</v>
      </c>
      <c r="AA19" s="1">
        <v>68.290199999999999</v>
      </c>
      <c r="AB19" s="1">
        <v>73.460999999999984</v>
      </c>
      <c r="AC19" s="1">
        <v>83.468399999999974</v>
      </c>
      <c r="AD19" s="1">
        <v>65.718400000000003</v>
      </c>
      <c r="AE19" s="1">
        <v>64.968400000000003</v>
      </c>
      <c r="AF19" s="1"/>
      <c r="AG19" s="1">
        <f>G19*Q19</f>
        <v>381.03020000000004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5" t="s">
        <v>58</v>
      </c>
      <c r="B20" s="15" t="s">
        <v>39</v>
      </c>
      <c r="C20" s="15"/>
      <c r="D20" s="15">
        <v>96</v>
      </c>
      <c r="E20" s="15">
        <v>96</v>
      </c>
      <c r="F20" s="15"/>
      <c r="G20" s="16">
        <v>0</v>
      </c>
      <c r="H20" s="15" t="e">
        <v>#N/A</v>
      </c>
      <c r="I20" s="15" t="s">
        <v>47</v>
      </c>
      <c r="J20" s="15"/>
      <c r="K20" s="15">
        <f t="shared" si="0"/>
        <v>96</v>
      </c>
      <c r="L20" s="15">
        <f t="shared" si="1"/>
        <v>0</v>
      </c>
      <c r="M20" s="15">
        <v>96</v>
      </c>
      <c r="N20" s="15">
        <v>0</v>
      </c>
      <c r="O20" s="15"/>
      <c r="P20" s="15">
        <f t="shared" si="2"/>
        <v>0</v>
      </c>
      <c r="Q20" s="17"/>
      <c r="R20" s="17"/>
      <c r="S20" s="15"/>
      <c r="T20" s="15" t="e">
        <f t="shared" si="3"/>
        <v>#DIV/0!</v>
      </c>
      <c r="U20" s="15" t="e">
        <f t="shared" si="4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/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59</v>
      </c>
      <c r="B21" s="1" t="s">
        <v>39</v>
      </c>
      <c r="C21" s="1">
        <v>128</v>
      </c>
      <c r="D21" s="1">
        <v>1152</v>
      </c>
      <c r="E21" s="1">
        <v>523</v>
      </c>
      <c r="F21" s="1">
        <v>381</v>
      </c>
      <c r="G21" s="7">
        <v>0.12</v>
      </c>
      <c r="H21" s="1">
        <v>60</v>
      </c>
      <c r="I21" s="1" t="s">
        <v>40</v>
      </c>
      <c r="J21" s="1">
        <v>316</v>
      </c>
      <c r="K21" s="1">
        <f t="shared" si="0"/>
        <v>207</v>
      </c>
      <c r="L21" s="1">
        <f t="shared" si="1"/>
        <v>323</v>
      </c>
      <c r="M21" s="1">
        <v>200</v>
      </c>
      <c r="N21" s="1">
        <v>0</v>
      </c>
      <c r="O21" s="1"/>
      <c r="P21" s="1">
        <f t="shared" si="2"/>
        <v>64.599999999999994</v>
      </c>
      <c r="Q21" s="5">
        <f t="shared" ref="Q21:Q22" si="7">14*P21-O21-N21-F21</f>
        <v>523.39999999999986</v>
      </c>
      <c r="R21" s="5"/>
      <c r="S21" s="1"/>
      <c r="T21" s="1">
        <f t="shared" si="3"/>
        <v>14</v>
      </c>
      <c r="U21" s="1">
        <f t="shared" si="4"/>
        <v>5.8978328173374619</v>
      </c>
      <c r="V21" s="1">
        <v>24.6</v>
      </c>
      <c r="W21" s="1">
        <v>59</v>
      </c>
      <c r="X21" s="1">
        <v>43.2</v>
      </c>
      <c r="Y21" s="1">
        <v>26.6</v>
      </c>
      <c r="Z21" s="1">
        <v>40.4</v>
      </c>
      <c r="AA21" s="1">
        <v>44.6</v>
      </c>
      <c r="AB21" s="1">
        <v>19.600000000000001</v>
      </c>
      <c r="AC21" s="1">
        <v>37.6</v>
      </c>
      <c r="AD21" s="1">
        <v>42.4</v>
      </c>
      <c r="AE21" s="1">
        <v>40.799999999999997</v>
      </c>
      <c r="AF21" s="1" t="s">
        <v>41</v>
      </c>
      <c r="AG21" s="1">
        <f>G21*Q21</f>
        <v>62.807999999999979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60</v>
      </c>
      <c r="B22" s="1" t="s">
        <v>39</v>
      </c>
      <c r="C22" s="1">
        <v>156</v>
      </c>
      <c r="D22" s="1">
        <v>494</v>
      </c>
      <c r="E22" s="1">
        <v>541</v>
      </c>
      <c r="F22" s="1"/>
      <c r="G22" s="7">
        <v>0.25</v>
      </c>
      <c r="H22" s="1">
        <v>120</v>
      </c>
      <c r="I22" s="1" t="s">
        <v>40</v>
      </c>
      <c r="J22" s="1">
        <v>342</v>
      </c>
      <c r="K22" s="1">
        <f t="shared" si="0"/>
        <v>199</v>
      </c>
      <c r="L22" s="1">
        <f t="shared" si="1"/>
        <v>341</v>
      </c>
      <c r="M22" s="1">
        <v>200</v>
      </c>
      <c r="N22" s="1">
        <v>187</v>
      </c>
      <c r="O22" s="1">
        <v>100</v>
      </c>
      <c r="P22" s="1">
        <f t="shared" si="2"/>
        <v>68.2</v>
      </c>
      <c r="Q22" s="5">
        <f>13*P22-O22-N22-F22</f>
        <v>599.6</v>
      </c>
      <c r="R22" s="5"/>
      <c r="S22" s="1"/>
      <c r="T22" s="1">
        <f t="shared" si="3"/>
        <v>13</v>
      </c>
      <c r="U22" s="1">
        <f t="shared" si="4"/>
        <v>4.2082111436950145</v>
      </c>
      <c r="V22" s="1">
        <v>46.8</v>
      </c>
      <c r="W22" s="1">
        <v>35.799999999999997</v>
      </c>
      <c r="X22" s="1">
        <v>45.8</v>
      </c>
      <c r="Y22" s="1">
        <v>47</v>
      </c>
      <c r="Z22" s="1">
        <v>32.200000000000003</v>
      </c>
      <c r="AA22" s="1">
        <v>41.8</v>
      </c>
      <c r="AB22" s="1">
        <v>44</v>
      </c>
      <c r="AC22" s="1">
        <v>49.2</v>
      </c>
      <c r="AD22" s="1">
        <v>59.2</v>
      </c>
      <c r="AE22" s="1">
        <v>43.6</v>
      </c>
      <c r="AF22" s="1" t="s">
        <v>41</v>
      </c>
      <c r="AG22" s="1">
        <f>G22*Q22</f>
        <v>149.9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5" t="s">
        <v>61</v>
      </c>
      <c r="B23" s="15" t="s">
        <v>39</v>
      </c>
      <c r="C23" s="15"/>
      <c r="D23" s="15">
        <v>48</v>
      </c>
      <c r="E23" s="15">
        <v>48</v>
      </c>
      <c r="F23" s="15"/>
      <c r="G23" s="16">
        <v>0</v>
      </c>
      <c r="H23" s="15" t="e">
        <v>#N/A</v>
      </c>
      <c r="I23" s="15" t="s">
        <v>47</v>
      </c>
      <c r="J23" s="15"/>
      <c r="K23" s="15">
        <f t="shared" si="0"/>
        <v>48</v>
      </c>
      <c r="L23" s="15">
        <f t="shared" si="1"/>
        <v>0</v>
      </c>
      <c r="M23" s="15">
        <v>48</v>
      </c>
      <c r="N23" s="15">
        <v>0</v>
      </c>
      <c r="O23" s="15"/>
      <c r="P23" s="15">
        <f t="shared" si="2"/>
        <v>0</v>
      </c>
      <c r="Q23" s="17"/>
      <c r="R23" s="17"/>
      <c r="S23" s="15"/>
      <c r="T23" s="15" t="e">
        <f t="shared" si="3"/>
        <v>#DIV/0!</v>
      </c>
      <c r="U23" s="15" t="e">
        <f t="shared" si="4"/>
        <v>#DIV/0!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/>
      <c r="AG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37</v>
      </c>
      <c r="C24" s="1">
        <v>20.643000000000001</v>
      </c>
      <c r="D24" s="1">
        <v>42.805999999999997</v>
      </c>
      <c r="E24" s="1">
        <v>23.515000000000001</v>
      </c>
      <c r="F24" s="1">
        <v>26.977</v>
      </c>
      <c r="G24" s="7">
        <v>1</v>
      </c>
      <c r="H24" s="1">
        <v>120</v>
      </c>
      <c r="I24" s="1" t="s">
        <v>40</v>
      </c>
      <c r="J24" s="1">
        <v>22.2</v>
      </c>
      <c r="K24" s="1">
        <f t="shared" si="0"/>
        <v>1.3150000000000013</v>
      </c>
      <c r="L24" s="1">
        <f t="shared" si="1"/>
        <v>23.515000000000001</v>
      </c>
      <c r="M24" s="1"/>
      <c r="N24" s="1">
        <v>0</v>
      </c>
      <c r="O24" s="1"/>
      <c r="P24" s="1">
        <f t="shared" si="2"/>
        <v>4.7030000000000003</v>
      </c>
      <c r="Q24" s="5">
        <f t="shared" ref="Q24:Q27" si="8">14*P24-O24-N24-F24</f>
        <v>38.864999999999995</v>
      </c>
      <c r="R24" s="5"/>
      <c r="S24" s="1"/>
      <c r="T24" s="1">
        <f t="shared" si="3"/>
        <v>13.999999999999998</v>
      </c>
      <c r="U24" s="1">
        <f t="shared" si="4"/>
        <v>5.736125877099723</v>
      </c>
      <c r="V24" s="1">
        <v>1.6554</v>
      </c>
      <c r="W24" s="1">
        <v>1.3293999999999999</v>
      </c>
      <c r="X24" s="1">
        <v>1.6356000000000011</v>
      </c>
      <c r="Y24" s="1">
        <v>3.4807999999999999</v>
      </c>
      <c r="Z24" s="1">
        <v>3.2877999999999998</v>
      </c>
      <c r="AA24" s="1">
        <v>2.9515999999999991</v>
      </c>
      <c r="AB24" s="1">
        <v>2.3633999999999999</v>
      </c>
      <c r="AC24" s="1">
        <v>5.5464000000000011</v>
      </c>
      <c r="AD24" s="1">
        <v>0.48639999999999972</v>
      </c>
      <c r="AE24" s="1">
        <v>1.212</v>
      </c>
      <c r="AF24" s="1"/>
      <c r="AG24" s="1">
        <f>G24*Q24</f>
        <v>38.864999999999995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39</v>
      </c>
      <c r="C25" s="1">
        <v>173</v>
      </c>
      <c r="D25" s="1">
        <v>441</v>
      </c>
      <c r="E25" s="1">
        <v>280</v>
      </c>
      <c r="F25" s="1">
        <v>198</v>
      </c>
      <c r="G25" s="7">
        <v>0.4</v>
      </c>
      <c r="H25" s="1">
        <v>45</v>
      </c>
      <c r="I25" s="1" t="s">
        <v>40</v>
      </c>
      <c r="J25" s="1">
        <v>276</v>
      </c>
      <c r="K25" s="1">
        <f t="shared" si="0"/>
        <v>4</v>
      </c>
      <c r="L25" s="1">
        <f t="shared" si="1"/>
        <v>280</v>
      </c>
      <c r="M25" s="1"/>
      <c r="N25" s="1">
        <v>0</v>
      </c>
      <c r="O25" s="1"/>
      <c r="P25" s="1">
        <f t="shared" si="2"/>
        <v>56</v>
      </c>
      <c r="Q25" s="5">
        <f>13*P25-O25-N25-F25</f>
        <v>530</v>
      </c>
      <c r="R25" s="5"/>
      <c r="S25" s="1"/>
      <c r="T25" s="1">
        <f t="shared" si="3"/>
        <v>13</v>
      </c>
      <c r="U25" s="1">
        <f t="shared" si="4"/>
        <v>3.5357142857142856</v>
      </c>
      <c r="V25" s="1">
        <v>1.4</v>
      </c>
      <c r="W25" s="1">
        <v>10.199999999999999</v>
      </c>
      <c r="X25" s="1">
        <v>44.6</v>
      </c>
      <c r="Y25" s="1">
        <v>11.6</v>
      </c>
      <c r="Z25" s="1">
        <v>24.8</v>
      </c>
      <c r="AA25" s="1">
        <v>18.399999999999999</v>
      </c>
      <c r="AB25" s="1">
        <v>31.6</v>
      </c>
      <c r="AC25" s="1">
        <v>39.200000000000003</v>
      </c>
      <c r="AD25" s="1">
        <v>51.2</v>
      </c>
      <c r="AE25" s="1">
        <v>42.4</v>
      </c>
      <c r="AF25" s="1"/>
      <c r="AG25" s="1">
        <f>G25*Q25</f>
        <v>212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37</v>
      </c>
      <c r="C26" s="1">
        <v>163.87200000000001</v>
      </c>
      <c r="D26" s="1">
        <v>109.785</v>
      </c>
      <c r="E26" s="1">
        <v>170.24700000000001</v>
      </c>
      <c r="F26" s="1">
        <v>18.981000000000002</v>
      </c>
      <c r="G26" s="7">
        <v>1</v>
      </c>
      <c r="H26" s="1">
        <v>60</v>
      </c>
      <c r="I26" s="1" t="s">
        <v>44</v>
      </c>
      <c r="J26" s="1">
        <v>165.9</v>
      </c>
      <c r="K26" s="1">
        <f t="shared" si="0"/>
        <v>4.3470000000000084</v>
      </c>
      <c r="L26" s="1">
        <f t="shared" si="1"/>
        <v>170.24700000000001</v>
      </c>
      <c r="M26" s="1"/>
      <c r="N26" s="1">
        <v>200</v>
      </c>
      <c r="O26" s="1">
        <v>100</v>
      </c>
      <c r="P26" s="1">
        <f t="shared" si="2"/>
        <v>34.049400000000006</v>
      </c>
      <c r="Q26" s="5">
        <f t="shared" si="8"/>
        <v>157.71060000000011</v>
      </c>
      <c r="R26" s="5"/>
      <c r="S26" s="1"/>
      <c r="T26" s="1">
        <f t="shared" si="3"/>
        <v>14</v>
      </c>
      <c r="U26" s="1">
        <f t="shared" si="4"/>
        <v>9.3681826992546107</v>
      </c>
      <c r="V26" s="1">
        <v>34.8108</v>
      </c>
      <c r="W26" s="1">
        <v>28.040600000000001</v>
      </c>
      <c r="X26" s="1">
        <v>34.970799999999997</v>
      </c>
      <c r="Y26" s="1">
        <v>42.596600000000002</v>
      </c>
      <c r="Z26" s="1">
        <v>31.910599999999999</v>
      </c>
      <c r="AA26" s="1">
        <v>30.489599999999999</v>
      </c>
      <c r="AB26" s="1">
        <v>28.898800000000001</v>
      </c>
      <c r="AC26" s="1">
        <v>37.494600000000013</v>
      </c>
      <c r="AD26" s="1">
        <v>37.174799999999998</v>
      </c>
      <c r="AE26" s="1">
        <v>29.403600000000001</v>
      </c>
      <c r="AF26" s="1"/>
      <c r="AG26" s="1">
        <f>G26*Q26</f>
        <v>157.71060000000011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39</v>
      </c>
      <c r="C27" s="1">
        <v>101</v>
      </c>
      <c r="D27" s="1">
        <v>138</v>
      </c>
      <c r="E27" s="1">
        <v>198</v>
      </c>
      <c r="F27" s="1"/>
      <c r="G27" s="7">
        <v>0.22</v>
      </c>
      <c r="H27" s="1">
        <v>120</v>
      </c>
      <c r="I27" s="1" t="s">
        <v>40</v>
      </c>
      <c r="J27" s="1">
        <v>204</v>
      </c>
      <c r="K27" s="1">
        <f t="shared" si="0"/>
        <v>-6</v>
      </c>
      <c r="L27" s="1">
        <f t="shared" si="1"/>
        <v>198</v>
      </c>
      <c r="M27" s="1"/>
      <c r="N27" s="1">
        <v>220</v>
      </c>
      <c r="O27" s="1"/>
      <c r="P27" s="1">
        <f t="shared" si="2"/>
        <v>39.6</v>
      </c>
      <c r="Q27" s="5">
        <f t="shared" si="8"/>
        <v>334.4</v>
      </c>
      <c r="R27" s="5"/>
      <c r="S27" s="1"/>
      <c r="T27" s="1">
        <f t="shared" si="3"/>
        <v>13.999999999999998</v>
      </c>
      <c r="U27" s="1">
        <f t="shared" si="4"/>
        <v>5.5555555555555554</v>
      </c>
      <c r="V27" s="1">
        <v>28</v>
      </c>
      <c r="W27" s="1">
        <v>13.4</v>
      </c>
      <c r="X27" s="1">
        <v>26.4</v>
      </c>
      <c r="Y27" s="1">
        <v>24.4</v>
      </c>
      <c r="Z27" s="1">
        <v>8.6</v>
      </c>
      <c r="AA27" s="1">
        <v>25.4</v>
      </c>
      <c r="AB27" s="1">
        <v>14.2</v>
      </c>
      <c r="AC27" s="1">
        <v>21.2</v>
      </c>
      <c r="AD27" s="1">
        <v>34.200000000000003</v>
      </c>
      <c r="AE27" s="1">
        <v>21.2</v>
      </c>
      <c r="AF27" s="1"/>
      <c r="AG27" s="1">
        <f>G27*Q27</f>
        <v>73.567999999999998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5" t="s">
        <v>66</v>
      </c>
      <c r="B28" s="15" t="s">
        <v>37</v>
      </c>
      <c r="C28" s="15"/>
      <c r="D28" s="15">
        <v>102.36</v>
      </c>
      <c r="E28" s="15">
        <v>102.36</v>
      </c>
      <c r="F28" s="15"/>
      <c r="G28" s="16">
        <v>0</v>
      </c>
      <c r="H28" s="15" t="e">
        <v>#N/A</v>
      </c>
      <c r="I28" s="15" t="s">
        <v>47</v>
      </c>
      <c r="J28" s="15"/>
      <c r="K28" s="15">
        <f t="shared" si="0"/>
        <v>102.36</v>
      </c>
      <c r="L28" s="15">
        <f t="shared" si="1"/>
        <v>0</v>
      </c>
      <c r="M28" s="15">
        <v>102.36</v>
      </c>
      <c r="N28" s="15">
        <v>0</v>
      </c>
      <c r="O28" s="15"/>
      <c r="P28" s="15">
        <f t="shared" si="2"/>
        <v>0</v>
      </c>
      <c r="Q28" s="17"/>
      <c r="R28" s="17"/>
      <c r="S28" s="15"/>
      <c r="T28" s="15" t="e">
        <f t="shared" si="3"/>
        <v>#DIV/0!</v>
      </c>
      <c r="U28" s="15" t="e">
        <f t="shared" si="4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/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5" t="s">
        <v>67</v>
      </c>
      <c r="B29" s="15" t="s">
        <v>39</v>
      </c>
      <c r="C29" s="15"/>
      <c r="D29" s="15">
        <v>150</v>
      </c>
      <c r="E29" s="15">
        <v>150</v>
      </c>
      <c r="F29" s="15"/>
      <c r="G29" s="16">
        <v>0</v>
      </c>
      <c r="H29" s="15" t="e">
        <v>#N/A</v>
      </c>
      <c r="I29" s="15" t="s">
        <v>47</v>
      </c>
      <c r="J29" s="15"/>
      <c r="K29" s="15">
        <f t="shared" si="0"/>
        <v>150</v>
      </c>
      <c r="L29" s="15">
        <f t="shared" si="1"/>
        <v>0</v>
      </c>
      <c r="M29" s="15">
        <v>150</v>
      </c>
      <c r="N29" s="15">
        <v>0</v>
      </c>
      <c r="O29" s="15"/>
      <c r="P29" s="15">
        <f t="shared" si="2"/>
        <v>0</v>
      </c>
      <c r="Q29" s="17"/>
      <c r="R29" s="17"/>
      <c r="S29" s="15"/>
      <c r="T29" s="15" t="e">
        <f t="shared" si="3"/>
        <v>#DIV/0!</v>
      </c>
      <c r="U29" s="15" t="e">
        <f t="shared" si="4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/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39</v>
      </c>
      <c r="C30" s="1">
        <v>50</v>
      </c>
      <c r="D30" s="1">
        <v>59</v>
      </c>
      <c r="E30" s="1">
        <v>84</v>
      </c>
      <c r="F30" s="1">
        <v>2</v>
      </c>
      <c r="G30" s="7">
        <v>0.09</v>
      </c>
      <c r="H30" s="1">
        <v>45</v>
      </c>
      <c r="I30" s="1" t="s">
        <v>40</v>
      </c>
      <c r="J30" s="1">
        <v>90</v>
      </c>
      <c r="K30" s="1">
        <f t="shared" si="0"/>
        <v>-6</v>
      </c>
      <c r="L30" s="1">
        <f t="shared" si="1"/>
        <v>84</v>
      </c>
      <c r="M30" s="1"/>
      <c r="N30" s="1">
        <v>20</v>
      </c>
      <c r="O30" s="1"/>
      <c r="P30" s="1">
        <f t="shared" si="2"/>
        <v>16.8</v>
      </c>
      <c r="Q30" s="5">
        <f>10*P30-O30-N30-F30</f>
        <v>146</v>
      </c>
      <c r="R30" s="5"/>
      <c r="S30" s="1"/>
      <c r="T30" s="1">
        <f t="shared" si="3"/>
        <v>10</v>
      </c>
      <c r="U30" s="1">
        <f t="shared" si="4"/>
        <v>1.3095238095238095</v>
      </c>
      <c r="V30" s="1">
        <v>8</v>
      </c>
      <c r="W30" s="1">
        <v>8.1999999999999993</v>
      </c>
      <c r="X30" s="1">
        <v>11.8</v>
      </c>
      <c r="Y30" s="1">
        <v>13.4</v>
      </c>
      <c r="Z30" s="1">
        <v>7.8</v>
      </c>
      <c r="AA30" s="1">
        <v>11.6</v>
      </c>
      <c r="AB30" s="1">
        <v>-0.4</v>
      </c>
      <c r="AC30" s="1">
        <v>8.8000000000000007</v>
      </c>
      <c r="AD30" s="1">
        <v>20.8</v>
      </c>
      <c r="AE30" s="1">
        <v>10.4</v>
      </c>
      <c r="AF30" s="1"/>
      <c r="AG30" s="1">
        <f>G30*Q30</f>
        <v>13.139999999999999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37</v>
      </c>
      <c r="C31" s="1">
        <v>307.71899999999999</v>
      </c>
      <c r="D31" s="1">
        <v>723.56299999999999</v>
      </c>
      <c r="E31" s="1">
        <v>690.56899999999996</v>
      </c>
      <c r="F31" s="1">
        <v>122.943</v>
      </c>
      <c r="G31" s="7">
        <v>1</v>
      </c>
      <c r="H31" s="1">
        <v>45</v>
      </c>
      <c r="I31" s="1" t="s">
        <v>57</v>
      </c>
      <c r="J31" s="1">
        <v>306</v>
      </c>
      <c r="K31" s="1">
        <f t="shared" si="0"/>
        <v>384.56899999999996</v>
      </c>
      <c r="L31" s="1">
        <f t="shared" si="1"/>
        <v>320.50099999999998</v>
      </c>
      <c r="M31" s="1">
        <v>370.06799999999998</v>
      </c>
      <c r="N31" s="1">
        <v>280</v>
      </c>
      <c r="O31" s="1"/>
      <c r="P31" s="1">
        <f t="shared" si="2"/>
        <v>64.100200000000001</v>
      </c>
      <c r="Q31" s="5">
        <f t="shared" ref="Q30:Q39" si="9">14*P31-O31-N31-F31</f>
        <v>494.45980000000009</v>
      </c>
      <c r="R31" s="5"/>
      <c r="S31" s="1"/>
      <c r="T31" s="1">
        <f t="shared" si="3"/>
        <v>14</v>
      </c>
      <c r="U31" s="1">
        <f t="shared" si="4"/>
        <v>6.2861426329403027</v>
      </c>
      <c r="V31" s="1">
        <v>53.619399999999999</v>
      </c>
      <c r="W31" s="1">
        <v>36.131400000000014</v>
      </c>
      <c r="X31" s="1">
        <v>60.12</v>
      </c>
      <c r="Y31" s="1">
        <v>60.603400000000008</v>
      </c>
      <c r="Z31" s="1">
        <v>39.859400000000008</v>
      </c>
      <c r="AA31" s="1">
        <v>43.773600000000002</v>
      </c>
      <c r="AB31" s="1">
        <v>37.223599999999998</v>
      </c>
      <c r="AC31" s="1">
        <v>48.410799999999988</v>
      </c>
      <c r="AD31" s="1">
        <v>65.386400000000009</v>
      </c>
      <c r="AE31" s="1">
        <v>61.042599999999993</v>
      </c>
      <c r="AF31" s="1"/>
      <c r="AG31" s="1">
        <f>G31*Q31</f>
        <v>494.45980000000009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39</v>
      </c>
      <c r="C32" s="1">
        <v>66</v>
      </c>
      <c r="D32" s="1">
        <v>105</v>
      </c>
      <c r="E32" s="1">
        <v>112</v>
      </c>
      <c r="F32" s="1"/>
      <c r="G32" s="7">
        <v>0.4</v>
      </c>
      <c r="H32" s="1" t="e">
        <v>#N/A</v>
      </c>
      <c r="I32" s="1" t="s">
        <v>40</v>
      </c>
      <c r="J32" s="1">
        <v>112</v>
      </c>
      <c r="K32" s="1">
        <f t="shared" si="0"/>
        <v>0</v>
      </c>
      <c r="L32" s="1">
        <f t="shared" si="1"/>
        <v>112</v>
      </c>
      <c r="M32" s="1"/>
      <c r="N32" s="1">
        <v>20</v>
      </c>
      <c r="O32" s="1"/>
      <c r="P32" s="1">
        <f t="shared" si="2"/>
        <v>22.4</v>
      </c>
      <c r="Q32" s="5">
        <f>10*P32-O32-N32-F32</f>
        <v>204</v>
      </c>
      <c r="R32" s="5"/>
      <c r="S32" s="1"/>
      <c r="T32" s="1">
        <f t="shared" si="3"/>
        <v>10</v>
      </c>
      <c r="U32" s="1">
        <f t="shared" si="4"/>
        <v>0.8928571428571429</v>
      </c>
      <c r="V32" s="1">
        <v>11.2</v>
      </c>
      <c r="W32" s="1">
        <v>14</v>
      </c>
      <c r="X32" s="1">
        <v>17.2</v>
      </c>
      <c r="Y32" s="1">
        <v>13</v>
      </c>
      <c r="Z32" s="1">
        <v>10</v>
      </c>
      <c r="AA32" s="1">
        <v>16.2</v>
      </c>
      <c r="AB32" s="1">
        <v>11.6</v>
      </c>
      <c r="AC32" s="1">
        <v>15.4</v>
      </c>
      <c r="AD32" s="1">
        <v>19</v>
      </c>
      <c r="AE32" s="1">
        <v>17</v>
      </c>
      <c r="AF32" s="1" t="s">
        <v>41</v>
      </c>
      <c r="AG32" s="1">
        <f>G32*Q32</f>
        <v>81.600000000000009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71</v>
      </c>
      <c r="B33" s="1" t="s">
        <v>39</v>
      </c>
      <c r="C33" s="1">
        <v>517</v>
      </c>
      <c r="D33" s="1">
        <v>1141</v>
      </c>
      <c r="E33" s="1">
        <v>536</v>
      </c>
      <c r="F33" s="1">
        <v>520</v>
      </c>
      <c r="G33" s="7">
        <v>0.4</v>
      </c>
      <c r="H33" s="1">
        <v>60</v>
      </c>
      <c r="I33" s="1" t="s">
        <v>44</v>
      </c>
      <c r="J33" s="1">
        <v>537</v>
      </c>
      <c r="K33" s="1">
        <f t="shared" si="0"/>
        <v>-1</v>
      </c>
      <c r="L33" s="1">
        <f t="shared" si="1"/>
        <v>536</v>
      </c>
      <c r="M33" s="1"/>
      <c r="N33" s="1">
        <v>265</v>
      </c>
      <c r="O33" s="1">
        <v>100</v>
      </c>
      <c r="P33" s="1">
        <f t="shared" si="2"/>
        <v>107.2</v>
      </c>
      <c r="Q33" s="5">
        <f t="shared" si="9"/>
        <v>615.79999999999995</v>
      </c>
      <c r="R33" s="5"/>
      <c r="S33" s="1"/>
      <c r="T33" s="1">
        <f t="shared" si="3"/>
        <v>14</v>
      </c>
      <c r="U33" s="1">
        <f t="shared" si="4"/>
        <v>8.2555970149253728</v>
      </c>
      <c r="V33" s="1">
        <v>92.4</v>
      </c>
      <c r="W33" s="1">
        <v>97.4</v>
      </c>
      <c r="X33" s="1">
        <v>106</v>
      </c>
      <c r="Y33" s="1">
        <v>103.8</v>
      </c>
      <c r="Z33" s="1">
        <v>50.8</v>
      </c>
      <c r="AA33" s="1">
        <v>93</v>
      </c>
      <c r="AB33" s="1">
        <v>87.4</v>
      </c>
      <c r="AC33" s="1">
        <v>78.599999999999994</v>
      </c>
      <c r="AD33" s="1">
        <v>109.6</v>
      </c>
      <c r="AE33" s="1">
        <v>88</v>
      </c>
      <c r="AF33" s="1" t="s">
        <v>41</v>
      </c>
      <c r="AG33" s="1">
        <f>G33*Q33</f>
        <v>246.32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39</v>
      </c>
      <c r="C34" s="1">
        <v>217</v>
      </c>
      <c r="D34" s="1">
        <v>1280</v>
      </c>
      <c r="E34" s="1">
        <v>616</v>
      </c>
      <c r="F34" s="1">
        <v>365</v>
      </c>
      <c r="G34" s="7">
        <v>0.4</v>
      </c>
      <c r="H34" s="1">
        <v>60</v>
      </c>
      <c r="I34" s="1" t="s">
        <v>44</v>
      </c>
      <c r="J34" s="1">
        <v>367</v>
      </c>
      <c r="K34" s="1">
        <f t="shared" si="0"/>
        <v>249</v>
      </c>
      <c r="L34" s="1">
        <f t="shared" si="1"/>
        <v>368</v>
      </c>
      <c r="M34" s="1">
        <v>248</v>
      </c>
      <c r="N34" s="1">
        <v>0</v>
      </c>
      <c r="O34" s="1"/>
      <c r="P34" s="1">
        <f t="shared" si="2"/>
        <v>73.599999999999994</v>
      </c>
      <c r="Q34" s="5">
        <f t="shared" si="9"/>
        <v>665.39999999999986</v>
      </c>
      <c r="R34" s="5"/>
      <c r="S34" s="1"/>
      <c r="T34" s="1">
        <f t="shared" si="3"/>
        <v>14</v>
      </c>
      <c r="U34" s="1">
        <f t="shared" si="4"/>
        <v>4.9592391304347831</v>
      </c>
      <c r="V34" s="1">
        <v>34.6</v>
      </c>
      <c r="W34" s="1">
        <v>72.599999999999994</v>
      </c>
      <c r="X34" s="1">
        <v>74</v>
      </c>
      <c r="Y34" s="1">
        <v>36.4</v>
      </c>
      <c r="Z34" s="1">
        <v>69</v>
      </c>
      <c r="AA34" s="1">
        <v>61.2</v>
      </c>
      <c r="AB34" s="1">
        <v>53</v>
      </c>
      <c r="AC34" s="1">
        <v>61.8</v>
      </c>
      <c r="AD34" s="1">
        <v>96.2</v>
      </c>
      <c r="AE34" s="1">
        <v>70.599999999999994</v>
      </c>
      <c r="AF34" s="1"/>
      <c r="AG34" s="1">
        <f>G34*Q34</f>
        <v>266.15999999999997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39</v>
      </c>
      <c r="C35" s="1">
        <v>377</v>
      </c>
      <c r="D35" s="1">
        <v>1204</v>
      </c>
      <c r="E35" s="1">
        <v>473</v>
      </c>
      <c r="F35" s="1">
        <v>360</v>
      </c>
      <c r="G35" s="7">
        <v>0.4</v>
      </c>
      <c r="H35" s="1">
        <v>60</v>
      </c>
      <c r="I35" s="1" t="s">
        <v>40</v>
      </c>
      <c r="J35" s="1">
        <v>476</v>
      </c>
      <c r="K35" s="1">
        <f t="shared" si="0"/>
        <v>-3</v>
      </c>
      <c r="L35" s="1">
        <f t="shared" si="1"/>
        <v>473</v>
      </c>
      <c r="M35" s="1"/>
      <c r="N35" s="1">
        <v>0</v>
      </c>
      <c r="O35" s="1"/>
      <c r="P35" s="1">
        <f t="shared" si="2"/>
        <v>94.6</v>
      </c>
      <c r="Q35" s="5">
        <f>13*P35-O35-N35-F35</f>
        <v>869.8</v>
      </c>
      <c r="R35" s="5"/>
      <c r="S35" s="1"/>
      <c r="T35" s="1">
        <f t="shared" si="3"/>
        <v>13</v>
      </c>
      <c r="U35" s="1">
        <f t="shared" si="4"/>
        <v>3.8054968287526427</v>
      </c>
      <c r="V35" s="1">
        <v>41.2</v>
      </c>
      <c r="W35" s="1">
        <v>81.2</v>
      </c>
      <c r="X35" s="1">
        <v>101.8</v>
      </c>
      <c r="Y35" s="1">
        <v>69.8</v>
      </c>
      <c r="Z35" s="1">
        <v>81.2</v>
      </c>
      <c r="AA35" s="1">
        <v>65.400000000000006</v>
      </c>
      <c r="AB35" s="1">
        <v>60.6</v>
      </c>
      <c r="AC35" s="1">
        <v>64</v>
      </c>
      <c r="AD35" s="1">
        <v>95.2</v>
      </c>
      <c r="AE35" s="1">
        <v>66</v>
      </c>
      <c r="AF35" s="1"/>
      <c r="AG35" s="1">
        <f>G35*Q35</f>
        <v>347.92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39</v>
      </c>
      <c r="C36" s="1">
        <v>106</v>
      </c>
      <c r="D36" s="1">
        <v>266</v>
      </c>
      <c r="E36" s="1">
        <v>141</v>
      </c>
      <c r="F36" s="1">
        <v>96</v>
      </c>
      <c r="G36" s="7">
        <v>0.1</v>
      </c>
      <c r="H36" s="1">
        <v>45</v>
      </c>
      <c r="I36" s="1" t="s">
        <v>40</v>
      </c>
      <c r="J36" s="1">
        <v>147</v>
      </c>
      <c r="K36" s="1">
        <f t="shared" si="0"/>
        <v>-6</v>
      </c>
      <c r="L36" s="1">
        <f t="shared" si="1"/>
        <v>141</v>
      </c>
      <c r="M36" s="1"/>
      <c r="N36" s="1">
        <v>0</v>
      </c>
      <c r="O36" s="1"/>
      <c r="P36" s="1">
        <f t="shared" si="2"/>
        <v>28.2</v>
      </c>
      <c r="Q36" s="5">
        <f>12*P36-O36-N36-F36</f>
        <v>242.39999999999998</v>
      </c>
      <c r="R36" s="5"/>
      <c r="S36" s="1"/>
      <c r="T36" s="1">
        <f t="shared" si="3"/>
        <v>12</v>
      </c>
      <c r="U36" s="1">
        <f t="shared" si="4"/>
        <v>3.4042553191489362</v>
      </c>
      <c r="V36" s="1">
        <v>-1.8</v>
      </c>
      <c r="W36" s="1">
        <v>16</v>
      </c>
      <c r="X36" s="1">
        <v>23.8</v>
      </c>
      <c r="Y36" s="1">
        <v>13</v>
      </c>
      <c r="Z36" s="1">
        <v>18.399999999999999</v>
      </c>
      <c r="AA36" s="1">
        <v>26</v>
      </c>
      <c r="AB36" s="1">
        <v>17.2</v>
      </c>
      <c r="AC36" s="1">
        <v>20.2</v>
      </c>
      <c r="AD36" s="1">
        <v>31.2</v>
      </c>
      <c r="AE36" s="1">
        <v>24.6</v>
      </c>
      <c r="AF36" s="1"/>
      <c r="AG36" s="1">
        <f>G36*Q36</f>
        <v>24.24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39</v>
      </c>
      <c r="C37" s="1">
        <v>199</v>
      </c>
      <c r="D37" s="1">
        <v>447</v>
      </c>
      <c r="E37" s="1">
        <v>221</v>
      </c>
      <c r="F37" s="1">
        <v>219</v>
      </c>
      <c r="G37" s="7">
        <v>0.1</v>
      </c>
      <c r="H37" s="1">
        <v>60</v>
      </c>
      <c r="I37" s="1" t="s">
        <v>40</v>
      </c>
      <c r="J37" s="1">
        <v>217</v>
      </c>
      <c r="K37" s="1">
        <f t="shared" ref="K37:K66" si="10">E37-J37</f>
        <v>4</v>
      </c>
      <c r="L37" s="1">
        <f t="shared" si="1"/>
        <v>221</v>
      </c>
      <c r="M37" s="1"/>
      <c r="N37" s="1">
        <v>0</v>
      </c>
      <c r="O37" s="1"/>
      <c r="P37" s="1">
        <f t="shared" si="2"/>
        <v>44.2</v>
      </c>
      <c r="Q37" s="5">
        <f t="shared" si="9"/>
        <v>399.80000000000007</v>
      </c>
      <c r="R37" s="5"/>
      <c r="S37" s="1"/>
      <c r="T37" s="1">
        <f t="shared" si="3"/>
        <v>14</v>
      </c>
      <c r="U37" s="1">
        <f t="shared" si="4"/>
        <v>4.9547511312217187</v>
      </c>
      <c r="V37" s="1">
        <v>23.6</v>
      </c>
      <c r="W37" s="1">
        <v>37</v>
      </c>
      <c r="X37" s="1">
        <v>39.6</v>
      </c>
      <c r="Y37" s="1">
        <v>38.799999999999997</v>
      </c>
      <c r="Z37" s="1">
        <v>34</v>
      </c>
      <c r="AA37" s="1">
        <v>31.2</v>
      </c>
      <c r="AB37" s="1">
        <v>41</v>
      </c>
      <c r="AC37" s="1">
        <v>23.8</v>
      </c>
      <c r="AD37" s="1">
        <v>29</v>
      </c>
      <c r="AE37" s="1">
        <v>39.200000000000003</v>
      </c>
      <c r="AF37" s="1" t="s">
        <v>41</v>
      </c>
      <c r="AG37" s="1">
        <f>G37*Q37</f>
        <v>39.980000000000011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39</v>
      </c>
      <c r="C38" s="1">
        <v>95</v>
      </c>
      <c r="D38" s="1">
        <v>769</v>
      </c>
      <c r="E38" s="1">
        <v>363</v>
      </c>
      <c r="F38" s="1">
        <v>248</v>
      </c>
      <c r="G38" s="7">
        <v>0.1</v>
      </c>
      <c r="H38" s="1">
        <v>60</v>
      </c>
      <c r="I38" s="1" t="s">
        <v>40</v>
      </c>
      <c r="J38" s="1">
        <v>189</v>
      </c>
      <c r="K38" s="1">
        <f t="shared" si="10"/>
        <v>174</v>
      </c>
      <c r="L38" s="1">
        <f t="shared" si="1"/>
        <v>193</v>
      </c>
      <c r="M38" s="1">
        <v>170</v>
      </c>
      <c r="N38" s="1">
        <v>0</v>
      </c>
      <c r="O38" s="1"/>
      <c r="P38" s="1">
        <f t="shared" si="2"/>
        <v>38.6</v>
      </c>
      <c r="Q38" s="5">
        <f t="shared" si="9"/>
        <v>292.39999999999998</v>
      </c>
      <c r="R38" s="5"/>
      <c r="S38" s="1"/>
      <c r="T38" s="1">
        <f t="shared" si="3"/>
        <v>13.999999999999998</v>
      </c>
      <c r="U38" s="1">
        <f t="shared" si="4"/>
        <v>6.4248704663212433</v>
      </c>
      <c r="V38" s="1">
        <v>24.4</v>
      </c>
      <c r="W38" s="1">
        <v>36.200000000000003</v>
      </c>
      <c r="X38" s="1">
        <v>29</v>
      </c>
      <c r="Y38" s="1">
        <v>17</v>
      </c>
      <c r="Z38" s="1">
        <v>26.8</v>
      </c>
      <c r="AA38" s="1">
        <v>39.6</v>
      </c>
      <c r="AB38" s="1">
        <v>-0.8</v>
      </c>
      <c r="AC38" s="1">
        <v>20.2</v>
      </c>
      <c r="AD38" s="1">
        <v>46</v>
      </c>
      <c r="AE38" s="1">
        <v>13.6</v>
      </c>
      <c r="AF38" s="1" t="s">
        <v>41</v>
      </c>
      <c r="AG38" s="1">
        <f>G38*Q38</f>
        <v>29.24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77</v>
      </c>
      <c r="B39" s="1" t="s">
        <v>39</v>
      </c>
      <c r="C39" s="1">
        <v>271</v>
      </c>
      <c r="D39" s="1">
        <v>638</v>
      </c>
      <c r="E39" s="1">
        <v>545</v>
      </c>
      <c r="F39" s="1">
        <v>51</v>
      </c>
      <c r="G39" s="7">
        <v>0.4</v>
      </c>
      <c r="H39" s="1">
        <v>45</v>
      </c>
      <c r="I39" s="1" t="s">
        <v>40</v>
      </c>
      <c r="J39" s="1">
        <v>535</v>
      </c>
      <c r="K39" s="1">
        <f t="shared" si="10"/>
        <v>10</v>
      </c>
      <c r="L39" s="1">
        <f t="shared" si="1"/>
        <v>395</v>
      </c>
      <c r="M39" s="1">
        <v>150</v>
      </c>
      <c r="N39" s="1">
        <v>0</v>
      </c>
      <c r="O39" s="1"/>
      <c r="P39" s="1">
        <f t="shared" si="2"/>
        <v>79</v>
      </c>
      <c r="Q39" s="5">
        <f>10*P39-O39-N39-F39</f>
        <v>739</v>
      </c>
      <c r="R39" s="5"/>
      <c r="S39" s="1"/>
      <c r="T39" s="1">
        <f t="shared" si="3"/>
        <v>10</v>
      </c>
      <c r="U39" s="1">
        <f t="shared" si="4"/>
        <v>0.64556962025316456</v>
      </c>
      <c r="V39" s="1">
        <v>2.2000000000000002</v>
      </c>
      <c r="W39" s="1">
        <v>30</v>
      </c>
      <c r="X39" s="1">
        <v>61.8</v>
      </c>
      <c r="Y39" s="1">
        <v>19.8</v>
      </c>
      <c r="Z39" s="1">
        <v>39.6</v>
      </c>
      <c r="AA39" s="1">
        <v>47.8</v>
      </c>
      <c r="AB39" s="1">
        <v>35.200000000000003</v>
      </c>
      <c r="AC39" s="1">
        <v>36.799999999999997</v>
      </c>
      <c r="AD39" s="1">
        <v>69.8</v>
      </c>
      <c r="AE39" s="1">
        <v>50</v>
      </c>
      <c r="AF39" s="1"/>
      <c r="AG39" s="1">
        <f>G39*Q39</f>
        <v>295.60000000000002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5" t="s">
        <v>78</v>
      </c>
      <c r="B40" s="15" t="s">
        <v>39</v>
      </c>
      <c r="C40" s="15">
        <v>13</v>
      </c>
      <c r="D40" s="15">
        <v>66</v>
      </c>
      <c r="E40" s="15">
        <v>62</v>
      </c>
      <c r="F40" s="15">
        <v>3</v>
      </c>
      <c r="G40" s="16">
        <v>0</v>
      </c>
      <c r="H40" s="15" t="e">
        <v>#N/A</v>
      </c>
      <c r="I40" s="15" t="s">
        <v>47</v>
      </c>
      <c r="J40" s="15">
        <v>10</v>
      </c>
      <c r="K40" s="15">
        <f t="shared" si="10"/>
        <v>52</v>
      </c>
      <c r="L40" s="15">
        <f t="shared" si="1"/>
        <v>2</v>
      </c>
      <c r="M40" s="15">
        <v>60</v>
      </c>
      <c r="N40" s="15">
        <v>0</v>
      </c>
      <c r="O40" s="15"/>
      <c r="P40" s="15">
        <f t="shared" si="2"/>
        <v>0.4</v>
      </c>
      <c r="Q40" s="17"/>
      <c r="R40" s="17"/>
      <c r="S40" s="15"/>
      <c r="T40" s="15">
        <f t="shared" si="3"/>
        <v>7.5</v>
      </c>
      <c r="U40" s="15">
        <f t="shared" si="4"/>
        <v>7.5</v>
      </c>
      <c r="V40" s="15">
        <v>0</v>
      </c>
      <c r="W40" s="15">
        <v>0.4</v>
      </c>
      <c r="X40" s="15">
        <v>2.2000000000000002</v>
      </c>
      <c r="Y40" s="15">
        <v>4</v>
      </c>
      <c r="Z40" s="15">
        <v>1.6</v>
      </c>
      <c r="AA40" s="15">
        <v>5.6</v>
      </c>
      <c r="AB40" s="15">
        <v>0.6</v>
      </c>
      <c r="AC40" s="15">
        <v>2.4</v>
      </c>
      <c r="AD40" s="15">
        <v>-2</v>
      </c>
      <c r="AE40" s="15">
        <v>3.2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37</v>
      </c>
      <c r="C41" s="1">
        <v>60.38</v>
      </c>
      <c r="D41" s="1">
        <v>439.99400000000003</v>
      </c>
      <c r="E41" s="1">
        <v>165.90899999999999</v>
      </c>
      <c r="F41" s="1">
        <v>269.077</v>
      </c>
      <c r="G41" s="7">
        <v>1</v>
      </c>
      <c r="H41" s="1">
        <v>60</v>
      </c>
      <c r="I41" s="1" t="s">
        <v>44</v>
      </c>
      <c r="J41" s="1">
        <v>155.80000000000001</v>
      </c>
      <c r="K41" s="1">
        <f t="shared" si="10"/>
        <v>10.10899999999998</v>
      </c>
      <c r="L41" s="1">
        <f t="shared" si="1"/>
        <v>165.90899999999999</v>
      </c>
      <c r="M41" s="1"/>
      <c r="N41" s="1">
        <v>30</v>
      </c>
      <c r="O41" s="1"/>
      <c r="P41" s="1">
        <f t="shared" si="2"/>
        <v>33.181799999999996</v>
      </c>
      <c r="Q41" s="5">
        <f t="shared" ref="Q41:Q44" si="11">14*P41-O41-N41-F41</f>
        <v>165.46819999999991</v>
      </c>
      <c r="R41" s="5"/>
      <c r="S41" s="1"/>
      <c r="T41" s="1">
        <f t="shared" si="3"/>
        <v>14</v>
      </c>
      <c r="U41" s="1">
        <f t="shared" si="4"/>
        <v>9.0132843908407629</v>
      </c>
      <c r="V41" s="1">
        <v>28.456199999999999</v>
      </c>
      <c r="W41" s="1">
        <v>41.143799999999999</v>
      </c>
      <c r="X41" s="1">
        <v>23.216799999999999</v>
      </c>
      <c r="Y41" s="1">
        <v>34.612400000000001</v>
      </c>
      <c r="Z41" s="1">
        <v>38.884599999999999</v>
      </c>
      <c r="AA41" s="1">
        <v>26.727399999999999</v>
      </c>
      <c r="AB41" s="1">
        <v>30.028400000000001</v>
      </c>
      <c r="AC41" s="1">
        <v>41.2986</v>
      </c>
      <c r="AD41" s="1">
        <v>26.02</v>
      </c>
      <c r="AE41" s="1">
        <v>32.381999999999998</v>
      </c>
      <c r="AF41" s="1"/>
      <c r="AG41" s="1">
        <f>G41*Q41</f>
        <v>165.46819999999991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37</v>
      </c>
      <c r="C42" s="1">
        <v>176.62700000000001</v>
      </c>
      <c r="D42" s="1">
        <v>344.80900000000003</v>
      </c>
      <c r="E42" s="1">
        <v>334.75700000000001</v>
      </c>
      <c r="F42" s="1">
        <v>129.27500000000001</v>
      </c>
      <c r="G42" s="7">
        <v>1</v>
      </c>
      <c r="H42" s="1">
        <v>45</v>
      </c>
      <c r="I42" s="1" t="s">
        <v>40</v>
      </c>
      <c r="J42" s="1">
        <v>228</v>
      </c>
      <c r="K42" s="1">
        <f t="shared" si="10"/>
        <v>106.75700000000001</v>
      </c>
      <c r="L42" s="1">
        <f t="shared" si="1"/>
        <v>228.00400000000002</v>
      </c>
      <c r="M42" s="1">
        <v>106.753</v>
      </c>
      <c r="N42" s="1">
        <v>0</v>
      </c>
      <c r="O42" s="1"/>
      <c r="P42" s="1">
        <f t="shared" si="2"/>
        <v>45.600800000000007</v>
      </c>
      <c r="Q42" s="5">
        <f>12*P42-O42-N42-F42</f>
        <v>417.93460000000016</v>
      </c>
      <c r="R42" s="5"/>
      <c r="S42" s="1"/>
      <c r="T42" s="1">
        <f t="shared" si="3"/>
        <v>12.000000000000002</v>
      </c>
      <c r="U42" s="1">
        <f t="shared" si="4"/>
        <v>2.8349283345906211</v>
      </c>
      <c r="V42" s="1">
        <v>0.279200000000003</v>
      </c>
      <c r="W42" s="1">
        <v>24.77480000000001</v>
      </c>
      <c r="X42" s="1">
        <v>42.441800000000008</v>
      </c>
      <c r="Y42" s="1">
        <v>23.382000000000001</v>
      </c>
      <c r="Z42" s="1">
        <v>28.097999999999999</v>
      </c>
      <c r="AA42" s="1">
        <v>34.483400000000003</v>
      </c>
      <c r="AB42" s="1">
        <v>21.465399999999999</v>
      </c>
      <c r="AC42" s="1">
        <v>28.608799999999999</v>
      </c>
      <c r="AD42" s="1">
        <v>35.964399999999998</v>
      </c>
      <c r="AE42" s="1">
        <v>35.996200000000002</v>
      </c>
      <c r="AF42" s="1"/>
      <c r="AG42" s="1">
        <f>G42*Q42</f>
        <v>417.93460000000016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37</v>
      </c>
      <c r="C43" s="1">
        <v>104.682</v>
      </c>
      <c r="D43" s="1">
        <v>420.47500000000002</v>
      </c>
      <c r="E43" s="1">
        <v>449.67599999999999</v>
      </c>
      <c r="F43" s="1">
        <v>-2.8730000000000002</v>
      </c>
      <c r="G43" s="7">
        <v>1</v>
      </c>
      <c r="H43" s="1">
        <v>45</v>
      </c>
      <c r="I43" s="1" t="s">
        <v>40</v>
      </c>
      <c r="J43" s="1">
        <v>232.3</v>
      </c>
      <c r="K43" s="1">
        <f t="shared" si="10"/>
        <v>217.37599999999998</v>
      </c>
      <c r="L43" s="1">
        <f t="shared" si="1"/>
        <v>241.51999999999998</v>
      </c>
      <c r="M43" s="1">
        <v>208.15600000000001</v>
      </c>
      <c r="N43" s="1">
        <v>310</v>
      </c>
      <c r="O43" s="1">
        <v>190</v>
      </c>
      <c r="P43" s="1">
        <f t="shared" si="2"/>
        <v>48.303999999999995</v>
      </c>
      <c r="Q43" s="5">
        <f t="shared" si="11"/>
        <v>179.12899999999996</v>
      </c>
      <c r="R43" s="5"/>
      <c r="S43" s="1"/>
      <c r="T43" s="1">
        <f t="shared" si="3"/>
        <v>14</v>
      </c>
      <c r="U43" s="1">
        <f t="shared" si="4"/>
        <v>10.291632162967872</v>
      </c>
      <c r="V43" s="1">
        <v>50.658800000000006</v>
      </c>
      <c r="W43" s="1">
        <v>33.056600000000003</v>
      </c>
      <c r="X43" s="1">
        <v>39.499600000000001</v>
      </c>
      <c r="Y43" s="1">
        <v>51.622199999999999</v>
      </c>
      <c r="Z43" s="1">
        <v>33.297199999999997</v>
      </c>
      <c r="AA43" s="1">
        <v>34.4816</v>
      </c>
      <c r="AB43" s="1">
        <v>28.029199999999989</v>
      </c>
      <c r="AC43" s="1">
        <v>32.1066</v>
      </c>
      <c r="AD43" s="1">
        <v>42.979799999999997</v>
      </c>
      <c r="AE43" s="1">
        <v>42.601399999999998</v>
      </c>
      <c r="AF43" s="1"/>
      <c r="AG43" s="1">
        <f>G43*Q43</f>
        <v>179.12899999999996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39</v>
      </c>
      <c r="C44" s="1">
        <v>23</v>
      </c>
      <c r="D44" s="1"/>
      <c r="E44" s="1">
        <v>-2</v>
      </c>
      <c r="F44" s="1">
        <v>20</v>
      </c>
      <c r="G44" s="7">
        <v>0.09</v>
      </c>
      <c r="H44" s="1">
        <v>45</v>
      </c>
      <c r="I44" s="1" t="s">
        <v>40</v>
      </c>
      <c r="J44" s="1"/>
      <c r="K44" s="1">
        <f t="shared" si="10"/>
        <v>-2</v>
      </c>
      <c r="L44" s="1">
        <f t="shared" si="1"/>
        <v>-2</v>
      </c>
      <c r="M44" s="1"/>
      <c r="N44" s="1">
        <v>0</v>
      </c>
      <c r="O44" s="1"/>
      <c r="P44" s="1">
        <f t="shared" si="2"/>
        <v>-0.4</v>
      </c>
      <c r="Q44" s="5"/>
      <c r="R44" s="5"/>
      <c r="S44" s="1"/>
      <c r="T44" s="1">
        <f t="shared" si="3"/>
        <v>-50</v>
      </c>
      <c r="U44" s="1">
        <f t="shared" si="4"/>
        <v>-50</v>
      </c>
      <c r="V44" s="1">
        <v>0.2</v>
      </c>
      <c r="W44" s="1">
        <v>1.2</v>
      </c>
      <c r="X44" s="1">
        <v>2.8</v>
      </c>
      <c r="Y44" s="1">
        <v>4.2</v>
      </c>
      <c r="Z44" s="1">
        <v>0.2</v>
      </c>
      <c r="AA44" s="1">
        <v>1.8</v>
      </c>
      <c r="AB44" s="1">
        <v>5.2</v>
      </c>
      <c r="AC44" s="1">
        <v>5.6</v>
      </c>
      <c r="AD44" s="1">
        <v>2.8</v>
      </c>
      <c r="AE44" s="1">
        <v>2.2000000000000002</v>
      </c>
      <c r="AF44" s="19" t="s">
        <v>79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2" t="s">
        <v>84</v>
      </c>
      <c r="B45" s="12" t="s">
        <v>39</v>
      </c>
      <c r="C45" s="12"/>
      <c r="D45" s="12"/>
      <c r="E45" s="12"/>
      <c r="F45" s="12"/>
      <c r="G45" s="13">
        <v>0</v>
      </c>
      <c r="H45" s="12">
        <v>45</v>
      </c>
      <c r="I45" s="12" t="s">
        <v>40</v>
      </c>
      <c r="J45" s="12"/>
      <c r="K45" s="12">
        <f t="shared" si="10"/>
        <v>0</v>
      </c>
      <c r="L45" s="12">
        <f t="shared" si="1"/>
        <v>0</v>
      </c>
      <c r="M45" s="12"/>
      <c r="N45" s="12">
        <v>0</v>
      </c>
      <c r="O45" s="12"/>
      <c r="P45" s="12">
        <f t="shared" si="2"/>
        <v>0</v>
      </c>
      <c r="Q45" s="14"/>
      <c r="R45" s="14"/>
      <c r="S45" s="12"/>
      <c r="T45" s="12" t="e">
        <f t="shared" si="3"/>
        <v>#DIV/0!</v>
      </c>
      <c r="U45" s="12" t="e">
        <f t="shared" si="4"/>
        <v>#DIV/0!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 t="s">
        <v>85</v>
      </c>
      <c r="AG45" s="12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86</v>
      </c>
      <c r="B46" s="1" t="s">
        <v>37</v>
      </c>
      <c r="C46" s="1">
        <v>58.091999999999999</v>
      </c>
      <c r="D46" s="1">
        <v>503.34300000000002</v>
      </c>
      <c r="E46" s="1">
        <v>339.41399999999999</v>
      </c>
      <c r="F46" s="1">
        <v>158.05099999999999</v>
      </c>
      <c r="G46" s="7">
        <v>1</v>
      </c>
      <c r="H46" s="1">
        <v>45</v>
      </c>
      <c r="I46" s="1" t="s">
        <v>40</v>
      </c>
      <c r="J46" s="1">
        <v>153</v>
      </c>
      <c r="K46" s="1">
        <f t="shared" si="10"/>
        <v>186.41399999999999</v>
      </c>
      <c r="L46" s="1">
        <f t="shared" si="1"/>
        <v>153.92499999999998</v>
      </c>
      <c r="M46" s="1">
        <v>185.489</v>
      </c>
      <c r="N46" s="1">
        <v>270</v>
      </c>
      <c r="O46" s="1"/>
      <c r="P46" s="1">
        <f t="shared" si="2"/>
        <v>30.784999999999997</v>
      </c>
      <c r="Q46" s="5"/>
      <c r="R46" s="5"/>
      <c r="S46" s="1"/>
      <c r="T46" s="1">
        <f t="shared" si="3"/>
        <v>13.904531427643334</v>
      </c>
      <c r="U46" s="1">
        <f t="shared" si="4"/>
        <v>13.904531427643334</v>
      </c>
      <c r="V46" s="1">
        <v>38.028399999999998</v>
      </c>
      <c r="W46" s="1">
        <v>36.332000000000008</v>
      </c>
      <c r="X46" s="1">
        <v>17.5702</v>
      </c>
      <c r="Y46" s="1">
        <v>33.548400000000001</v>
      </c>
      <c r="Z46" s="1">
        <v>24.808800000000002</v>
      </c>
      <c r="AA46" s="1">
        <v>20.728000000000002</v>
      </c>
      <c r="AB46" s="1">
        <v>23.415199999999999</v>
      </c>
      <c r="AC46" s="1">
        <v>28.3766</v>
      </c>
      <c r="AD46" s="1">
        <v>27.845800000000001</v>
      </c>
      <c r="AE46" s="1">
        <v>32.226799999999997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39</v>
      </c>
      <c r="C47" s="1">
        <v>553</v>
      </c>
      <c r="D47" s="1">
        <v>515</v>
      </c>
      <c r="E47" s="1">
        <v>317</v>
      </c>
      <c r="F47" s="1">
        <v>361</v>
      </c>
      <c r="G47" s="7">
        <v>0.3</v>
      </c>
      <c r="H47" s="1" t="e">
        <v>#N/A</v>
      </c>
      <c r="I47" s="1" t="s">
        <v>40</v>
      </c>
      <c r="J47" s="1">
        <v>317</v>
      </c>
      <c r="K47" s="1">
        <f t="shared" si="10"/>
        <v>0</v>
      </c>
      <c r="L47" s="1">
        <f t="shared" si="1"/>
        <v>317</v>
      </c>
      <c r="M47" s="1"/>
      <c r="N47" s="1">
        <v>0</v>
      </c>
      <c r="O47" s="1"/>
      <c r="P47" s="1">
        <f t="shared" si="2"/>
        <v>63.4</v>
      </c>
      <c r="Q47" s="5">
        <f t="shared" ref="Q46:Q59" si="12">14*P47-O47-N47-F47</f>
        <v>526.6</v>
      </c>
      <c r="R47" s="5"/>
      <c r="S47" s="1"/>
      <c r="T47" s="1">
        <f t="shared" si="3"/>
        <v>14</v>
      </c>
      <c r="U47" s="1">
        <f t="shared" si="4"/>
        <v>5.6940063091482651</v>
      </c>
      <c r="V47" s="1">
        <v>48.6</v>
      </c>
      <c r="W47" s="1">
        <v>31.8</v>
      </c>
      <c r="X47" s="1">
        <v>24.4</v>
      </c>
      <c r="Y47" s="1">
        <v>38</v>
      </c>
      <c r="Z47" s="1">
        <v>41.6</v>
      </c>
      <c r="AA47" s="1">
        <v>16.399999999999999</v>
      </c>
      <c r="AB47" s="1">
        <v>0</v>
      </c>
      <c r="AC47" s="1">
        <v>0</v>
      </c>
      <c r="AD47" s="1">
        <v>16.399999999999999</v>
      </c>
      <c r="AE47" s="1">
        <v>2.8</v>
      </c>
      <c r="AF47" s="1" t="s">
        <v>41</v>
      </c>
      <c r="AG47" s="1">
        <f>G47*Q47</f>
        <v>157.97999999999999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37</v>
      </c>
      <c r="C48" s="1">
        <v>18.12</v>
      </c>
      <c r="D48" s="1">
        <v>13.848000000000001</v>
      </c>
      <c r="E48" s="1">
        <v>26.154</v>
      </c>
      <c r="F48" s="1"/>
      <c r="G48" s="7">
        <v>1</v>
      </c>
      <c r="H48" s="1">
        <v>30</v>
      </c>
      <c r="I48" s="1" t="s">
        <v>40</v>
      </c>
      <c r="J48" s="1">
        <v>22.3</v>
      </c>
      <c r="K48" s="1">
        <f t="shared" si="10"/>
        <v>3.8539999999999992</v>
      </c>
      <c r="L48" s="1">
        <f t="shared" si="1"/>
        <v>26.154</v>
      </c>
      <c r="M48" s="1"/>
      <c r="N48" s="1">
        <v>110</v>
      </c>
      <c r="O48" s="1"/>
      <c r="P48" s="1">
        <f t="shared" si="2"/>
        <v>5.2308000000000003</v>
      </c>
      <c r="Q48" s="5"/>
      <c r="R48" s="5"/>
      <c r="S48" s="1"/>
      <c r="T48" s="1">
        <f t="shared" si="3"/>
        <v>21.029288063011393</v>
      </c>
      <c r="U48" s="1">
        <f t="shared" si="4"/>
        <v>21.029288063011393</v>
      </c>
      <c r="V48" s="1">
        <v>10.2088</v>
      </c>
      <c r="W48" s="1">
        <v>4.2248000000000001</v>
      </c>
      <c r="X48" s="1">
        <v>1.8375999999999999</v>
      </c>
      <c r="Y48" s="1">
        <v>7.0523999999999996</v>
      </c>
      <c r="Z48" s="1">
        <v>0</v>
      </c>
      <c r="AA48" s="1">
        <v>5.3639999999999999</v>
      </c>
      <c r="AB48" s="1">
        <v>0</v>
      </c>
      <c r="AC48" s="1">
        <v>0</v>
      </c>
      <c r="AD48" s="1">
        <v>0</v>
      </c>
      <c r="AE48" s="1">
        <v>0</v>
      </c>
      <c r="AF48" s="1" t="s">
        <v>89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90</v>
      </c>
      <c r="B49" s="1" t="s">
        <v>37</v>
      </c>
      <c r="C49" s="1">
        <v>244.571</v>
      </c>
      <c r="D49" s="1">
        <v>255.87200000000001</v>
      </c>
      <c r="E49" s="1">
        <v>202.387</v>
      </c>
      <c r="F49" s="1">
        <v>81.91</v>
      </c>
      <c r="G49" s="7">
        <v>1</v>
      </c>
      <c r="H49" s="1">
        <v>45</v>
      </c>
      <c r="I49" s="1" t="s">
        <v>40</v>
      </c>
      <c r="J49" s="1">
        <v>192.5</v>
      </c>
      <c r="K49" s="1">
        <f t="shared" si="10"/>
        <v>9.8870000000000005</v>
      </c>
      <c r="L49" s="1">
        <f t="shared" si="1"/>
        <v>202.387</v>
      </c>
      <c r="M49" s="1"/>
      <c r="N49" s="1">
        <v>0</v>
      </c>
      <c r="O49" s="1"/>
      <c r="P49" s="1">
        <f t="shared" si="2"/>
        <v>40.477400000000003</v>
      </c>
      <c r="Q49" s="5">
        <f>11*P49-O49-N49-F49</f>
        <v>363.34140000000002</v>
      </c>
      <c r="R49" s="5"/>
      <c r="S49" s="1"/>
      <c r="T49" s="1">
        <f t="shared" si="3"/>
        <v>10.999999999999998</v>
      </c>
      <c r="U49" s="1">
        <f t="shared" si="4"/>
        <v>2.0235983536491968</v>
      </c>
      <c r="V49" s="1">
        <v>21.309200000000001</v>
      </c>
      <c r="W49" s="1">
        <v>9.9591999999999992</v>
      </c>
      <c r="X49" s="1">
        <v>35.158799999999999</v>
      </c>
      <c r="Y49" s="1">
        <v>36.550600000000003</v>
      </c>
      <c r="Z49" s="1">
        <v>24.369599999999998</v>
      </c>
      <c r="AA49" s="1">
        <v>25.849</v>
      </c>
      <c r="AB49" s="1">
        <v>25.031400000000001</v>
      </c>
      <c r="AC49" s="1">
        <v>31.244599999999998</v>
      </c>
      <c r="AD49" s="1">
        <v>29.065799999999999</v>
      </c>
      <c r="AE49" s="1">
        <v>23.553999999999998</v>
      </c>
      <c r="AF49" s="1"/>
      <c r="AG49" s="1">
        <f>G49*Q49</f>
        <v>363.34140000000002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91</v>
      </c>
      <c r="B50" s="1" t="s">
        <v>39</v>
      </c>
      <c r="C50" s="1">
        <v>496</v>
      </c>
      <c r="D50" s="1">
        <v>1389</v>
      </c>
      <c r="E50" s="1">
        <v>915</v>
      </c>
      <c r="F50" s="1">
        <v>410</v>
      </c>
      <c r="G50" s="7">
        <v>0.35</v>
      </c>
      <c r="H50" s="1">
        <v>45</v>
      </c>
      <c r="I50" s="1" t="s">
        <v>57</v>
      </c>
      <c r="J50" s="1">
        <v>565</v>
      </c>
      <c r="K50" s="1">
        <f t="shared" si="10"/>
        <v>350</v>
      </c>
      <c r="L50" s="1">
        <f t="shared" si="1"/>
        <v>563</v>
      </c>
      <c r="M50" s="1">
        <v>352</v>
      </c>
      <c r="N50" s="1">
        <v>500</v>
      </c>
      <c r="O50" s="1"/>
      <c r="P50" s="1">
        <f t="shared" si="2"/>
        <v>112.6</v>
      </c>
      <c r="Q50" s="5">
        <f t="shared" si="12"/>
        <v>666.39999999999986</v>
      </c>
      <c r="R50" s="5"/>
      <c r="S50" s="1"/>
      <c r="T50" s="1">
        <f t="shared" si="3"/>
        <v>14</v>
      </c>
      <c r="U50" s="1">
        <f t="shared" si="4"/>
        <v>8.0817051509769104</v>
      </c>
      <c r="V50" s="1">
        <v>101.4</v>
      </c>
      <c r="W50" s="1">
        <v>108</v>
      </c>
      <c r="X50" s="1">
        <v>123.2</v>
      </c>
      <c r="Y50" s="1">
        <v>113.2</v>
      </c>
      <c r="Z50" s="1">
        <v>105.4</v>
      </c>
      <c r="AA50" s="1">
        <v>112</v>
      </c>
      <c r="AB50" s="1">
        <v>108.4</v>
      </c>
      <c r="AC50" s="1">
        <v>129.19999999999999</v>
      </c>
      <c r="AD50" s="1">
        <v>130.19999999999999</v>
      </c>
      <c r="AE50" s="1">
        <v>91.6</v>
      </c>
      <c r="AF50" s="1" t="s">
        <v>41</v>
      </c>
      <c r="AG50" s="1">
        <f>G50*Q50</f>
        <v>233.23999999999992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92</v>
      </c>
      <c r="B51" s="1" t="s">
        <v>39</v>
      </c>
      <c r="C51" s="1">
        <v>287</v>
      </c>
      <c r="D51" s="1">
        <v>431</v>
      </c>
      <c r="E51" s="1">
        <v>626</v>
      </c>
      <c r="F51" s="1">
        <v>-8</v>
      </c>
      <c r="G51" s="7">
        <v>0.41</v>
      </c>
      <c r="H51" s="1">
        <v>45</v>
      </c>
      <c r="I51" s="1" t="s">
        <v>40</v>
      </c>
      <c r="J51" s="1">
        <v>535</v>
      </c>
      <c r="K51" s="1">
        <f t="shared" si="10"/>
        <v>91</v>
      </c>
      <c r="L51" s="1">
        <f t="shared" si="1"/>
        <v>450</v>
      </c>
      <c r="M51" s="1">
        <v>176</v>
      </c>
      <c r="N51" s="1">
        <v>540</v>
      </c>
      <c r="O51" s="1">
        <v>110</v>
      </c>
      <c r="P51" s="1">
        <f t="shared" si="2"/>
        <v>90</v>
      </c>
      <c r="Q51" s="5">
        <f t="shared" si="12"/>
        <v>618</v>
      </c>
      <c r="R51" s="5"/>
      <c r="S51" s="1"/>
      <c r="T51" s="1">
        <f t="shared" si="3"/>
        <v>14</v>
      </c>
      <c r="U51" s="1">
        <f t="shared" si="4"/>
        <v>7.1333333333333337</v>
      </c>
      <c r="V51" s="1">
        <v>79.599999999999994</v>
      </c>
      <c r="W51" s="1">
        <v>38</v>
      </c>
      <c r="X51" s="1">
        <v>76.599999999999994</v>
      </c>
      <c r="Y51" s="1">
        <v>66</v>
      </c>
      <c r="Z51" s="1">
        <v>50.8</v>
      </c>
      <c r="AA51" s="1">
        <v>47.6</v>
      </c>
      <c r="AB51" s="1">
        <v>50.6</v>
      </c>
      <c r="AC51" s="1">
        <v>41.6</v>
      </c>
      <c r="AD51" s="1">
        <v>58.2</v>
      </c>
      <c r="AE51" s="1">
        <v>47.2</v>
      </c>
      <c r="AF51" s="1"/>
      <c r="AG51" s="1">
        <f>G51*Q51</f>
        <v>253.38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93</v>
      </c>
      <c r="B52" s="1" t="s">
        <v>39</v>
      </c>
      <c r="C52" s="1">
        <v>67</v>
      </c>
      <c r="D52" s="1"/>
      <c r="E52" s="1">
        <v>61</v>
      </c>
      <c r="F52" s="1">
        <v>3</v>
      </c>
      <c r="G52" s="7">
        <v>0.4</v>
      </c>
      <c r="H52" s="1">
        <v>30</v>
      </c>
      <c r="I52" s="1" t="s">
        <v>40</v>
      </c>
      <c r="J52" s="1">
        <v>62</v>
      </c>
      <c r="K52" s="1">
        <f t="shared" si="10"/>
        <v>-1</v>
      </c>
      <c r="L52" s="1">
        <f t="shared" si="1"/>
        <v>61</v>
      </c>
      <c r="M52" s="1"/>
      <c r="N52" s="1">
        <v>80</v>
      </c>
      <c r="O52" s="1"/>
      <c r="P52" s="1">
        <f t="shared" si="2"/>
        <v>12.2</v>
      </c>
      <c r="Q52" s="5">
        <f t="shared" si="12"/>
        <v>87.799999999999983</v>
      </c>
      <c r="R52" s="5"/>
      <c r="S52" s="1"/>
      <c r="T52" s="1">
        <f t="shared" si="3"/>
        <v>14</v>
      </c>
      <c r="U52" s="1">
        <f t="shared" si="4"/>
        <v>6.8032786885245908</v>
      </c>
      <c r="V52" s="1">
        <v>9.1999999999999993</v>
      </c>
      <c r="W52" s="1">
        <v>2.6</v>
      </c>
      <c r="X52" s="1">
        <v>0.4</v>
      </c>
      <c r="Y52" s="1">
        <v>13.6</v>
      </c>
      <c r="Z52" s="1">
        <v>1.2</v>
      </c>
      <c r="AA52" s="1">
        <v>8.1999999999999993</v>
      </c>
      <c r="AB52" s="1">
        <v>-0.2</v>
      </c>
      <c r="AC52" s="1">
        <v>4.8</v>
      </c>
      <c r="AD52" s="1">
        <v>13.8</v>
      </c>
      <c r="AE52" s="1">
        <v>3.8</v>
      </c>
      <c r="AF52" s="1"/>
      <c r="AG52" s="1">
        <f>G52*Q52</f>
        <v>35.119999999999997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94</v>
      </c>
      <c r="B53" s="1" t="s">
        <v>37</v>
      </c>
      <c r="C53" s="1">
        <v>17.055</v>
      </c>
      <c r="D53" s="1">
        <v>6.0000000000000001E-3</v>
      </c>
      <c r="E53" s="1">
        <v>10.573</v>
      </c>
      <c r="F53" s="1">
        <v>4.1769999999999996</v>
      </c>
      <c r="G53" s="7">
        <v>1</v>
      </c>
      <c r="H53" s="1">
        <v>30</v>
      </c>
      <c r="I53" s="1" t="s">
        <v>40</v>
      </c>
      <c r="J53" s="1">
        <v>10</v>
      </c>
      <c r="K53" s="1">
        <f t="shared" si="10"/>
        <v>0.5730000000000004</v>
      </c>
      <c r="L53" s="1">
        <f t="shared" si="1"/>
        <v>10.573</v>
      </c>
      <c r="M53" s="1"/>
      <c r="N53" s="1">
        <v>0</v>
      </c>
      <c r="O53" s="1"/>
      <c r="P53" s="1">
        <f t="shared" si="2"/>
        <v>2.1146000000000003</v>
      </c>
      <c r="Q53" s="5">
        <f>11*P53-O53-N53-F53</f>
        <v>19.083600000000004</v>
      </c>
      <c r="R53" s="5"/>
      <c r="S53" s="1"/>
      <c r="T53" s="1">
        <f t="shared" si="3"/>
        <v>11</v>
      </c>
      <c r="U53" s="1">
        <f t="shared" si="4"/>
        <v>1.975314480279958</v>
      </c>
      <c r="V53" s="1">
        <v>1.2396</v>
      </c>
      <c r="W53" s="1">
        <v>0.2044</v>
      </c>
      <c r="X53" s="1">
        <v>1.9076</v>
      </c>
      <c r="Y53" s="1">
        <v>1.4874000000000001</v>
      </c>
      <c r="Z53" s="1">
        <v>0</v>
      </c>
      <c r="AA53" s="1">
        <v>0.54720000000000002</v>
      </c>
      <c r="AB53" s="1">
        <v>-0.2</v>
      </c>
      <c r="AC53" s="1">
        <v>0.224</v>
      </c>
      <c r="AD53" s="1">
        <v>3.3386</v>
      </c>
      <c r="AE53" s="1">
        <v>-9.3799999999999994E-2</v>
      </c>
      <c r="AF53" s="1"/>
      <c r="AG53" s="1">
        <f>G53*Q53</f>
        <v>19.083600000000004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39</v>
      </c>
      <c r="C54" s="1">
        <v>41</v>
      </c>
      <c r="D54" s="1">
        <v>99</v>
      </c>
      <c r="E54" s="1">
        <v>53</v>
      </c>
      <c r="F54" s="1">
        <v>67</v>
      </c>
      <c r="G54" s="7">
        <v>0.41</v>
      </c>
      <c r="H54" s="1">
        <v>45</v>
      </c>
      <c r="I54" s="1" t="s">
        <v>40</v>
      </c>
      <c r="J54" s="1">
        <v>74</v>
      </c>
      <c r="K54" s="1">
        <f t="shared" si="10"/>
        <v>-21</v>
      </c>
      <c r="L54" s="1">
        <f t="shared" si="1"/>
        <v>53</v>
      </c>
      <c r="M54" s="1"/>
      <c r="N54" s="1">
        <v>70</v>
      </c>
      <c r="O54" s="1"/>
      <c r="P54" s="1">
        <f t="shared" si="2"/>
        <v>10.6</v>
      </c>
      <c r="Q54" s="5">
        <f t="shared" si="12"/>
        <v>11.400000000000006</v>
      </c>
      <c r="R54" s="5"/>
      <c r="S54" s="1"/>
      <c r="T54" s="1">
        <f t="shared" si="3"/>
        <v>14.000000000000002</v>
      </c>
      <c r="U54" s="1">
        <f t="shared" si="4"/>
        <v>12.924528301886793</v>
      </c>
      <c r="V54" s="1">
        <v>13.4</v>
      </c>
      <c r="W54" s="1">
        <v>14.6</v>
      </c>
      <c r="X54" s="1">
        <v>7.6</v>
      </c>
      <c r="Y54" s="1">
        <v>15.6</v>
      </c>
      <c r="Z54" s="1">
        <v>13.4</v>
      </c>
      <c r="AA54" s="1">
        <v>3.4</v>
      </c>
      <c r="AB54" s="1">
        <v>13.6</v>
      </c>
      <c r="AC54" s="1">
        <v>8.8000000000000007</v>
      </c>
      <c r="AD54" s="1">
        <v>5.4</v>
      </c>
      <c r="AE54" s="1">
        <v>10.199999999999999</v>
      </c>
      <c r="AF54" s="1"/>
      <c r="AG54" s="1">
        <f>G54*Q54</f>
        <v>4.6740000000000022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96</v>
      </c>
      <c r="B55" s="1" t="s">
        <v>37</v>
      </c>
      <c r="C55" s="1">
        <v>30.664999999999999</v>
      </c>
      <c r="D55" s="1">
        <v>1.8819999999999999</v>
      </c>
      <c r="E55" s="1">
        <v>9.3870000000000005</v>
      </c>
      <c r="F55" s="1">
        <v>17.177</v>
      </c>
      <c r="G55" s="7">
        <v>1</v>
      </c>
      <c r="H55" s="1">
        <v>45</v>
      </c>
      <c r="I55" s="1" t="s">
        <v>40</v>
      </c>
      <c r="J55" s="1">
        <v>10</v>
      </c>
      <c r="K55" s="1">
        <f t="shared" si="10"/>
        <v>-0.61299999999999955</v>
      </c>
      <c r="L55" s="1">
        <f t="shared" si="1"/>
        <v>9.3870000000000005</v>
      </c>
      <c r="M55" s="1"/>
      <c r="N55" s="1">
        <v>4</v>
      </c>
      <c r="O55" s="1"/>
      <c r="P55" s="1">
        <f t="shared" si="2"/>
        <v>1.8774000000000002</v>
      </c>
      <c r="Q55" s="5">
        <f t="shared" si="12"/>
        <v>5.1066000000000038</v>
      </c>
      <c r="R55" s="5"/>
      <c r="S55" s="1"/>
      <c r="T55" s="1">
        <f t="shared" si="3"/>
        <v>14</v>
      </c>
      <c r="U55" s="1">
        <f t="shared" si="4"/>
        <v>11.279961649089165</v>
      </c>
      <c r="V55" s="1">
        <v>2.3894000000000002</v>
      </c>
      <c r="W55" s="1">
        <v>1.8348</v>
      </c>
      <c r="X55" s="1">
        <v>3.3727999999999998</v>
      </c>
      <c r="Y55" s="1">
        <v>1.4712000000000001</v>
      </c>
      <c r="Z55" s="1">
        <v>1.7170000000000001</v>
      </c>
      <c r="AA55" s="1">
        <v>3.46</v>
      </c>
      <c r="AB55" s="1">
        <v>5.2555999999999994</v>
      </c>
      <c r="AC55" s="1">
        <v>4.2603999999999997</v>
      </c>
      <c r="AD55" s="1">
        <v>3.3683999999999998</v>
      </c>
      <c r="AE55" s="1">
        <v>3.3633999999999999</v>
      </c>
      <c r="AF55" s="1"/>
      <c r="AG55" s="1">
        <f>G55*Q55</f>
        <v>5.1066000000000038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39</v>
      </c>
      <c r="C56" s="1">
        <v>105</v>
      </c>
      <c r="D56" s="1">
        <v>323</v>
      </c>
      <c r="E56" s="1">
        <v>180</v>
      </c>
      <c r="F56" s="1">
        <v>96</v>
      </c>
      <c r="G56" s="7">
        <v>0.36</v>
      </c>
      <c r="H56" s="1">
        <v>45</v>
      </c>
      <c r="I56" s="1" t="s">
        <v>40</v>
      </c>
      <c r="J56" s="1">
        <v>182</v>
      </c>
      <c r="K56" s="1">
        <f t="shared" si="10"/>
        <v>-2</v>
      </c>
      <c r="L56" s="1">
        <f t="shared" si="1"/>
        <v>180</v>
      </c>
      <c r="M56" s="1"/>
      <c r="N56" s="1">
        <v>250</v>
      </c>
      <c r="O56" s="1"/>
      <c r="P56" s="1">
        <f t="shared" si="2"/>
        <v>36</v>
      </c>
      <c r="Q56" s="5">
        <f t="shared" si="12"/>
        <v>158</v>
      </c>
      <c r="R56" s="5"/>
      <c r="S56" s="1"/>
      <c r="T56" s="1">
        <f t="shared" si="3"/>
        <v>14</v>
      </c>
      <c r="U56" s="1">
        <f t="shared" si="4"/>
        <v>9.6111111111111107</v>
      </c>
      <c r="V56" s="1">
        <v>37.4</v>
      </c>
      <c r="W56" s="1">
        <v>32.6</v>
      </c>
      <c r="X56" s="1">
        <v>36.6</v>
      </c>
      <c r="Y56" s="1">
        <v>35.200000000000003</v>
      </c>
      <c r="Z56" s="1">
        <v>22.6</v>
      </c>
      <c r="AA56" s="1">
        <v>35.4</v>
      </c>
      <c r="AB56" s="1">
        <v>16.600000000000001</v>
      </c>
      <c r="AC56" s="1">
        <v>34</v>
      </c>
      <c r="AD56" s="1">
        <v>43</v>
      </c>
      <c r="AE56" s="1">
        <v>25.2</v>
      </c>
      <c r="AF56" s="1"/>
      <c r="AG56" s="1">
        <f>G56*Q56</f>
        <v>56.879999999999995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37</v>
      </c>
      <c r="C57" s="1">
        <v>18.977</v>
      </c>
      <c r="D57" s="1">
        <v>112.70099999999999</v>
      </c>
      <c r="E57" s="1">
        <v>41.734999999999999</v>
      </c>
      <c r="F57" s="1">
        <v>34.831000000000003</v>
      </c>
      <c r="G57" s="7">
        <v>1</v>
      </c>
      <c r="H57" s="1">
        <v>45</v>
      </c>
      <c r="I57" s="1" t="s">
        <v>40</v>
      </c>
      <c r="J57" s="1">
        <v>39</v>
      </c>
      <c r="K57" s="1">
        <f t="shared" si="10"/>
        <v>2.7349999999999994</v>
      </c>
      <c r="L57" s="1">
        <f t="shared" si="1"/>
        <v>41.734999999999999</v>
      </c>
      <c r="M57" s="1"/>
      <c r="N57" s="1">
        <v>0</v>
      </c>
      <c r="O57" s="1"/>
      <c r="P57" s="1">
        <f t="shared" si="2"/>
        <v>8.3469999999999995</v>
      </c>
      <c r="Q57" s="5">
        <f>13*P57-O57-N57-F57</f>
        <v>73.679999999999993</v>
      </c>
      <c r="R57" s="5"/>
      <c r="S57" s="1"/>
      <c r="T57" s="1">
        <f t="shared" si="3"/>
        <v>13</v>
      </c>
      <c r="U57" s="1">
        <f t="shared" si="4"/>
        <v>4.1728764825685882</v>
      </c>
      <c r="V57" s="1">
        <v>2.5701999999999998</v>
      </c>
      <c r="W57" s="1">
        <v>6.6150000000000002</v>
      </c>
      <c r="X57" s="1">
        <v>6.3924000000000003</v>
      </c>
      <c r="Y57" s="1">
        <v>4.6736000000000004</v>
      </c>
      <c r="Z57" s="1">
        <v>5.3398000000000003</v>
      </c>
      <c r="AA57" s="1">
        <v>7.0476000000000001</v>
      </c>
      <c r="AB57" s="1">
        <v>6.6400000000000006</v>
      </c>
      <c r="AC57" s="1">
        <v>9.8933999999999997</v>
      </c>
      <c r="AD57" s="1">
        <v>7.1219999999999999</v>
      </c>
      <c r="AE57" s="1">
        <v>2.802</v>
      </c>
      <c r="AF57" s="1"/>
      <c r="AG57" s="1">
        <f>G57*Q57</f>
        <v>73.679999999999993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39</v>
      </c>
      <c r="C58" s="1">
        <v>6</v>
      </c>
      <c r="D58" s="1">
        <v>148</v>
      </c>
      <c r="E58" s="1">
        <v>49</v>
      </c>
      <c r="F58" s="1">
        <v>87</v>
      </c>
      <c r="G58" s="7">
        <v>0.41</v>
      </c>
      <c r="H58" s="1">
        <v>45</v>
      </c>
      <c r="I58" s="1" t="s">
        <v>40</v>
      </c>
      <c r="J58" s="1">
        <v>48</v>
      </c>
      <c r="K58" s="1">
        <f t="shared" si="10"/>
        <v>1</v>
      </c>
      <c r="L58" s="1">
        <f t="shared" si="1"/>
        <v>49</v>
      </c>
      <c r="M58" s="1"/>
      <c r="N58" s="1">
        <v>0</v>
      </c>
      <c r="O58" s="1"/>
      <c r="P58" s="1">
        <f t="shared" si="2"/>
        <v>9.8000000000000007</v>
      </c>
      <c r="Q58" s="5">
        <f t="shared" si="12"/>
        <v>50.200000000000017</v>
      </c>
      <c r="R58" s="5"/>
      <c r="S58" s="1"/>
      <c r="T58" s="1">
        <f t="shared" si="3"/>
        <v>14</v>
      </c>
      <c r="U58" s="1">
        <f t="shared" si="4"/>
        <v>8.8775510204081627</v>
      </c>
      <c r="V58" s="1">
        <v>9</v>
      </c>
      <c r="W58" s="1">
        <v>13</v>
      </c>
      <c r="X58" s="1">
        <v>8.8000000000000007</v>
      </c>
      <c r="Y58" s="1">
        <v>10.199999999999999</v>
      </c>
      <c r="Z58" s="1">
        <v>9.4</v>
      </c>
      <c r="AA58" s="1">
        <v>11.6</v>
      </c>
      <c r="AB58" s="1">
        <v>8.4</v>
      </c>
      <c r="AC58" s="1">
        <v>9.1999999999999993</v>
      </c>
      <c r="AD58" s="1">
        <v>13.8</v>
      </c>
      <c r="AE58" s="1">
        <v>6.2</v>
      </c>
      <c r="AF58" s="1"/>
      <c r="AG58" s="1">
        <f>G58*Q58</f>
        <v>20.582000000000004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100</v>
      </c>
      <c r="B59" s="1" t="s">
        <v>39</v>
      </c>
      <c r="C59" s="1">
        <v>16</v>
      </c>
      <c r="D59" s="1">
        <v>58</v>
      </c>
      <c r="E59" s="1">
        <v>50</v>
      </c>
      <c r="F59" s="1">
        <v>5</v>
      </c>
      <c r="G59" s="7">
        <v>0.41</v>
      </c>
      <c r="H59" s="1">
        <v>45</v>
      </c>
      <c r="I59" s="1" t="s">
        <v>40</v>
      </c>
      <c r="J59" s="1">
        <v>53</v>
      </c>
      <c r="K59" s="1">
        <f t="shared" si="10"/>
        <v>-3</v>
      </c>
      <c r="L59" s="1">
        <f t="shared" si="1"/>
        <v>50</v>
      </c>
      <c r="M59" s="1"/>
      <c r="N59" s="1">
        <v>0</v>
      </c>
      <c r="O59" s="1"/>
      <c r="P59" s="1">
        <f t="shared" si="2"/>
        <v>10</v>
      </c>
      <c r="Q59" s="5">
        <f>10*P59-O59-N59-F59</f>
        <v>95</v>
      </c>
      <c r="R59" s="5"/>
      <c r="S59" s="1"/>
      <c r="T59" s="1">
        <f t="shared" si="3"/>
        <v>10</v>
      </c>
      <c r="U59" s="1">
        <f t="shared" si="4"/>
        <v>0.5</v>
      </c>
      <c r="V59" s="1">
        <v>2</v>
      </c>
      <c r="W59" s="1">
        <v>4.8</v>
      </c>
      <c r="X59" s="1">
        <v>4.4000000000000004</v>
      </c>
      <c r="Y59" s="1">
        <v>3.8</v>
      </c>
      <c r="Z59" s="1">
        <v>4.2</v>
      </c>
      <c r="AA59" s="1">
        <v>3</v>
      </c>
      <c r="AB59" s="1">
        <v>3.4</v>
      </c>
      <c r="AC59" s="1">
        <v>5</v>
      </c>
      <c r="AD59" s="1">
        <v>2</v>
      </c>
      <c r="AE59" s="1">
        <v>3</v>
      </c>
      <c r="AF59" s="20" t="s">
        <v>167</v>
      </c>
      <c r="AG59" s="1">
        <f>G59*Q59</f>
        <v>38.949999999999996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5" t="s">
        <v>101</v>
      </c>
      <c r="B60" s="15" t="s">
        <v>39</v>
      </c>
      <c r="C60" s="15"/>
      <c r="D60" s="15">
        <v>96</v>
      </c>
      <c r="E60" s="15">
        <v>96</v>
      </c>
      <c r="F60" s="15"/>
      <c r="G60" s="16">
        <v>0</v>
      </c>
      <c r="H60" s="15" t="e">
        <v>#N/A</v>
      </c>
      <c r="I60" s="15" t="s">
        <v>47</v>
      </c>
      <c r="J60" s="15"/>
      <c r="K60" s="15">
        <f t="shared" si="10"/>
        <v>96</v>
      </c>
      <c r="L60" s="15">
        <f t="shared" si="1"/>
        <v>0</v>
      </c>
      <c r="M60" s="15">
        <v>96</v>
      </c>
      <c r="N60" s="15">
        <v>0</v>
      </c>
      <c r="O60" s="15"/>
      <c r="P60" s="15">
        <f t="shared" si="2"/>
        <v>0</v>
      </c>
      <c r="Q60" s="17"/>
      <c r="R60" s="17"/>
      <c r="S60" s="15"/>
      <c r="T60" s="15" t="e">
        <f t="shared" si="3"/>
        <v>#DIV/0!</v>
      </c>
      <c r="U60" s="15" t="e">
        <f t="shared" si="4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/>
      <c r="AG60" s="1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102</v>
      </c>
      <c r="B61" s="1" t="s">
        <v>39</v>
      </c>
      <c r="C61" s="1">
        <v>125</v>
      </c>
      <c r="D61" s="1">
        <v>114</v>
      </c>
      <c r="E61" s="1">
        <v>48</v>
      </c>
      <c r="F61" s="1">
        <v>111</v>
      </c>
      <c r="G61" s="7">
        <v>0.33</v>
      </c>
      <c r="H61" s="1" t="e">
        <v>#N/A</v>
      </c>
      <c r="I61" s="1" t="s">
        <v>40</v>
      </c>
      <c r="J61" s="1">
        <v>48</v>
      </c>
      <c r="K61" s="1">
        <f t="shared" si="10"/>
        <v>0</v>
      </c>
      <c r="L61" s="1">
        <f t="shared" si="1"/>
        <v>48</v>
      </c>
      <c r="M61" s="1"/>
      <c r="N61" s="1">
        <v>0</v>
      </c>
      <c r="O61" s="1"/>
      <c r="P61" s="1">
        <f t="shared" si="2"/>
        <v>9.6</v>
      </c>
      <c r="Q61" s="5">
        <f t="shared" ref="Q61:Q67" si="13">14*P61-O61-N61-F61</f>
        <v>23.400000000000006</v>
      </c>
      <c r="R61" s="5"/>
      <c r="S61" s="1"/>
      <c r="T61" s="1">
        <f t="shared" si="3"/>
        <v>14.000000000000002</v>
      </c>
      <c r="U61" s="1">
        <f t="shared" si="4"/>
        <v>11.5625</v>
      </c>
      <c r="V61" s="1">
        <v>9</v>
      </c>
      <c r="W61" s="1">
        <v>2</v>
      </c>
      <c r="X61" s="1">
        <v>7.2</v>
      </c>
      <c r="Y61" s="1">
        <v>14.4</v>
      </c>
      <c r="Z61" s="1">
        <v>7.6</v>
      </c>
      <c r="AA61" s="1">
        <v>10.199999999999999</v>
      </c>
      <c r="AB61" s="1">
        <v>8.4</v>
      </c>
      <c r="AC61" s="1">
        <v>9.4</v>
      </c>
      <c r="AD61" s="1">
        <v>10.199999999999999</v>
      </c>
      <c r="AE61" s="1">
        <v>9.4</v>
      </c>
      <c r="AF61" s="20" t="s">
        <v>41</v>
      </c>
      <c r="AG61" s="1">
        <f>G61*Q61</f>
        <v>7.7220000000000022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39</v>
      </c>
      <c r="C62" s="1">
        <v>6</v>
      </c>
      <c r="D62" s="1">
        <v>96</v>
      </c>
      <c r="E62" s="1">
        <v>36</v>
      </c>
      <c r="F62" s="1">
        <v>56</v>
      </c>
      <c r="G62" s="7">
        <v>0.33</v>
      </c>
      <c r="H62" s="1">
        <v>45</v>
      </c>
      <c r="I62" s="1" t="s">
        <v>40</v>
      </c>
      <c r="J62" s="1">
        <v>36</v>
      </c>
      <c r="K62" s="1">
        <f t="shared" si="10"/>
        <v>0</v>
      </c>
      <c r="L62" s="1">
        <f t="shared" si="1"/>
        <v>36</v>
      </c>
      <c r="M62" s="1"/>
      <c r="N62" s="1">
        <v>0</v>
      </c>
      <c r="O62" s="1"/>
      <c r="P62" s="1">
        <f t="shared" si="2"/>
        <v>7.2</v>
      </c>
      <c r="Q62" s="5">
        <f t="shared" si="13"/>
        <v>44.8</v>
      </c>
      <c r="R62" s="5"/>
      <c r="S62" s="1"/>
      <c r="T62" s="1">
        <f t="shared" si="3"/>
        <v>14</v>
      </c>
      <c r="U62" s="1">
        <f t="shared" si="4"/>
        <v>7.7777777777777777</v>
      </c>
      <c r="V62" s="1">
        <v>6.4</v>
      </c>
      <c r="W62" s="1">
        <v>9.8000000000000007</v>
      </c>
      <c r="X62" s="1">
        <v>3.6</v>
      </c>
      <c r="Y62" s="1">
        <v>8.1999999999999993</v>
      </c>
      <c r="Z62" s="1">
        <v>11.4</v>
      </c>
      <c r="AA62" s="1">
        <v>-0.2</v>
      </c>
      <c r="AB62" s="1">
        <v>0</v>
      </c>
      <c r="AC62" s="1">
        <v>10.4</v>
      </c>
      <c r="AD62" s="1">
        <v>3.4</v>
      </c>
      <c r="AE62" s="1">
        <v>5.2</v>
      </c>
      <c r="AF62" s="1"/>
      <c r="AG62" s="1">
        <f>G62*Q62</f>
        <v>14.783999999999999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39</v>
      </c>
      <c r="C63" s="1">
        <v>214</v>
      </c>
      <c r="D63" s="1">
        <v>399</v>
      </c>
      <c r="E63" s="1">
        <v>267</v>
      </c>
      <c r="F63" s="1">
        <v>108</v>
      </c>
      <c r="G63" s="7">
        <v>0.33</v>
      </c>
      <c r="H63" s="1">
        <v>45</v>
      </c>
      <c r="I63" s="1" t="s">
        <v>40</v>
      </c>
      <c r="J63" s="1">
        <v>269</v>
      </c>
      <c r="K63" s="1">
        <f t="shared" si="10"/>
        <v>-2</v>
      </c>
      <c r="L63" s="1">
        <f t="shared" si="1"/>
        <v>227</v>
      </c>
      <c r="M63" s="1">
        <v>40</v>
      </c>
      <c r="N63" s="1">
        <v>0</v>
      </c>
      <c r="O63" s="1"/>
      <c r="P63" s="1">
        <f t="shared" si="2"/>
        <v>45.4</v>
      </c>
      <c r="Q63" s="5">
        <f>11*P63-O63-N63-F63</f>
        <v>391.4</v>
      </c>
      <c r="R63" s="5"/>
      <c r="S63" s="1"/>
      <c r="T63" s="1">
        <f t="shared" si="3"/>
        <v>11</v>
      </c>
      <c r="U63" s="1">
        <f t="shared" si="4"/>
        <v>2.3788546255506611</v>
      </c>
      <c r="V63" s="1">
        <v>9.8000000000000007</v>
      </c>
      <c r="W63" s="1">
        <v>17.600000000000001</v>
      </c>
      <c r="X63" s="1">
        <v>27</v>
      </c>
      <c r="Y63" s="1">
        <v>15.8</v>
      </c>
      <c r="Z63" s="1">
        <v>7.8</v>
      </c>
      <c r="AA63" s="1">
        <v>33</v>
      </c>
      <c r="AB63" s="1">
        <v>0.2</v>
      </c>
      <c r="AC63" s="1">
        <v>6.6</v>
      </c>
      <c r="AD63" s="1">
        <v>30.8</v>
      </c>
      <c r="AE63" s="1">
        <v>17.8</v>
      </c>
      <c r="AF63" s="1" t="s">
        <v>41</v>
      </c>
      <c r="AG63" s="1">
        <f>G63*Q63</f>
        <v>129.16200000000001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105</v>
      </c>
      <c r="B64" s="1" t="s">
        <v>39</v>
      </c>
      <c r="C64" s="1">
        <v>54</v>
      </c>
      <c r="D64" s="1">
        <v>160</v>
      </c>
      <c r="E64" s="1">
        <v>169</v>
      </c>
      <c r="F64" s="1"/>
      <c r="G64" s="7">
        <v>0.33</v>
      </c>
      <c r="H64" s="1">
        <v>45</v>
      </c>
      <c r="I64" s="1" t="s">
        <v>40</v>
      </c>
      <c r="J64" s="1">
        <v>70</v>
      </c>
      <c r="K64" s="1">
        <f t="shared" si="10"/>
        <v>99</v>
      </c>
      <c r="L64" s="1">
        <f t="shared" si="1"/>
        <v>73</v>
      </c>
      <c r="M64" s="1">
        <v>96</v>
      </c>
      <c r="N64" s="1">
        <v>40</v>
      </c>
      <c r="O64" s="1"/>
      <c r="P64" s="1">
        <f t="shared" si="2"/>
        <v>14.6</v>
      </c>
      <c r="Q64" s="5">
        <f>12*P64-O64-N64-F64</f>
        <v>135.19999999999999</v>
      </c>
      <c r="R64" s="5"/>
      <c r="S64" s="1"/>
      <c r="T64" s="1">
        <f t="shared" si="3"/>
        <v>12</v>
      </c>
      <c r="U64" s="1">
        <f t="shared" si="4"/>
        <v>2.7397260273972601</v>
      </c>
      <c r="V64" s="1">
        <v>8.1999999999999993</v>
      </c>
      <c r="W64" s="1">
        <v>6</v>
      </c>
      <c r="X64" s="1">
        <v>10.4</v>
      </c>
      <c r="Y64" s="1">
        <v>9</v>
      </c>
      <c r="Z64" s="1">
        <v>9</v>
      </c>
      <c r="AA64" s="1">
        <v>11</v>
      </c>
      <c r="AB64" s="1">
        <v>0.2</v>
      </c>
      <c r="AC64" s="1">
        <v>10.199999999999999</v>
      </c>
      <c r="AD64" s="1">
        <v>15.2</v>
      </c>
      <c r="AE64" s="1">
        <v>8.6</v>
      </c>
      <c r="AF64" s="1"/>
      <c r="AG64" s="1">
        <f>G64*Q64</f>
        <v>44.616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106</v>
      </c>
      <c r="B65" s="1" t="s">
        <v>39</v>
      </c>
      <c r="C65" s="1">
        <v>154</v>
      </c>
      <c r="D65" s="1">
        <v>210</v>
      </c>
      <c r="E65" s="1">
        <v>219</v>
      </c>
      <c r="F65" s="1">
        <v>92</v>
      </c>
      <c r="G65" s="7">
        <v>0.36</v>
      </c>
      <c r="H65" s="1">
        <v>45</v>
      </c>
      <c r="I65" s="1" t="s">
        <v>40</v>
      </c>
      <c r="J65" s="1">
        <v>217</v>
      </c>
      <c r="K65" s="1">
        <f t="shared" si="10"/>
        <v>2</v>
      </c>
      <c r="L65" s="1">
        <f t="shared" si="1"/>
        <v>219</v>
      </c>
      <c r="M65" s="1"/>
      <c r="N65" s="1">
        <v>0</v>
      </c>
      <c r="O65" s="1"/>
      <c r="P65" s="1">
        <f t="shared" si="2"/>
        <v>43.8</v>
      </c>
      <c r="Q65" s="5">
        <f>11*P65-O65-N65-F65</f>
        <v>389.79999999999995</v>
      </c>
      <c r="R65" s="5"/>
      <c r="S65" s="1"/>
      <c r="T65" s="1">
        <f t="shared" si="3"/>
        <v>11</v>
      </c>
      <c r="U65" s="1">
        <f t="shared" si="4"/>
        <v>2.1004566210045663</v>
      </c>
      <c r="V65" s="1">
        <v>21.6</v>
      </c>
      <c r="W65" s="1">
        <v>24.6</v>
      </c>
      <c r="X65" s="1">
        <v>33.6</v>
      </c>
      <c r="Y65" s="1">
        <v>23.6</v>
      </c>
      <c r="Z65" s="1">
        <v>14.8</v>
      </c>
      <c r="AA65" s="1">
        <v>33.4</v>
      </c>
      <c r="AB65" s="1">
        <v>21</v>
      </c>
      <c r="AC65" s="1">
        <v>21.6</v>
      </c>
      <c r="AD65" s="1">
        <v>29.8</v>
      </c>
      <c r="AE65" s="1">
        <v>16.2</v>
      </c>
      <c r="AF65" s="1"/>
      <c r="AG65" s="1">
        <f>G65*Q65</f>
        <v>140.32799999999997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107</v>
      </c>
      <c r="B66" s="1" t="s">
        <v>37</v>
      </c>
      <c r="C66" s="1">
        <v>297.87599999999998</v>
      </c>
      <c r="D66" s="1">
        <v>2448.9780000000001</v>
      </c>
      <c r="E66" s="1">
        <v>1766.672</v>
      </c>
      <c r="F66" s="1">
        <v>323.12599999999998</v>
      </c>
      <c r="G66" s="7">
        <v>1</v>
      </c>
      <c r="H66" s="1">
        <v>45</v>
      </c>
      <c r="I66" s="1" t="s">
        <v>57</v>
      </c>
      <c r="J66" s="1">
        <v>916.5</v>
      </c>
      <c r="K66" s="1">
        <f t="shared" si="10"/>
        <v>850.17200000000003</v>
      </c>
      <c r="L66" s="1">
        <f t="shared" si="1"/>
        <v>657.05799999999999</v>
      </c>
      <c r="M66" s="1">
        <v>1109.614</v>
      </c>
      <c r="N66" s="1">
        <v>50</v>
      </c>
      <c r="O66" s="1"/>
      <c r="P66" s="1">
        <f t="shared" si="2"/>
        <v>131.41159999999999</v>
      </c>
      <c r="Q66" s="5">
        <f>12*P66-O66-N66-F66</f>
        <v>1203.8131999999998</v>
      </c>
      <c r="R66" s="5"/>
      <c r="S66" s="1"/>
      <c r="T66" s="1">
        <f t="shared" si="3"/>
        <v>12</v>
      </c>
      <c r="U66" s="1">
        <f t="shared" si="4"/>
        <v>2.8393688228436456</v>
      </c>
      <c r="V66" s="1">
        <v>95.568600000000018</v>
      </c>
      <c r="W66" s="1">
        <v>131.2552</v>
      </c>
      <c r="X66" s="1">
        <v>137.6628</v>
      </c>
      <c r="Y66" s="1">
        <v>107.2636</v>
      </c>
      <c r="Z66" s="1">
        <v>105.3086</v>
      </c>
      <c r="AA66" s="1">
        <v>103.2814</v>
      </c>
      <c r="AB66" s="1">
        <v>81.070999999999984</v>
      </c>
      <c r="AC66" s="1">
        <v>98.861400000000032</v>
      </c>
      <c r="AD66" s="1">
        <v>114.124</v>
      </c>
      <c r="AE66" s="1">
        <v>114.6302</v>
      </c>
      <c r="AF66" s="1"/>
      <c r="AG66" s="1">
        <f>G66*Q66</f>
        <v>1203.8131999999998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108</v>
      </c>
      <c r="B67" s="1" t="s">
        <v>39</v>
      </c>
      <c r="C67" s="1">
        <v>104</v>
      </c>
      <c r="D67" s="1">
        <v>80</v>
      </c>
      <c r="E67" s="1">
        <v>44</v>
      </c>
      <c r="F67" s="1">
        <v>97</v>
      </c>
      <c r="G67" s="7">
        <v>0.1</v>
      </c>
      <c r="H67" s="1">
        <v>60</v>
      </c>
      <c r="I67" s="1" t="s">
        <v>40</v>
      </c>
      <c r="J67" s="1">
        <v>44</v>
      </c>
      <c r="K67" s="1">
        <f t="shared" ref="K67:K96" si="14">E67-J67</f>
        <v>0</v>
      </c>
      <c r="L67" s="1">
        <f t="shared" si="1"/>
        <v>24</v>
      </c>
      <c r="M67" s="1">
        <v>20</v>
      </c>
      <c r="N67" s="1">
        <v>0</v>
      </c>
      <c r="O67" s="1"/>
      <c r="P67" s="1">
        <f t="shared" si="2"/>
        <v>4.8</v>
      </c>
      <c r="Q67" s="5"/>
      <c r="R67" s="5"/>
      <c r="S67" s="1"/>
      <c r="T67" s="1">
        <f t="shared" si="3"/>
        <v>20.208333333333336</v>
      </c>
      <c r="U67" s="1">
        <f t="shared" si="4"/>
        <v>20.208333333333336</v>
      </c>
      <c r="V67" s="1">
        <v>0</v>
      </c>
      <c r="W67" s="1">
        <v>1.6</v>
      </c>
      <c r="X67" s="1">
        <v>0.8</v>
      </c>
      <c r="Y67" s="1">
        <v>4.8</v>
      </c>
      <c r="Z67" s="1">
        <v>-0.2</v>
      </c>
      <c r="AA67" s="1">
        <v>4.2</v>
      </c>
      <c r="AB67" s="1">
        <v>1.2</v>
      </c>
      <c r="AC67" s="1">
        <v>2.2000000000000002</v>
      </c>
      <c r="AD67" s="1">
        <v>6.4</v>
      </c>
      <c r="AE67" s="1">
        <v>1.8</v>
      </c>
      <c r="AF67" s="21" t="s">
        <v>166</v>
      </c>
      <c r="AG67" s="1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5" t="s">
        <v>109</v>
      </c>
      <c r="B68" s="15" t="s">
        <v>37</v>
      </c>
      <c r="C68" s="15">
        <v>12.311</v>
      </c>
      <c r="D68" s="15"/>
      <c r="E68" s="15">
        <v>5.8550000000000004</v>
      </c>
      <c r="F68" s="15">
        <v>4.0339999999999998</v>
      </c>
      <c r="G68" s="16">
        <v>0</v>
      </c>
      <c r="H68" s="15">
        <v>60</v>
      </c>
      <c r="I68" s="15" t="s">
        <v>47</v>
      </c>
      <c r="J68" s="15">
        <v>5.5</v>
      </c>
      <c r="K68" s="15">
        <f t="shared" si="14"/>
        <v>0.35500000000000043</v>
      </c>
      <c r="L68" s="15">
        <f t="shared" ref="L68:L115" si="15">E68-M68</f>
        <v>5.8550000000000004</v>
      </c>
      <c r="M68" s="15"/>
      <c r="N68" s="15">
        <v>0</v>
      </c>
      <c r="O68" s="15"/>
      <c r="P68" s="15">
        <f t="shared" ref="P68:P115" si="16">L68/5</f>
        <v>1.171</v>
      </c>
      <c r="Q68" s="17"/>
      <c r="R68" s="17"/>
      <c r="S68" s="15"/>
      <c r="T68" s="15">
        <f t="shared" ref="T68:T115" si="17">(F68+N68+O68+Q68)/P68</f>
        <v>3.444918872758326</v>
      </c>
      <c r="U68" s="15">
        <f t="shared" ref="U68:U115" si="18">(F68+N68+O68)/P68</f>
        <v>3.444918872758326</v>
      </c>
      <c r="V68" s="15">
        <v>0.78439999999999999</v>
      </c>
      <c r="W68" s="15">
        <v>3.5678000000000001</v>
      </c>
      <c r="X68" s="15">
        <v>1.5880000000000001</v>
      </c>
      <c r="Y68" s="15">
        <v>1.9790000000000001</v>
      </c>
      <c r="Z68" s="15">
        <v>2.7662</v>
      </c>
      <c r="AA68" s="15">
        <v>2.754</v>
      </c>
      <c r="AB68" s="15">
        <v>1.9650000000000001</v>
      </c>
      <c r="AC68" s="15">
        <v>5.4735999999999994</v>
      </c>
      <c r="AD68" s="15">
        <v>5.9291999999999998</v>
      </c>
      <c r="AE68" s="15">
        <v>2.7029999999999998</v>
      </c>
      <c r="AF68" s="15"/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110</v>
      </c>
      <c r="B69" s="1" t="s">
        <v>37</v>
      </c>
      <c r="C69" s="1">
        <v>89.62</v>
      </c>
      <c r="D69" s="1">
        <v>165.99</v>
      </c>
      <c r="E69" s="1">
        <v>62.954999999999998</v>
      </c>
      <c r="F69" s="1">
        <v>31.824999999999999</v>
      </c>
      <c r="G69" s="7">
        <v>1</v>
      </c>
      <c r="H69" s="1">
        <v>60</v>
      </c>
      <c r="I69" s="1" t="s">
        <v>44</v>
      </c>
      <c r="J69" s="1">
        <v>66.5</v>
      </c>
      <c r="K69" s="1">
        <f t="shared" si="14"/>
        <v>-3.5450000000000017</v>
      </c>
      <c r="L69" s="1">
        <f t="shared" si="15"/>
        <v>62.954999999999998</v>
      </c>
      <c r="M69" s="1"/>
      <c r="N69" s="1">
        <v>0</v>
      </c>
      <c r="O69" s="1"/>
      <c r="P69" s="1">
        <f t="shared" si="16"/>
        <v>12.590999999999999</v>
      </c>
      <c r="Q69" s="5">
        <f>12*P69-O69-N69-F69</f>
        <v>119.26699999999998</v>
      </c>
      <c r="R69" s="5"/>
      <c r="S69" s="1"/>
      <c r="T69" s="1">
        <f t="shared" si="17"/>
        <v>12</v>
      </c>
      <c r="U69" s="1">
        <f t="shared" si="18"/>
        <v>2.5275990787070128</v>
      </c>
      <c r="V69" s="1">
        <v>10.573</v>
      </c>
      <c r="W69" s="1">
        <v>9.6432000000000002</v>
      </c>
      <c r="X69" s="1">
        <v>12.005000000000001</v>
      </c>
      <c r="Y69" s="1">
        <v>13.331</v>
      </c>
      <c r="Z69" s="1">
        <v>10.641999999999999</v>
      </c>
      <c r="AA69" s="1">
        <v>12.486000000000001</v>
      </c>
      <c r="AB69" s="1">
        <v>9.9540000000000006</v>
      </c>
      <c r="AC69" s="1">
        <v>14.51</v>
      </c>
      <c r="AD69" s="1">
        <v>9.9619999999999997</v>
      </c>
      <c r="AE69" s="1">
        <v>11.797000000000001</v>
      </c>
      <c r="AF69" s="1" t="s">
        <v>41</v>
      </c>
      <c r="AG69" s="1">
        <f>G69*Q69</f>
        <v>119.26699999999998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0" t="s">
        <v>111</v>
      </c>
      <c r="B70" s="1" t="s">
        <v>37</v>
      </c>
      <c r="C70" s="1"/>
      <c r="D70" s="1"/>
      <c r="E70" s="1"/>
      <c r="F70" s="1"/>
      <c r="G70" s="7">
        <v>1</v>
      </c>
      <c r="H70" s="1">
        <v>90</v>
      </c>
      <c r="I70" s="11" t="s">
        <v>112</v>
      </c>
      <c r="J70" s="1"/>
      <c r="K70" s="1">
        <f t="shared" si="14"/>
        <v>0</v>
      </c>
      <c r="L70" s="1">
        <f t="shared" si="15"/>
        <v>0</v>
      </c>
      <c r="M70" s="1"/>
      <c r="N70" s="1">
        <v>0</v>
      </c>
      <c r="O70" s="1"/>
      <c r="P70" s="1">
        <f t="shared" si="16"/>
        <v>0</v>
      </c>
      <c r="Q70" s="5">
        <f t="shared" ref="Q69:Q72" si="19">14*P70-O70-N70-F70</f>
        <v>0</v>
      </c>
      <c r="R70" s="5"/>
      <c r="S70" s="1"/>
      <c r="T70" s="1" t="e">
        <f t="shared" si="17"/>
        <v>#DIV/0!</v>
      </c>
      <c r="U70" s="1" t="e">
        <f t="shared" si="18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4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/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0" t="s">
        <v>113</v>
      </c>
      <c r="B71" s="1" t="s">
        <v>39</v>
      </c>
      <c r="C71" s="1"/>
      <c r="D71" s="1"/>
      <c r="E71" s="1"/>
      <c r="F71" s="1"/>
      <c r="G71" s="7">
        <v>0.4</v>
      </c>
      <c r="H71" s="1">
        <v>30</v>
      </c>
      <c r="I71" s="1" t="s">
        <v>40</v>
      </c>
      <c r="J71" s="1"/>
      <c r="K71" s="1">
        <f t="shared" si="14"/>
        <v>0</v>
      </c>
      <c r="L71" s="1">
        <f t="shared" si="15"/>
        <v>0</v>
      </c>
      <c r="M71" s="1"/>
      <c r="N71" s="1">
        <v>0</v>
      </c>
      <c r="O71" s="1"/>
      <c r="P71" s="1">
        <f t="shared" si="16"/>
        <v>0</v>
      </c>
      <c r="Q71" s="5">
        <v>16</v>
      </c>
      <c r="R71" s="5"/>
      <c r="S71" s="1"/>
      <c r="T71" s="1" t="e">
        <f t="shared" si="17"/>
        <v>#DIV/0!</v>
      </c>
      <c r="U71" s="1" t="e">
        <f t="shared" si="18"/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 t="s">
        <v>114</v>
      </c>
      <c r="AG71" s="1">
        <f>G71*Q71</f>
        <v>6.4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115</v>
      </c>
      <c r="B72" s="1" t="s">
        <v>39</v>
      </c>
      <c r="C72" s="1">
        <v>8</v>
      </c>
      <c r="D72" s="1"/>
      <c r="E72" s="1">
        <v>-7</v>
      </c>
      <c r="F72" s="1">
        <v>3</v>
      </c>
      <c r="G72" s="7">
        <v>0.33</v>
      </c>
      <c r="H72" s="1" t="e">
        <v>#N/A</v>
      </c>
      <c r="I72" s="1" t="s">
        <v>40</v>
      </c>
      <c r="J72" s="1"/>
      <c r="K72" s="1">
        <f t="shared" si="14"/>
        <v>-7</v>
      </c>
      <c r="L72" s="1">
        <f t="shared" si="15"/>
        <v>-7</v>
      </c>
      <c r="M72" s="1"/>
      <c r="N72" s="1">
        <v>123</v>
      </c>
      <c r="O72" s="1"/>
      <c r="P72" s="1">
        <f t="shared" si="16"/>
        <v>-1.4</v>
      </c>
      <c r="Q72" s="5"/>
      <c r="R72" s="5"/>
      <c r="S72" s="1"/>
      <c r="T72" s="1">
        <f t="shared" si="17"/>
        <v>-90</v>
      </c>
      <c r="U72" s="1">
        <f t="shared" si="18"/>
        <v>-90</v>
      </c>
      <c r="V72" s="1">
        <v>11.8</v>
      </c>
      <c r="W72" s="1">
        <v>3</v>
      </c>
      <c r="X72" s="1">
        <v>6</v>
      </c>
      <c r="Y72" s="1">
        <v>7.8</v>
      </c>
      <c r="Z72" s="1">
        <v>5.8</v>
      </c>
      <c r="AA72" s="1">
        <v>7.4</v>
      </c>
      <c r="AB72" s="1">
        <v>0</v>
      </c>
      <c r="AC72" s="1">
        <v>8.6</v>
      </c>
      <c r="AD72" s="1">
        <v>8.8000000000000007</v>
      </c>
      <c r="AE72" s="1">
        <v>7.6</v>
      </c>
      <c r="AF72" s="1"/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5" t="s">
        <v>116</v>
      </c>
      <c r="B73" s="15" t="s">
        <v>39</v>
      </c>
      <c r="C73" s="15"/>
      <c r="D73" s="15">
        <v>200</v>
      </c>
      <c r="E73" s="15">
        <v>200</v>
      </c>
      <c r="F73" s="15"/>
      <c r="G73" s="16">
        <v>0</v>
      </c>
      <c r="H73" s="15" t="e">
        <v>#N/A</v>
      </c>
      <c r="I73" s="15" t="s">
        <v>47</v>
      </c>
      <c r="J73" s="15"/>
      <c r="K73" s="15">
        <f t="shared" si="14"/>
        <v>200</v>
      </c>
      <c r="L73" s="15">
        <f t="shared" si="15"/>
        <v>0</v>
      </c>
      <c r="M73" s="15">
        <v>200</v>
      </c>
      <c r="N73" s="15">
        <v>0</v>
      </c>
      <c r="O73" s="15"/>
      <c r="P73" s="15">
        <f t="shared" si="16"/>
        <v>0</v>
      </c>
      <c r="Q73" s="17"/>
      <c r="R73" s="17"/>
      <c r="S73" s="15"/>
      <c r="T73" s="15" t="e">
        <f t="shared" si="17"/>
        <v>#DIV/0!</v>
      </c>
      <c r="U73" s="15" t="e">
        <f t="shared" si="18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/>
      <c r="AG73" s="1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5" t="s">
        <v>117</v>
      </c>
      <c r="B74" s="15" t="s">
        <v>39</v>
      </c>
      <c r="C74" s="15"/>
      <c r="D74" s="15">
        <v>80</v>
      </c>
      <c r="E74" s="15">
        <v>80</v>
      </c>
      <c r="F74" s="15"/>
      <c r="G74" s="16">
        <v>0</v>
      </c>
      <c r="H74" s="15" t="e">
        <v>#N/A</v>
      </c>
      <c r="I74" s="15" t="s">
        <v>47</v>
      </c>
      <c r="J74" s="15"/>
      <c r="K74" s="15">
        <f t="shared" si="14"/>
        <v>80</v>
      </c>
      <c r="L74" s="15">
        <f t="shared" si="15"/>
        <v>0</v>
      </c>
      <c r="M74" s="15">
        <v>80</v>
      </c>
      <c r="N74" s="15">
        <v>0</v>
      </c>
      <c r="O74" s="15"/>
      <c r="P74" s="15">
        <f t="shared" si="16"/>
        <v>0</v>
      </c>
      <c r="Q74" s="17"/>
      <c r="R74" s="17"/>
      <c r="S74" s="15"/>
      <c r="T74" s="15" t="e">
        <f t="shared" si="17"/>
        <v>#DIV/0!</v>
      </c>
      <c r="U74" s="15" t="e">
        <f t="shared" si="18"/>
        <v>#DIV/0!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/>
      <c r="AG74" s="15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118</v>
      </c>
      <c r="B75" s="1" t="s">
        <v>37</v>
      </c>
      <c r="C75" s="1">
        <v>92.986000000000004</v>
      </c>
      <c r="D75" s="1">
        <v>462.13099999999997</v>
      </c>
      <c r="E75" s="1">
        <v>174.91900000000001</v>
      </c>
      <c r="F75" s="1">
        <v>219.25700000000001</v>
      </c>
      <c r="G75" s="7">
        <v>1</v>
      </c>
      <c r="H75" s="1">
        <v>45</v>
      </c>
      <c r="I75" s="1" t="s">
        <v>40</v>
      </c>
      <c r="J75" s="1">
        <v>175</v>
      </c>
      <c r="K75" s="1">
        <f t="shared" si="14"/>
        <v>-8.0999999999988859E-2</v>
      </c>
      <c r="L75" s="1">
        <f t="shared" si="15"/>
        <v>174.91900000000001</v>
      </c>
      <c r="M75" s="1"/>
      <c r="N75" s="1">
        <v>0</v>
      </c>
      <c r="O75" s="1"/>
      <c r="P75" s="1">
        <f t="shared" si="16"/>
        <v>34.983800000000002</v>
      </c>
      <c r="Q75" s="5">
        <f t="shared" ref="Q75:Q87" si="20">14*P75-O75-N75-F75</f>
        <v>270.51620000000003</v>
      </c>
      <c r="R75" s="5"/>
      <c r="S75" s="1"/>
      <c r="T75" s="1">
        <f t="shared" si="17"/>
        <v>14</v>
      </c>
      <c r="U75" s="1">
        <f t="shared" si="18"/>
        <v>6.2673866189493417</v>
      </c>
      <c r="V75" s="1">
        <v>0.34139999999999998</v>
      </c>
      <c r="W75" s="1">
        <v>29.696999999999999</v>
      </c>
      <c r="X75" s="1">
        <v>27.383400000000002</v>
      </c>
      <c r="Y75" s="1">
        <v>13.523199999999999</v>
      </c>
      <c r="Z75" s="1">
        <v>25.055800000000001</v>
      </c>
      <c r="AA75" s="1">
        <v>23.590800000000002</v>
      </c>
      <c r="AB75" s="1">
        <v>17.941800000000001</v>
      </c>
      <c r="AC75" s="1">
        <v>22.129000000000001</v>
      </c>
      <c r="AD75" s="1">
        <v>26.253399999999999</v>
      </c>
      <c r="AE75" s="1">
        <v>25.017199999999999</v>
      </c>
      <c r="AF75" s="1"/>
      <c r="AG75" s="1">
        <f>G75*Q75</f>
        <v>270.51620000000003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119</v>
      </c>
      <c r="B76" s="1" t="s">
        <v>39</v>
      </c>
      <c r="C76" s="1">
        <v>357</v>
      </c>
      <c r="D76" s="1">
        <v>1566</v>
      </c>
      <c r="E76" s="18">
        <f>912+E114</f>
        <v>931</v>
      </c>
      <c r="F76" s="18">
        <f>341+F114</f>
        <v>348</v>
      </c>
      <c r="G76" s="7">
        <v>0.41</v>
      </c>
      <c r="H76" s="1">
        <v>50</v>
      </c>
      <c r="I76" s="1" t="s">
        <v>40</v>
      </c>
      <c r="J76" s="1">
        <v>794</v>
      </c>
      <c r="K76" s="1">
        <f t="shared" si="14"/>
        <v>137</v>
      </c>
      <c r="L76" s="1">
        <f t="shared" si="15"/>
        <v>711</v>
      </c>
      <c r="M76" s="1">
        <v>220</v>
      </c>
      <c r="N76" s="1">
        <v>0</v>
      </c>
      <c r="O76" s="1"/>
      <c r="P76" s="1">
        <f t="shared" si="16"/>
        <v>142.19999999999999</v>
      </c>
      <c r="Q76" s="5">
        <f>11*P76-O76-N76-F76</f>
        <v>1216.1999999999998</v>
      </c>
      <c r="R76" s="5"/>
      <c r="S76" s="1"/>
      <c r="T76" s="1">
        <f t="shared" si="17"/>
        <v>11</v>
      </c>
      <c r="U76" s="1">
        <f t="shared" si="18"/>
        <v>2.447257383966245</v>
      </c>
      <c r="V76" s="1">
        <v>2.2000000000000002</v>
      </c>
      <c r="W76" s="1">
        <v>96</v>
      </c>
      <c r="X76" s="1">
        <v>114.4</v>
      </c>
      <c r="Y76" s="1">
        <v>50.8</v>
      </c>
      <c r="Z76" s="1">
        <v>67.400000000000006</v>
      </c>
      <c r="AA76" s="1">
        <v>106.2</v>
      </c>
      <c r="AB76" s="1">
        <v>62.8</v>
      </c>
      <c r="AC76" s="1">
        <v>78.8</v>
      </c>
      <c r="AD76" s="1">
        <v>118.4</v>
      </c>
      <c r="AE76" s="1">
        <v>94.8</v>
      </c>
      <c r="AF76" s="1"/>
      <c r="AG76" s="1">
        <f>G76*Q76</f>
        <v>498.64199999999988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120</v>
      </c>
      <c r="B77" s="1" t="s">
        <v>37</v>
      </c>
      <c r="C77" s="1">
        <v>17.748000000000001</v>
      </c>
      <c r="D77" s="1">
        <v>895.51700000000005</v>
      </c>
      <c r="E77" s="18">
        <f>165.017+E115</f>
        <v>180.09299999999999</v>
      </c>
      <c r="F77" s="18">
        <f>610.391+F115</f>
        <v>637.14699999999993</v>
      </c>
      <c r="G77" s="7">
        <v>1</v>
      </c>
      <c r="H77" s="1">
        <v>50</v>
      </c>
      <c r="I77" s="1" t="s">
        <v>40</v>
      </c>
      <c r="J77" s="1">
        <v>235</v>
      </c>
      <c r="K77" s="1">
        <f t="shared" si="14"/>
        <v>-54.907000000000011</v>
      </c>
      <c r="L77" s="1">
        <f t="shared" si="15"/>
        <v>180.09299999999999</v>
      </c>
      <c r="M77" s="1"/>
      <c r="N77" s="1">
        <v>230</v>
      </c>
      <c r="O77" s="1">
        <v>100</v>
      </c>
      <c r="P77" s="1">
        <f t="shared" si="16"/>
        <v>36.018599999999999</v>
      </c>
      <c r="Q77" s="5"/>
      <c r="R77" s="5"/>
      <c r="S77" s="1"/>
      <c r="T77" s="1">
        <f t="shared" si="17"/>
        <v>26.851321261792517</v>
      </c>
      <c r="U77" s="1">
        <f t="shared" si="18"/>
        <v>26.851321261792517</v>
      </c>
      <c r="V77" s="1">
        <v>69.262800000000013</v>
      </c>
      <c r="W77" s="1">
        <v>81.545000000000002</v>
      </c>
      <c r="X77" s="1">
        <v>50.565399999999997</v>
      </c>
      <c r="Y77" s="1">
        <v>68.264600000000002</v>
      </c>
      <c r="Z77" s="1">
        <v>55.033400000000007</v>
      </c>
      <c r="AA77" s="1">
        <v>47.334400000000002</v>
      </c>
      <c r="AB77" s="1">
        <v>39.1096</v>
      </c>
      <c r="AC77" s="1">
        <v>53.171799999999983</v>
      </c>
      <c r="AD77" s="1">
        <v>63.529000000000018</v>
      </c>
      <c r="AE77" s="1">
        <v>54.937600000000003</v>
      </c>
      <c r="AF77" s="1"/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121</v>
      </c>
      <c r="B78" s="1" t="s">
        <v>39</v>
      </c>
      <c r="C78" s="1">
        <v>164</v>
      </c>
      <c r="D78" s="1">
        <v>430</v>
      </c>
      <c r="E78" s="1">
        <v>114</v>
      </c>
      <c r="F78" s="1">
        <v>231</v>
      </c>
      <c r="G78" s="7">
        <v>0.35</v>
      </c>
      <c r="H78" s="1">
        <v>50</v>
      </c>
      <c r="I78" s="1" t="s">
        <v>40</v>
      </c>
      <c r="J78" s="1">
        <v>114</v>
      </c>
      <c r="K78" s="1">
        <f t="shared" si="14"/>
        <v>0</v>
      </c>
      <c r="L78" s="1">
        <f t="shared" si="15"/>
        <v>114</v>
      </c>
      <c r="M78" s="1"/>
      <c r="N78" s="1">
        <v>0</v>
      </c>
      <c r="O78" s="1"/>
      <c r="P78" s="1">
        <f t="shared" si="16"/>
        <v>22.8</v>
      </c>
      <c r="Q78" s="5">
        <f t="shared" si="20"/>
        <v>88.199999999999989</v>
      </c>
      <c r="R78" s="5"/>
      <c r="S78" s="1"/>
      <c r="T78" s="1">
        <f t="shared" si="17"/>
        <v>13.999999999999998</v>
      </c>
      <c r="U78" s="1">
        <f t="shared" si="18"/>
        <v>10.131578947368421</v>
      </c>
      <c r="V78" s="1">
        <v>24.6</v>
      </c>
      <c r="W78" s="1">
        <v>27.6</v>
      </c>
      <c r="X78" s="1">
        <v>39</v>
      </c>
      <c r="Y78" s="1">
        <v>32.6</v>
      </c>
      <c r="Z78" s="1">
        <v>20.2</v>
      </c>
      <c r="AA78" s="1">
        <v>29</v>
      </c>
      <c r="AB78" s="1">
        <v>32</v>
      </c>
      <c r="AC78" s="1">
        <v>32.6</v>
      </c>
      <c r="AD78" s="1">
        <v>45.8</v>
      </c>
      <c r="AE78" s="1">
        <v>40.4</v>
      </c>
      <c r="AF78" s="1" t="s">
        <v>41</v>
      </c>
      <c r="AG78" s="1">
        <f>G78*Q78</f>
        <v>30.869999999999994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122</v>
      </c>
      <c r="B79" s="1" t="s">
        <v>37</v>
      </c>
      <c r="C79" s="1">
        <v>105.82</v>
      </c>
      <c r="D79" s="1">
        <v>253.97399999999999</v>
      </c>
      <c r="E79" s="1">
        <v>92.108999999999995</v>
      </c>
      <c r="F79" s="1">
        <v>103.45699999999999</v>
      </c>
      <c r="G79" s="7">
        <v>1</v>
      </c>
      <c r="H79" s="1">
        <v>50</v>
      </c>
      <c r="I79" s="1" t="s">
        <v>40</v>
      </c>
      <c r="J79" s="1">
        <v>86</v>
      </c>
      <c r="K79" s="1">
        <f t="shared" si="14"/>
        <v>6.1089999999999947</v>
      </c>
      <c r="L79" s="1">
        <f t="shared" si="15"/>
        <v>92.108999999999995</v>
      </c>
      <c r="M79" s="1"/>
      <c r="N79" s="1">
        <v>170</v>
      </c>
      <c r="O79" s="1"/>
      <c r="P79" s="1">
        <f t="shared" si="16"/>
        <v>18.421799999999998</v>
      </c>
      <c r="Q79" s="5"/>
      <c r="R79" s="5"/>
      <c r="S79" s="1"/>
      <c r="T79" s="1">
        <f t="shared" si="17"/>
        <v>14.84420632077213</v>
      </c>
      <c r="U79" s="1">
        <f t="shared" si="18"/>
        <v>14.84420632077213</v>
      </c>
      <c r="V79" s="1">
        <v>25.818999999999999</v>
      </c>
      <c r="W79" s="1">
        <v>12.0862</v>
      </c>
      <c r="X79" s="1">
        <v>26.2012</v>
      </c>
      <c r="Y79" s="1">
        <v>19.880400000000002</v>
      </c>
      <c r="Z79" s="1">
        <v>10.289</v>
      </c>
      <c r="AA79" s="1">
        <v>20.337</v>
      </c>
      <c r="AB79" s="1">
        <v>22.065999999999999</v>
      </c>
      <c r="AC79" s="1">
        <v>24.893000000000001</v>
      </c>
      <c r="AD79" s="1">
        <v>33.8842</v>
      </c>
      <c r="AE79" s="1">
        <v>32.811999999999998</v>
      </c>
      <c r="AF79" s="1"/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123</v>
      </c>
      <c r="B80" s="1" t="s">
        <v>39</v>
      </c>
      <c r="C80" s="1">
        <v>87</v>
      </c>
      <c r="D80" s="1">
        <v>201</v>
      </c>
      <c r="E80" s="1">
        <v>260</v>
      </c>
      <c r="F80" s="1"/>
      <c r="G80" s="7">
        <v>0.4</v>
      </c>
      <c r="H80" s="1">
        <v>50</v>
      </c>
      <c r="I80" s="1" t="s">
        <v>40</v>
      </c>
      <c r="J80" s="1">
        <v>195</v>
      </c>
      <c r="K80" s="1">
        <f t="shared" si="14"/>
        <v>65</v>
      </c>
      <c r="L80" s="1">
        <f t="shared" si="15"/>
        <v>80</v>
      </c>
      <c r="M80" s="1">
        <v>180</v>
      </c>
      <c r="N80" s="1">
        <v>800</v>
      </c>
      <c r="O80" s="1">
        <v>300</v>
      </c>
      <c r="P80" s="1">
        <f t="shared" si="16"/>
        <v>16</v>
      </c>
      <c r="Q80" s="5"/>
      <c r="R80" s="5"/>
      <c r="S80" s="1"/>
      <c r="T80" s="1">
        <f t="shared" si="17"/>
        <v>68.75</v>
      </c>
      <c r="U80" s="1">
        <f t="shared" si="18"/>
        <v>68.75</v>
      </c>
      <c r="V80" s="1">
        <v>96.4</v>
      </c>
      <c r="W80" s="1">
        <v>51</v>
      </c>
      <c r="X80" s="1">
        <v>68.599999999999994</v>
      </c>
      <c r="Y80" s="1">
        <v>62.2</v>
      </c>
      <c r="Z80" s="1">
        <v>52.2</v>
      </c>
      <c r="AA80" s="1">
        <v>60.6</v>
      </c>
      <c r="AB80" s="1">
        <v>49.4</v>
      </c>
      <c r="AC80" s="1">
        <v>47.8</v>
      </c>
      <c r="AD80" s="1">
        <v>75.8</v>
      </c>
      <c r="AE80" s="1">
        <v>73.400000000000006</v>
      </c>
      <c r="AF80" s="1"/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124</v>
      </c>
      <c r="B81" s="1" t="s">
        <v>39</v>
      </c>
      <c r="C81" s="1">
        <v>327</v>
      </c>
      <c r="D81" s="1">
        <v>1314</v>
      </c>
      <c r="E81" s="1">
        <v>609</v>
      </c>
      <c r="F81" s="1">
        <v>527</v>
      </c>
      <c r="G81" s="7">
        <v>0.41</v>
      </c>
      <c r="H81" s="1">
        <v>50</v>
      </c>
      <c r="I81" s="1" t="s">
        <v>40</v>
      </c>
      <c r="J81" s="1">
        <v>604</v>
      </c>
      <c r="K81" s="1">
        <f t="shared" si="14"/>
        <v>5</v>
      </c>
      <c r="L81" s="1">
        <f t="shared" si="15"/>
        <v>609</v>
      </c>
      <c r="M81" s="1"/>
      <c r="N81" s="1">
        <v>0</v>
      </c>
      <c r="O81" s="1"/>
      <c r="P81" s="1">
        <f t="shared" si="16"/>
        <v>121.8</v>
      </c>
      <c r="Q81" s="5">
        <f>13*P81-O81-N81-F81</f>
        <v>1056.3999999999999</v>
      </c>
      <c r="R81" s="5"/>
      <c r="S81" s="1"/>
      <c r="T81" s="1">
        <f t="shared" si="17"/>
        <v>13</v>
      </c>
      <c r="U81" s="1">
        <f t="shared" si="18"/>
        <v>4.3267651888341545</v>
      </c>
      <c r="V81" s="1">
        <v>13</v>
      </c>
      <c r="W81" s="1">
        <v>93</v>
      </c>
      <c r="X81" s="1">
        <v>115.4</v>
      </c>
      <c r="Y81" s="1">
        <v>51.8</v>
      </c>
      <c r="Z81" s="1">
        <v>82.6</v>
      </c>
      <c r="AA81" s="1">
        <v>81.8</v>
      </c>
      <c r="AB81" s="1">
        <v>57.8</v>
      </c>
      <c r="AC81" s="1">
        <v>60.4</v>
      </c>
      <c r="AD81" s="1">
        <v>106.4</v>
      </c>
      <c r="AE81" s="1">
        <v>69.2</v>
      </c>
      <c r="AF81" s="1"/>
      <c r="AG81" s="1">
        <f>G81*Q81</f>
        <v>433.12399999999991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125</v>
      </c>
      <c r="B82" s="1" t="s">
        <v>37</v>
      </c>
      <c r="C82" s="1">
        <v>243.96</v>
      </c>
      <c r="D82" s="1">
        <v>993.32100000000003</v>
      </c>
      <c r="E82" s="1">
        <v>769.26900000000001</v>
      </c>
      <c r="F82" s="1">
        <v>273.911</v>
      </c>
      <c r="G82" s="7">
        <v>1</v>
      </c>
      <c r="H82" s="1">
        <v>50</v>
      </c>
      <c r="I82" s="1" t="s">
        <v>40</v>
      </c>
      <c r="J82" s="1">
        <v>329.5</v>
      </c>
      <c r="K82" s="1">
        <f t="shared" si="14"/>
        <v>439.76900000000001</v>
      </c>
      <c r="L82" s="1">
        <f t="shared" si="15"/>
        <v>351.19299999999998</v>
      </c>
      <c r="M82" s="1">
        <v>418.07600000000002</v>
      </c>
      <c r="N82" s="1">
        <v>250</v>
      </c>
      <c r="O82" s="1">
        <v>100</v>
      </c>
      <c r="P82" s="1">
        <f t="shared" si="16"/>
        <v>70.238599999999991</v>
      </c>
      <c r="Q82" s="5">
        <f t="shared" si="20"/>
        <v>359.42939999999982</v>
      </c>
      <c r="R82" s="5"/>
      <c r="S82" s="1"/>
      <c r="T82" s="1">
        <f t="shared" si="17"/>
        <v>14</v>
      </c>
      <c r="U82" s="1">
        <f t="shared" si="18"/>
        <v>8.8827368427047251</v>
      </c>
      <c r="V82" s="1">
        <v>63.275000000000013</v>
      </c>
      <c r="W82" s="1">
        <v>65.872399999999999</v>
      </c>
      <c r="X82" s="1">
        <v>32.317800000000013</v>
      </c>
      <c r="Y82" s="1">
        <v>68.916800000000009</v>
      </c>
      <c r="Z82" s="1">
        <v>51.222999999999999</v>
      </c>
      <c r="AA82" s="1">
        <v>42.563000000000009</v>
      </c>
      <c r="AB82" s="1">
        <v>19.8508</v>
      </c>
      <c r="AC82" s="1">
        <v>45.896000000000001</v>
      </c>
      <c r="AD82" s="1">
        <v>52.064399999999999</v>
      </c>
      <c r="AE82" s="1">
        <v>39.285400000000017</v>
      </c>
      <c r="AF82" s="1"/>
      <c r="AG82" s="1">
        <f>G82*Q82</f>
        <v>359.42939999999982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126</v>
      </c>
      <c r="B83" s="1" t="s">
        <v>39</v>
      </c>
      <c r="C83" s="1">
        <v>47</v>
      </c>
      <c r="D83" s="1">
        <v>170</v>
      </c>
      <c r="E83" s="1">
        <v>173</v>
      </c>
      <c r="F83" s="1"/>
      <c r="G83" s="7">
        <v>0.3</v>
      </c>
      <c r="H83" s="1">
        <v>50</v>
      </c>
      <c r="I83" s="1" t="s">
        <v>40</v>
      </c>
      <c r="J83" s="1">
        <v>116</v>
      </c>
      <c r="K83" s="1">
        <f t="shared" si="14"/>
        <v>57</v>
      </c>
      <c r="L83" s="1">
        <f t="shared" si="15"/>
        <v>113</v>
      </c>
      <c r="M83" s="1">
        <v>60</v>
      </c>
      <c r="N83" s="1">
        <v>0</v>
      </c>
      <c r="O83" s="1"/>
      <c r="P83" s="1">
        <f t="shared" si="16"/>
        <v>22.6</v>
      </c>
      <c r="Q83" s="5">
        <f>9*P83-O83-N83-F83</f>
        <v>203.4</v>
      </c>
      <c r="R83" s="5"/>
      <c r="S83" s="1"/>
      <c r="T83" s="1">
        <f t="shared" si="17"/>
        <v>9</v>
      </c>
      <c r="U83" s="1">
        <f t="shared" si="18"/>
        <v>0</v>
      </c>
      <c r="V83" s="1">
        <v>-0.8</v>
      </c>
      <c r="W83" s="1">
        <v>9.6</v>
      </c>
      <c r="X83" s="1">
        <v>16</v>
      </c>
      <c r="Y83" s="1">
        <v>9.8000000000000007</v>
      </c>
      <c r="Z83" s="1">
        <v>8.8000000000000007</v>
      </c>
      <c r="AA83" s="1">
        <v>20</v>
      </c>
      <c r="AB83" s="1">
        <v>0.4</v>
      </c>
      <c r="AC83" s="1">
        <v>3.8</v>
      </c>
      <c r="AD83" s="1">
        <v>15.4</v>
      </c>
      <c r="AE83" s="1">
        <v>12</v>
      </c>
      <c r="AF83" s="1"/>
      <c r="AG83" s="1">
        <f>G83*Q83</f>
        <v>61.019999999999996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127</v>
      </c>
      <c r="B84" s="1" t="s">
        <v>39</v>
      </c>
      <c r="C84" s="1">
        <v>106</v>
      </c>
      <c r="D84" s="1">
        <v>290</v>
      </c>
      <c r="E84" s="1">
        <v>364</v>
      </c>
      <c r="F84" s="1"/>
      <c r="G84" s="7">
        <v>0.18</v>
      </c>
      <c r="H84" s="1">
        <v>50</v>
      </c>
      <c r="I84" s="1" t="s">
        <v>40</v>
      </c>
      <c r="J84" s="1">
        <v>193</v>
      </c>
      <c r="K84" s="1">
        <f t="shared" si="14"/>
        <v>171</v>
      </c>
      <c r="L84" s="1">
        <f t="shared" si="15"/>
        <v>114</v>
      </c>
      <c r="M84" s="1">
        <v>250</v>
      </c>
      <c r="N84" s="1">
        <v>92</v>
      </c>
      <c r="O84" s="1"/>
      <c r="P84" s="1">
        <f t="shared" si="16"/>
        <v>22.8</v>
      </c>
      <c r="Q84" s="5">
        <f>13*P84-O84-N84-F84</f>
        <v>204.40000000000003</v>
      </c>
      <c r="R84" s="5"/>
      <c r="S84" s="1"/>
      <c r="T84" s="1">
        <f t="shared" si="17"/>
        <v>13.000000000000002</v>
      </c>
      <c r="U84" s="1">
        <f t="shared" si="18"/>
        <v>4.0350877192982457</v>
      </c>
      <c r="V84" s="1">
        <v>16.600000000000001</v>
      </c>
      <c r="W84" s="1">
        <v>8.8000000000000007</v>
      </c>
      <c r="X84" s="1">
        <v>20</v>
      </c>
      <c r="Y84" s="1">
        <v>33.200000000000003</v>
      </c>
      <c r="Z84" s="1">
        <v>19.399999999999999</v>
      </c>
      <c r="AA84" s="1">
        <v>21</v>
      </c>
      <c r="AB84" s="1">
        <v>24.2</v>
      </c>
      <c r="AC84" s="1">
        <v>37.799999999999997</v>
      </c>
      <c r="AD84" s="1">
        <v>42.4</v>
      </c>
      <c r="AE84" s="1">
        <v>18.8</v>
      </c>
      <c r="AF84" s="1"/>
      <c r="AG84" s="1">
        <f>G84*Q84</f>
        <v>36.792000000000002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128</v>
      </c>
      <c r="B85" s="1" t="s">
        <v>37</v>
      </c>
      <c r="C85" s="1">
        <v>24.748000000000001</v>
      </c>
      <c r="D85" s="1">
        <v>35.231999999999999</v>
      </c>
      <c r="E85" s="1">
        <v>36.259</v>
      </c>
      <c r="F85" s="1">
        <v>6.7969999999999997</v>
      </c>
      <c r="G85" s="7">
        <v>1</v>
      </c>
      <c r="H85" s="1">
        <v>60</v>
      </c>
      <c r="I85" s="1" t="s">
        <v>40</v>
      </c>
      <c r="J85" s="1">
        <v>29.3</v>
      </c>
      <c r="K85" s="1">
        <f t="shared" si="14"/>
        <v>6.9589999999999996</v>
      </c>
      <c r="L85" s="1">
        <f t="shared" si="15"/>
        <v>36.259</v>
      </c>
      <c r="M85" s="1"/>
      <c r="N85" s="1">
        <v>49</v>
      </c>
      <c r="O85" s="1"/>
      <c r="P85" s="1">
        <f t="shared" si="16"/>
        <v>7.2518000000000002</v>
      </c>
      <c r="Q85" s="5">
        <f t="shared" si="20"/>
        <v>45.728200000000001</v>
      </c>
      <c r="R85" s="5"/>
      <c r="S85" s="1"/>
      <c r="T85" s="1">
        <f t="shared" si="17"/>
        <v>14</v>
      </c>
      <c r="U85" s="1">
        <f t="shared" si="18"/>
        <v>7.6942276400341978</v>
      </c>
      <c r="V85" s="1">
        <v>6.6361999999999997</v>
      </c>
      <c r="W85" s="1">
        <v>2.1654</v>
      </c>
      <c r="X85" s="1">
        <v>7.0743999999999998</v>
      </c>
      <c r="Y85" s="1">
        <v>5.1595999999999993</v>
      </c>
      <c r="Z85" s="1">
        <v>3.1465999999999998</v>
      </c>
      <c r="AA85" s="1">
        <v>8.017199999999999</v>
      </c>
      <c r="AB85" s="1">
        <v>-7.980000000000001E-2</v>
      </c>
      <c r="AC85" s="1">
        <v>4.7766000000000002</v>
      </c>
      <c r="AD85" s="1">
        <v>7.5144000000000002</v>
      </c>
      <c r="AE85" s="1">
        <v>4.4979999999999993</v>
      </c>
      <c r="AF85" s="1"/>
      <c r="AG85" s="1">
        <f>G85*Q85</f>
        <v>45.728200000000001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129</v>
      </c>
      <c r="B86" s="1" t="s">
        <v>39</v>
      </c>
      <c r="C86" s="1">
        <v>37</v>
      </c>
      <c r="D86" s="1">
        <v>40</v>
      </c>
      <c r="E86" s="1">
        <v>62</v>
      </c>
      <c r="F86" s="1">
        <v>1</v>
      </c>
      <c r="G86" s="7">
        <v>0.4</v>
      </c>
      <c r="H86" s="1">
        <v>60</v>
      </c>
      <c r="I86" s="1" t="s">
        <v>40</v>
      </c>
      <c r="J86" s="1">
        <v>65</v>
      </c>
      <c r="K86" s="1">
        <f t="shared" si="14"/>
        <v>-3</v>
      </c>
      <c r="L86" s="1">
        <f t="shared" si="15"/>
        <v>62</v>
      </c>
      <c r="M86" s="1"/>
      <c r="N86" s="1">
        <v>0</v>
      </c>
      <c r="O86" s="1"/>
      <c r="P86" s="1">
        <f t="shared" si="16"/>
        <v>12.4</v>
      </c>
      <c r="Q86" s="5">
        <f>9*P86-O86-N86-F86</f>
        <v>110.60000000000001</v>
      </c>
      <c r="R86" s="5"/>
      <c r="S86" s="1"/>
      <c r="T86" s="1">
        <f t="shared" si="17"/>
        <v>9</v>
      </c>
      <c r="U86" s="1">
        <f t="shared" si="18"/>
        <v>8.0645161290322578E-2</v>
      </c>
      <c r="V86" s="1">
        <v>5</v>
      </c>
      <c r="W86" s="1">
        <v>4.4000000000000004</v>
      </c>
      <c r="X86" s="1">
        <v>9.4</v>
      </c>
      <c r="Y86" s="1">
        <v>6.2</v>
      </c>
      <c r="Z86" s="1">
        <v>1.4</v>
      </c>
      <c r="AA86" s="1">
        <v>10.199999999999999</v>
      </c>
      <c r="AB86" s="1">
        <v>3.2</v>
      </c>
      <c r="AC86" s="1">
        <v>4.8</v>
      </c>
      <c r="AD86" s="1">
        <v>6.2</v>
      </c>
      <c r="AE86" s="1">
        <v>7.2</v>
      </c>
      <c r="AF86" s="1"/>
      <c r="AG86" s="1">
        <f>G86*Q86</f>
        <v>44.240000000000009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130</v>
      </c>
      <c r="B87" s="1" t="s">
        <v>37</v>
      </c>
      <c r="C87" s="1">
        <v>39.112000000000002</v>
      </c>
      <c r="D87" s="1">
        <v>81.281999999999996</v>
      </c>
      <c r="E87" s="1">
        <v>48.828000000000003</v>
      </c>
      <c r="F87" s="1">
        <v>17.436</v>
      </c>
      <c r="G87" s="7">
        <v>1</v>
      </c>
      <c r="H87" s="1" t="e">
        <v>#N/A</v>
      </c>
      <c r="I87" s="1" t="s">
        <v>40</v>
      </c>
      <c r="J87" s="1">
        <v>43.896000000000001</v>
      </c>
      <c r="K87" s="1">
        <f t="shared" si="14"/>
        <v>4.9320000000000022</v>
      </c>
      <c r="L87" s="1">
        <f t="shared" si="15"/>
        <v>48.828000000000003</v>
      </c>
      <c r="M87" s="1"/>
      <c r="N87" s="1">
        <v>0</v>
      </c>
      <c r="O87" s="1"/>
      <c r="P87" s="1">
        <f t="shared" si="16"/>
        <v>9.7656000000000009</v>
      </c>
      <c r="Q87" s="5">
        <f>11*P87-O87-N87-F87</f>
        <v>89.985600000000005</v>
      </c>
      <c r="R87" s="5"/>
      <c r="S87" s="1"/>
      <c r="T87" s="1">
        <f t="shared" si="17"/>
        <v>11</v>
      </c>
      <c r="U87" s="1">
        <f t="shared" si="18"/>
        <v>1.785450970754485</v>
      </c>
      <c r="V87" s="1">
        <v>2.7431999999999999</v>
      </c>
      <c r="W87" s="1">
        <v>3.7538000000000009</v>
      </c>
      <c r="X87" s="1">
        <v>7.9573999999999998</v>
      </c>
      <c r="Y87" s="1">
        <v>4.5718000000000014</v>
      </c>
      <c r="Z87" s="1">
        <v>1.8593999999999991</v>
      </c>
      <c r="AA87" s="1">
        <v>8.3089999999999993</v>
      </c>
      <c r="AB87" s="1">
        <v>0.51999999999999891</v>
      </c>
      <c r="AC87" s="1">
        <v>4.0792000000000002</v>
      </c>
      <c r="AD87" s="1">
        <v>4.0986000000000002</v>
      </c>
      <c r="AE87" s="1">
        <v>4.7572000000000001</v>
      </c>
      <c r="AF87" s="1"/>
      <c r="AG87" s="1">
        <f>G87*Q87</f>
        <v>89.985600000000005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5" t="s">
        <v>131</v>
      </c>
      <c r="B88" s="15" t="s">
        <v>37</v>
      </c>
      <c r="C88" s="15"/>
      <c r="D88" s="15">
        <v>61.692</v>
      </c>
      <c r="E88" s="15">
        <v>61.692</v>
      </c>
      <c r="F88" s="15"/>
      <c r="G88" s="16">
        <v>0</v>
      </c>
      <c r="H88" s="15" t="e">
        <v>#N/A</v>
      </c>
      <c r="I88" s="15" t="s">
        <v>47</v>
      </c>
      <c r="J88" s="15"/>
      <c r="K88" s="15">
        <f t="shared" si="14"/>
        <v>61.692</v>
      </c>
      <c r="L88" s="15">
        <f t="shared" si="15"/>
        <v>0</v>
      </c>
      <c r="M88" s="15">
        <v>61.692</v>
      </c>
      <c r="N88" s="15">
        <v>0</v>
      </c>
      <c r="O88" s="15"/>
      <c r="P88" s="15">
        <f t="shared" si="16"/>
        <v>0</v>
      </c>
      <c r="Q88" s="17"/>
      <c r="R88" s="17"/>
      <c r="S88" s="15"/>
      <c r="T88" s="15" t="e">
        <f t="shared" si="17"/>
        <v>#DIV/0!</v>
      </c>
      <c r="U88" s="15" t="e">
        <f t="shared" si="18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1.1983999999999999</v>
      </c>
      <c r="AD88" s="15">
        <v>2.8964000000000012</v>
      </c>
      <c r="AE88" s="15">
        <v>0</v>
      </c>
      <c r="AF88" s="15"/>
      <c r="AG88" s="15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132</v>
      </c>
      <c r="B89" s="1" t="s">
        <v>39</v>
      </c>
      <c r="C89" s="1"/>
      <c r="D89" s="1">
        <v>9</v>
      </c>
      <c r="E89" s="1">
        <v>8</v>
      </c>
      <c r="F89" s="1"/>
      <c r="G89" s="7">
        <v>0.33</v>
      </c>
      <c r="H89" s="1" t="e">
        <v>#N/A</v>
      </c>
      <c r="I89" s="1" t="s">
        <v>40</v>
      </c>
      <c r="J89" s="1">
        <v>8</v>
      </c>
      <c r="K89" s="1">
        <f t="shared" si="14"/>
        <v>0</v>
      </c>
      <c r="L89" s="1">
        <f t="shared" si="15"/>
        <v>8</v>
      </c>
      <c r="M89" s="1"/>
      <c r="N89" s="1">
        <v>8</v>
      </c>
      <c r="O89" s="1"/>
      <c r="P89" s="1">
        <f t="shared" si="16"/>
        <v>1.6</v>
      </c>
      <c r="Q89" s="5">
        <f t="shared" ref="Q89:Q94" si="21">14*P89-O89-N89-F89</f>
        <v>14.400000000000002</v>
      </c>
      <c r="R89" s="5"/>
      <c r="S89" s="1"/>
      <c r="T89" s="1">
        <f t="shared" si="17"/>
        <v>14</v>
      </c>
      <c r="U89" s="1">
        <f t="shared" si="18"/>
        <v>5</v>
      </c>
      <c r="V89" s="1">
        <v>-0.6</v>
      </c>
      <c r="W89" s="1">
        <v>1.4</v>
      </c>
      <c r="X89" s="1">
        <v>-0.2</v>
      </c>
      <c r="Y89" s="1">
        <v>0.8</v>
      </c>
      <c r="Z89" s="1">
        <v>2.2000000000000002</v>
      </c>
      <c r="AA89" s="1">
        <v>0.2</v>
      </c>
      <c r="AB89" s="1">
        <v>-1.2</v>
      </c>
      <c r="AC89" s="1">
        <v>0</v>
      </c>
      <c r="AD89" s="1">
        <v>3.6</v>
      </c>
      <c r="AE89" s="1">
        <v>2</v>
      </c>
      <c r="AF89" s="1"/>
      <c r="AG89" s="1">
        <f>G89*Q89</f>
        <v>4.7520000000000007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133</v>
      </c>
      <c r="B90" s="1" t="s">
        <v>37</v>
      </c>
      <c r="C90" s="1">
        <v>3.0459999999999998</v>
      </c>
      <c r="D90" s="1">
        <v>9</v>
      </c>
      <c r="E90" s="1"/>
      <c r="F90" s="1">
        <v>6.46</v>
      </c>
      <c r="G90" s="7">
        <v>1</v>
      </c>
      <c r="H90" s="1" t="e">
        <v>#N/A</v>
      </c>
      <c r="I90" s="1" t="s">
        <v>40</v>
      </c>
      <c r="J90" s="1"/>
      <c r="K90" s="1">
        <f t="shared" si="14"/>
        <v>0</v>
      </c>
      <c r="L90" s="1">
        <f t="shared" si="15"/>
        <v>0</v>
      </c>
      <c r="M90" s="1"/>
      <c r="N90" s="1">
        <v>20</v>
      </c>
      <c r="O90" s="1"/>
      <c r="P90" s="1">
        <f t="shared" si="16"/>
        <v>0</v>
      </c>
      <c r="Q90" s="5"/>
      <c r="R90" s="5"/>
      <c r="S90" s="1"/>
      <c r="T90" s="1" t="e">
        <f t="shared" si="17"/>
        <v>#DIV/0!</v>
      </c>
      <c r="U90" s="1" t="e">
        <f t="shared" si="18"/>
        <v>#DIV/0!</v>
      </c>
      <c r="V90" s="1">
        <v>1.8548</v>
      </c>
      <c r="W90" s="1">
        <v>1.3506</v>
      </c>
      <c r="X90" s="1">
        <v>0.50839999999999996</v>
      </c>
      <c r="Y90" s="1">
        <v>1.3688</v>
      </c>
      <c r="Z90" s="1">
        <v>0.68140000000000001</v>
      </c>
      <c r="AA90" s="1">
        <v>2.5550000000000002</v>
      </c>
      <c r="AB90" s="1">
        <v>-0.33400000000000002</v>
      </c>
      <c r="AC90" s="1">
        <v>1.7163999999999999</v>
      </c>
      <c r="AD90" s="1">
        <v>1.117</v>
      </c>
      <c r="AE90" s="1">
        <v>0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134</v>
      </c>
      <c r="B91" s="1" t="s">
        <v>39</v>
      </c>
      <c r="C91" s="1">
        <v>64</v>
      </c>
      <c r="D91" s="1"/>
      <c r="E91" s="1">
        <v>33</v>
      </c>
      <c r="F91" s="1">
        <v>13</v>
      </c>
      <c r="G91" s="7">
        <v>0.22</v>
      </c>
      <c r="H91" s="1" t="e">
        <v>#N/A</v>
      </c>
      <c r="I91" s="1" t="s">
        <v>40</v>
      </c>
      <c r="J91" s="1">
        <v>33</v>
      </c>
      <c r="K91" s="1">
        <f t="shared" si="14"/>
        <v>0</v>
      </c>
      <c r="L91" s="1">
        <f t="shared" si="15"/>
        <v>33</v>
      </c>
      <c r="M91" s="1"/>
      <c r="N91" s="1">
        <v>0</v>
      </c>
      <c r="O91" s="1"/>
      <c r="P91" s="1">
        <f t="shared" si="16"/>
        <v>6.6</v>
      </c>
      <c r="Q91" s="5">
        <f>11*P91-O91-N91-F91</f>
        <v>59.599999999999994</v>
      </c>
      <c r="R91" s="5"/>
      <c r="S91" s="1"/>
      <c r="T91" s="1">
        <f t="shared" si="17"/>
        <v>11</v>
      </c>
      <c r="U91" s="1">
        <f t="shared" si="18"/>
        <v>1.9696969696969697</v>
      </c>
      <c r="V91" s="1">
        <v>9</v>
      </c>
      <c r="W91" s="1">
        <v>14</v>
      </c>
      <c r="X91" s="1">
        <v>11.2</v>
      </c>
      <c r="Y91" s="1">
        <v>13.4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/>
      <c r="AG91" s="1">
        <f>G91*Q91</f>
        <v>13.111999999999998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135</v>
      </c>
      <c r="B92" s="1" t="s">
        <v>39</v>
      </c>
      <c r="C92" s="1">
        <v>5</v>
      </c>
      <c r="D92" s="1">
        <v>105</v>
      </c>
      <c r="E92" s="1">
        <v>24.303999999999998</v>
      </c>
      <c r="F92" s="1">
        <v>71</v>
      </c>
      <c r="G92" s="7">
        <v>0.84</v>
      </c>
      <c r="H92" s="1">
        <v>50</v>
      </c>
      <c r="I92" s="1" t="s">
        <v>40</v>
      </c>
      <c r="J92" s="1">
        <v>35</v>
      </c>
      <c r="K92" s="1">
        <f t="shared" si="14"/>
        <v>-10.696000000000002</v>
      </c>
      <c r="L92" s="1">
        <f t="shared" si="15"/>
        <v>24.303999999999998</v>
      </c>
      <c r="M92" s="1"/>
      <c r="N92" s="1">
        <v>0</v>
      </c>
      <c r="O92" s="1"/>
      <c r="P92" s="1">
        <f t="shared" si="16"/>
        <v>4.8607999999999993</v>
      </c>
      <c r="Q92" s="5"/>
      <c r="R92" s="5"/>
      <c r="S92" s="1"/>
      <c r="T92" s="1">
        <f t="shared" si="17"/>
        <v>14.606649111257408</v>
      </c>
      <c r="U92" s="1">
        <f t="shared" si="18"/>
        <v>14.606649111257408</v>
      </c>
      <c r="V92" s="1">
        <v>7</v>
      </c>
      <c r="W92" s="1">
        <v>12</v>
      </c>
      <c r="X92" s="1">
        <v>6.2</v>
      </c>
      <c r="Y92" s="1">
        <v>8.6</v>
      </c>
      <c r="Z92" s="1">
        <v>10.6</v>
      </c>
      <c r="AA92" s="1">
        <v>10</v>
      </c>
      <c r="AB92" s="1">
        <v>0</v>
      </c>
      <c r="AC92" s="1">
        <v>10.199999999999999</v>
      </c>
      <c r="AD92" s="1">
        <v>9.8000000000000007</v>
      </c>
      <c r="AE92" s="1">
        <v>9.1999999999999993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0" t="s">
        <v>136</v>
      </c>
      <c r="B93" s="1" t="s">
        <v>37</v>
      </c>
      <c r="C93" s="1"/>
      <c r="D93" s="1">
        <v>41.014000000000003</v>
      </c>
      <c r="E93" s="1">
        <v>1.5509999999999999</v>
      </c>
      <c r="F93" s="1">
        <v>37.44</v>
      </c>
      <c r="G93" s="7">
        <v>1</v>
      </c>
      <c r="H93" s="1">
        <v>120</v>
      </c>
      <c r="I93" s="1" t="s">
        <v>40</v>
      </c>
      <c r="J93" s="1">
        <v>3.2</v>
      </c>
      <c r="K93" s="1">
        <f t="shared" si="14"/>
        <v>-1.6490000000000002</v>
      </c>
      <c r="L93" s="1">
        <f t="shared" si="15"/>
        <v>1.5509999999999999</v>
      </c>
      <c r="M93" s="1"/>
      <c r="N93" s="1">
        <v>0</v>
      </c>
      <c r="O93" s="1"/>
      <c r="P93" s="1">
        <f t="shared" si="16"/>
        <v>0.31019999999999998</v>
      </c>
      <c r="Q93" s="5"/>
      <c r="R93" s="5"/>
      <c r="S93" s="1"/>
      <c r="T93" s="1">
        <f t="shared" si="17"/>
        <v>120.6963249516441</v>
      </c>
      <c r="U93" s="1">
        <f t="shared" si="18"/>
        <v>120.6963249516441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89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137</v>
      </c>
      <c r="B94" s="1" t="s">
        <v>39</v>
      </c>
      <c r="C94" s="1">
        <v>257</v>
      </c>
      <c r="D94" s="1">
        <v>1008</v>
      </c>
      <c r="E94" s="1">
        <v>874</v>
      </c>
      <c r="F94" s="1">
        <v>44</v>
      </c>
      <c r="G94" s="7">
        <v>0.35</v>
      </c>
      <c r="H94" s="1">
        <v>50</v>
      </c>
      <c r="I94" s="1" t="s">
        <v>40</v>
      </c>
      <c r="J94" s="1">
        <v>628</v>
      </c>
      <c r="K94" s="1">
        <f t="shared" si="14"/>
        <v>246</v>
      </c>
      <c r="L94" s="1">
        <f t="shared" si="15"/>
        <v>530</v>
      </c>
      <c r="M94" s="1">
        <v>344</v>
      </c>
      <c r="N94" s="1">
        <v>0</v>
      </c>
      <c r="O94" s="1"/>
      <c r="P94" s="1">
        <f t="shared" si="16"/>
        <v>106</v>
      </c>
      <c r="Q94" s="5">
        <f>9*P94-O94-N94-F94</f>
        <v>910</v>
      </c>
      <c r="R94" s="5"/>
      <c r="S94" s="1"/>
      <c r="T94" s="1">
        <f t="shared" si="17"/>
        <v>9</v>
      </c>
      <c r="U94" s="1">
        <f t="shared" si="18"/>
        <v>0.41509433962264153</v>
      </c>
      <c r="V94" s="1">
        <v>3</v>
      </c>
      <c r="W94" s="1">
        <v>67.8</v>
      </c>
      <c r="X94" s="1">
        <v>88.6</v>
      </c>
      <c r="Y94" s="1">
        <v>53</v>
      </c>
      <c r="Z94" s="1">
        <v>21.6</v>
      </c>
      <c r="AA94" s="1">
        <v>96.2</v>
      </c>
      <c r="AB94" s="1">
        <v>2.6</v>
      </c>
      <c r="AC94" s="1">
        <v>52.4</v>
      </c>
      <c r="AD94" s="1">
        <v>125.6</v>
      </c>
      <c r="AE94" s="1">
        <v>55.4</v>
      </c>
      <c r="AF94" s="1"/>
      <c r="AG94" s="1">
        <f>G94*Q94</f>
        <v>318.5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5" t="s">
        <v>138</v>
      </c>
      <c r="B95" s="15" t="s">
        <v>37</v>
      </c>
      <c r="C95" s="15"/>
      <c r="D95" s="15">
        <v>386.86</v>
      </c>
      <c r="E95" s="15">
        <v>386.86</v>
      </c>
      <c r="F95" s="15"/>
      <c r="G95" s="16">
        <v>0</v>
      </c>
      <c r="H95" s="15" t="e">
        <v>#N/A</v>
      </c>
      <c r="I95" s="15" t="s">
        <v>47</v>
      </c>
      <c r="J95" s="15"/>
      <c r="K95" s="15">
        <f t="shared" si="14"/>
        <v>386.86</v>
      </c>
      <c r="L95" s="15">
        <f t="shared" si="15"/>
        <v>0</v>
      </c>
      <c r="M95" s="15">
        <v>386.86</v>
      </c>
      <c r="N95" s="15"/>
      <c r="O95" s="15"/>
      <c r="P95" s="15">
        <f t="shared" si="16"/>
        <v>0</v>
      </c>
      <c r="Q95" s="17"/>
      <c r="R95" s="17"/>
      <c r="S95" s="15"/>
      <c r="T95" s="15" t="e">
        <f t="shared" si="17"/>
        <v>#DIV/0!</v>
      </c>
      <c r="U95" s="15" t="e">
        <f t="shared" si="18"/>
        <v>#DIV/0!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/>
      <c r="AG95" s="1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139</v>
      </c>
      <c r="B96" s="1" t="s">
        <v>37</v>
      </c>
      <c r="C96" s="1">
        <v>260.88900000000001</v>
      </c>
      <c r="D96" s="1">
        <v>1004.559</v>
      </c>
      <c r="E96" s="1">
        <v>784.23</v>
      </c>
      <c r="F96" s="1">
        <v>150.30699999999999</v>
      </c>
      <c r="G96" s="7">
        <v>1</v>
      </c>
      <c r="H96" s="1">
        <v>50</v>
      </c>
      <c r="I96" s="1" t="s">
        <v>40</v>
      </c>
      <c r="J96" s="1">
        <v>264.39999999999998</v>
      </c>
      <c r="K96" s="1">
        <f t="shared" si="14"/>
        <v>519.83000000000004</v>
      </c>
      <c r="L96" s="1">
        <f t="shared" si="15"/>
        <v>278.66400000000004</v>
      </c>
      <c r="M96" s="1">
        <v>505.56599999999997</v>
      </c>
      <c r="N96" s="1">
        <v>353</v>
      </c>
      <c r="O96" s="1"/>
      <c r="P96" s="1">
        <f t="shared" si="16"/>
        <v>55.732800000000012</v>
      </c>
      <c r="Q96" s="5">
        <f t="shared" ref="Q96:Q104" si="22">14*P96-O96-N96-F96</f>
        <v>276.95220000000018</v>
      </c>
      <c r="R96" s="5"/>
      <c r="S96" s="1"/>
      <c r="T96" s="1">
        <f t="shared" si="17"/>
        <v>14</v>
      </c>
      <c r="U96" s="1">
        <f t="shared" si="18"/>
        <v>9.0307144087503222</v>
      </c>
      <c r="V96" s="1">
        <v>59.5792</v>
      </c>
      <c r="W96" s="1">
        <v>41.269000000000013</v>
      </c>
      <c r="X96" s="1">
        <v>66.400400000000019</v>
      </c>
      <c r="Y96" s="1">
        <v>52.758600000000023</v>
      </c>
      <c r="Z96" s="1">
        <v>52.132800000000003</v>
      </c>
      <c r="AA96" s="1">
        <v>61.443600000000018</v>
      </c>
      <c r="AB96" s="1">
        <v>0.68699999999998906</v>
      </c>
      <c r="AC96" s="1">
        <v>0</v>
      </c>
      <c r="AD96" s="1">
        <v>64.251999999999995</v>
      </c>
      <c r="AE96" s="1">
        <v>20.5764</v>
      </c>
      <c r="AF96" s="1"/>
      <c r="AG96" s="1">
        <f>G96*Q96</f>
        <v>276.95220000000018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140</v>
      </c>
      <c r="B97" s="1" t="s">
        <v>39</v>
      </c>
      <c r="C97" s="1">
        <v>441</v>
      </c>
      <c r="D97" s="1">
        <v>1028</v>
      </c>
      <c r="E97" s="1">
        <v>700</v>
      </c>
      <c r="F97" s="1">
        <v>143</v>
      </c>
      <c r="G97" s="7">
        <v>0.35</v>
      </c>
      <c r="H97" s="1">
        <v>50</v>
      </c>
      <c r="I97" s="1" t="s">
        <v>40</v>
      </c>
      <c r="J97" s="1">
        <v>701</v>
      </c>
      <c r="K97" s="1">
        <f t="shared" ref="K97:K115" si="23">E97-J97</f>
        <v>-1</v>
      </c>
      <c r="L97" s="1">
        <f t="shared" si="15"/>
        <v>548</v>
      </c>
      <c r="M97" s="1">
        <v>152</v>
      </c>
      <c r="N97" s="1">
        <v>359</v>
      </c>
      <c r="O97" s="1"/>
      <c r="P97" s="1">
        <f t="shared" si="16"/>
        <v>109.6</v>
      </c>
      <c r="Q97" s="5">
        <f t="shared" si="22"/>
        <v>1032.3999999999999</v>
      </c>
      <c r="R97" s="5"/>
      <c r="S97" s="1"/>
      <c r="T97" s="1">
        <f t="shared" si="17"/>
        <v>14</v>
      </c>
      <c r="U97" s="1">
        <f t="shared" si="18"/>
        <v>4.5802919708029197</v>
      </c>
      <c r="V97" s="1">
        <v>96.8</v>
      </c>
      <c r="W97" s="1">
        <v>99.6</v>
      </c>
      <c r="X97" s="1">
        <v>99.6</v>
      </c>
      <c r="Y97" s="1">
        <v>96.2</v>
      </c>
      <c r="Z97" s="1">
        <v>88.8</v>
      </c>
      <c r="AA97" s="1">
        <v>100.6</v>
      </c>
      <c r="AB97" s="1">
        <v>3</v>
      </c>
      <c r="AC97" s="1">
        <v>29.6</v>
      </c>
      <c r="AD97" s="1">
        <v>147.4</v>
      </c>
      <c r="AE97" s="1">
        <v>54.2</v>
      </c>
      <c r="AF97" s="1" t="s">
        <v>41</v>
      </c>
      <c r="AG97" s="1">
        <f>G97*Q97</f>
        <v>361.33999999999992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141</v>
      </c>
      <c r="B98" s="1" t="s">
        <v>39</v>
      </c>
      <c r="C98" s="1">
        <v>25</v>
      </c>
      <c r="D98" s="1">
        <v>12</v>
      </c>
      <c r="E98" s="1">
        <v>12</v>
      </c>
      <c r="F98" s="1"/>
      <c r="G98" s="7">
        <v>0.3</v>
      </c>
      <c r="H98" s="1">
        <v>45</v>
      </c>
      <c r="I98" s="1" t="s">
        <v>40</v>
      </c>
      <c r="J98" s="1">
        <v>18</v>
      </c>
      <c r="K98" s="1">
        <f t="shared" si="23"/>
        <v>-6</v>
      </c>
      <c r="L98" s="1">
        <f t="shared" si="15"/>
        <v>12</v>
      </c>
      <c r="M98" s="1"/>
      <c r="N98" s="1">
        <v>140</v>
      </c>
      <c r="O98" s="1"/>
      <c r="P98" s="1">
        <f t="shared" si="16"/>
        <v>2.4</v>
      </c>
      <c r="Q98" s="5"/>
      <c r="R98" s="5"/>
      <c r="S98" s="1"/>
      <c r="T98" s="1">
        <f t="shared" si="17"/>
        <v>58.333333333333336</v>
      </c>
      <c r="U98" s="1">
        <f t="shared" si="18"/>
        <v>58.333333333333336</v>
      </c>
      <c r="V98" s="1">
        <v>12</v>
      </c>
      <c r="W98" s="1">
        <v>3</v>
      </c>
      <c r="X98" s="1">
        <v>0</v>
      </c>
      <c r="Y98" s="1">
        <v>9.4</v>
      </c>
      <c r="Z98" s="1">
        <v>0.4</v>
      </c>
      <c r="AA98" s="1">
        <v>6</v>
      </c>
      <c r="AB98" s="1">
        <v>0</v>
      </c>
      <c r="AC98" s="1">
        <v>0</v>
      </c>
      <c r="AD98" s="1">
        <v>0</v>
      </c>
      <c r="AE98" s="1">
        <v>0</v>
      </c>
      <c r="AF98" s="1" t="s">
        <v>89</v>
      </c>
      <c r="AG98" s="1">
        <f>G98*Q98</f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142</v>
      </c>
      <c r="B99" s="1" t="s">
        <v>39</v>
      </c>
      <c r="C99" s="1"/>
      <c r="D99" s="1"/>
      <c r="E99" s="1"/>
      <c r="F99" s="1"/>
      <c r="G99" s="7">
        <v>0.18</v>
      </c>
      <c r="H99" s="1" t="e">
        <v>#N/A</v>
      </c>
      <c r="I99" s="1" t="s">
        <v>40</v>
      </c>
      <c r="J99" s="1"/>
      <c r="K99" s="1">
        <f t="shared" si="23"/>
        <v>0</v>
      </c>
      <c r="L99" s="1">
        <f t="shared" si="15"/>
        <v>0</v>
      </c>
      <c r="M99" s="1"/>
      <c r="N99" s="1">
        <v>0</v>
      </c>
      <c r="O99" s="1"/>
      <c r="P99" s="1">
        <f t="shared" si="16"/>
        <v>0</v>
      </c>
      <c r="Q99" s="5">
        <v>50</v>
      </c>
      <c r="R99" s="5"/>
      <c r="S99" s="1"/>
      <c r="T99" s="1" t="e">
        <f t="shared" si="17"/>
        <v>#DIV/0!</v>
      </c>
      <c r="U99" s="1" t="e">
        <f t="shared" si="18"/>
        <v>#DIV/0!</v>
      </c>
      <c r="V99" s="1">
        <v>0</v>
      </c>
      <c r="W99" s="1">
        <v>0</v>
      </c>
      <c r="X99" s="1">
        <v>9.1999999999999993</v>
      </c>
      <c r="Y99" s="1">
        <v>14.6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146</v>
      </c>
      <c r="AG99" s="1">
        <f>G99*Q99</f>
        <v>9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143</v>
      </c>
      <c r="B100" s="1" t="s">
        <v>39</v>
      </c>
      <c r="C100" s="1"/>
      <c r="D100" s="1"/>
      <c r="E100" s="1"/>
      <c r="F100" s="1"/>
      <c r="G100" s="7">
        <v>0.18</v>
      </c>
      <c r="H100" s="1" t="e">
        <v>#N/A</v>
      </c>
      <c r="I100" s="1" t="s">
        <v>40</v>
      </c>
      <c r="J100" s="1"/>
      <c r="K100" s="1">
        <f t="shared" si="23"/>
        <v>0</v>
      </c>
      <c r="L100" s="1">
        <f t="shared" si="15"/>
        <v>0</v>
      </c>
      <c r="M100" s="1"/>
      <c r="N100" s="1">
        <v>0</v>
      </c>
      <c r="O100" s="1"/>
      <c r="P100" s="1">
        <f t="shared" si="16"/>
        <v>0</v>
      </c>
      <c r="Q100" s="5">
        <v>50</v>
      </c>
      <c r="R100" s="5"/>
      <c r="S100" s="1"/>
      <c r="T100" s="1" t="e">
        <f t="shared" si="17"/>
        <v>#DIV/0!</v>
      </c>
      <c r="U100" s="1" t="e">
        <f t="shared" si="18"/>
        <v>#DIV/0!</v>
      </c>
      <c r="V100" s="1">
        <v>0</v>
      </c>
      <c r="W100" s="1">
        <v>3.2</v>
      </c>
      <c r="X100" s="1">
        <v>14.4</v>
      </c>
      <c r="Y100" s="1">
        <v>13.8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146</v>
      </c>
      <c r="AG100" s="1">
        <f>G100*Q100</f>
        <v>9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144</v>
      </c>
      <c r="B101" s="1" t="s">
        <v>39</v>
      </c>
      <c r="C101" s="1"/>
      <c r="D101" s="1"/>
      <c r="E101" s="1"/>
      <c r="F101" s="1"/>
      <c r="G101" s="7">
        <v>0.18</v>
      </c>
      <c r="H101" s="1" t="e">
        <v>#N/A</v>
      </c>
      <c r="I101" s="1" t="s">
        <v>40</v>
      </c>
      <c r="J101" s="1"/>
      <c r="K101" s="1">
        <f t="shared" si="23"/>
        <v>0</v>
      </c>
      <c r="L101" s="1">
        <f t="shared" si="15"/>
        <v>0</v>
      </c>
      <c r="M101" s="1"/>
      <c r="N101" s="1">
        <v>0</v>
      </c>
      <c r="O101" s="1"/>
      <c r="P101" s="1">
        <f t="shared" si="16"/>
        <v>0</v>
      </c>
      <c r="Q101" s="5">
        <v>50</v>
      </c>
      <c r="R101" s="5"/>
      <c r="S101" s="1"/>
      <c r="T101" s="1" t="e">
        <f t="shared" si="17"/>
        <v>#DIV/0!</v>
      </c>
      <c r="U101" s="1" t="e">
        <f t="shared" si="18"/>
        <v>#DIV/0!</v>
      </c>
      <c r="V101" s="1">
        <v>0</v>
      </c>
      <c r="W101" s="1">
        <v>0</v>
      </c>
      <c r="X101" s="1">
        <v>15.2</v>
      </c>
      <c r="Y101" s="1">
        <v>8.8000000000000007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146</v>
      </c>
      <c r="AG101" s="1">
        <f>G101*Q101</f>
        <v>9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0" t="s">
        <v>145</v>
      </c>
      <c r="B102" s="1" t="s">
        <v>39</v>
      </c>
      <c r="C102" s="1"/>
      <c r="D102" s="1"/>
      <c r="E102" s="1"/>
      <c r="F102" s="1"/>
      <c r="G102" s="7">
        <v>0.18</v>
      </c>
      <c r="H102" s="1" t="e">
        <v>#N/A</v>
      </c>
      <c r="I102" s="1" t="s">
        <v>40</v>
      </c>
      <c r="J102" s="1"/>
      <c r="K102" s="1">
        <f t="shared" si="23"/>
        <v>0</v>
      </c>
      <c r="L102" s="1">
        <f t="shared" si="15"/>
        <v>0</v>
      </c>
      <c r="M102" s="1"/>
      <c r="N102" s="1">
        <v>0</v>
      </c>
      <c r="O102" s="1"/>
      <c r="P102" s="1">
        <f t="shared" si="16"/>
        <v>0</v>
      </c>
      <c r="Q102" s="5">
        <v>20</v>
      </c>
      <c r="R102" s="5"/>
      <c r="S102" s="1"/>
      <c r="T102" s="1" t="e">
        <f t="shared" si="17"/>
        <v>#DIV/0!</v>
      </c>
      <c r="U102" s="1" t="e">
        <f t="shared" si="18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146</v>
      </c>
      <c r="AG102" s="1">
        <f>G102*Q102</f>
        <v>3.5999999999999996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0" t="s">
        <v>147</v>
      </c>
      <c r="B103" s="1" t="s">
        <v>39</v>
      </c>
      <c r="C103" s="1"/>
      <c r="D103" s="1">
        <v>49</v>
      </c>
      <c r="E103" s="1">
        <v>18</v>
      </c>
      <c r="F103" s="1">
        <v>26</v>
      </c>
      <c r="G103" s="7">
        <v>0.18</v>
      </c>
      <c r="H103" s="1">
        <v>120</v>
      </c>
      <c r="I103" s="1" t="s">
        <v>40</v>
      </c>
      <c r="J103" s="1">
        <v>21</v>
      </c>
      <c r="K103" s="1">
        <f t="shared" si="23"/>
        <v>-3</v>
      </c>
      <c r="L103" s="1">
        <f t="shared" si="15"/>
        <v>18</v>
      </c>
      <c r="M103" s="1"/>
      <c r="N103" s="1">
        <v>0</v>
      </c>
      <c r="O103" s="1"/>
      <c r="P103" s="1">
        <f t="shared" si="16"/>
        <v>3.6</v>
      </c>
      <c r="Q103" s="5">
        <f t="shared" si="22"/>
        <v>24.4</v>
      </c>
      <c r="R103" s="5"/>
      <c r="S103" s="1"/>
      <c r="T103" s="1">
        <f t="shared" si="17"/>
        <v>14</v>
      </c>
      <c r="U103" s="1">
        <f t="shared" si="18"/>
        <v>7.2222222222222223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 t="s">
        <v>89</v>
      </c>
      <c r="AG103" s="1">
        <f>G103*Q103</f>
        <v>4.3919999999999995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148</v>
      </c>
      <c r="B104" s="1" t="s">
        <v>39</v>
      </c>
      <c r="C104" s="1">
        <v>244</v>
      </c>
      <c r="D104" s="1">
        <v>992</v>
      </c>
      <c r="E104" s="1">
        <v>743</v>
      </c>
      <c r="F104" s="1">
        <v>167</v>
      </c>
      <c r="G104" s="7">
        <v>0.28000000000000003</v>
      </c>
      <c r="H104" s="1">
        <v>50</v>
      </c>
      <c r="I104" s="1" t="s">
        <v>40</v>
      </c>
      <c r="J104" s="1">
        <v>496</v>
      </c>
      <c r="K104" s="1">
        <f t="shared" si="23"/>
        <v>247</v>
      </c>
      <c r="L104" s="1">
        <f t="shared" si="15"/>
        <v>495</v>
      </c>
      <c r="M104" s="1">
        <v>248</v>
      </c>
      <c r="N104" s="1">
        <v>420</v>
      </c>
      <c r="O104" s="1"/>
      <c r="P104" s="1">
        <f t="shared" si="16"/>
        <v>99</v>
      </c>
      <c r="Q104" s="5">
        <f t="shared" si="22"/>
        <v>799</v>
      </c>
      <c r="R104" s="5"/>
      <c r="S104" s="1"/>
      <c r="T104" s="1">
        <f t="shared" si="17"/>
        <v>14</v>
      </c>
      <c r="U104" s="1">
        <f t="shared" si="18"/>
        <v>5.9292929292929291</v>
      </c>
      <c r="V104" s="1">
        <v>70.400000000000006</v>
      </c>
      <c r="W104" s="1">
        <v>75</v>
      </c>
      <c r="X104" s="1">
        <v>62.8</v>
      </c>
      <c r="Y104" s="1">
        <v>81</v>
      </c>
      <c r="Z104" s="1">
        <v>76</v>
      </c>
      <c r="AA104" s="1">
        <v>28.2</v>
      </c>
      <c r="AB104" s="1">
        <v>75</v>
      </c>
      <c r="AC104" s="1">
        <v>65.400000000000006</v>
      </c>
      <c r="AD104" s="1">
        <v>0</v>
      </c>
      <c r="AE104" s="1">
        <v>0</v>
      </c>
      <c r="AF104" s="1" t="s">
        <v>149</v>
      </c>
      <c r="AG104" s="1">
        <f>G104*Q104</f>
        <v>223.72000000000003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5" t="s">
        <v>150</v>
      </c>
      <c r="B105" s="15" t="s">
        <v>39</v>
      </c>
      <c r="C105" s="15"/>
      <c r="D105" s="15">
        <v>80</v>
      </c>
      <c r="E105" s="15">
        <v>80</v>
      </c>
      <c r="F105" s="15"/>
      <c r="G105" s="16">
        <v>0</v>
      </c>
      <c r="H105" s="15" t="e">
        <v>#N/A</v>
      </c>
      <c r="I105" s="15" t="s">
        <v>47</v>
      </c>
      <c r="J105" s="15"/>
      <c r="K105" s="15">
        <f t="shared" si="23"/>
        <v>80</v>
      </c>
      <c r="L105" s="15">
        <f t="shared" si="15"/>
        <v>0</v>
      </c>
      <c r="M105" s="15">
        <v>80</v>
      </c>
      <c r="N105" s="15"/>
      <c r="O105" s="15"/>
      <c r="P105" s="15">
        <f t="shared" si="16"/>
        <v>0</v>
      </c>
      <c r="Q105" s="17"/>
      <c r="R105" s="17"/>
      <c r="S105" s="15"/>
      <c r="T105" s="15" t="e">
        <f t="shared" si="17"/>
        <v>#DIV/0!</v>
      </c>
      <c r="U105" s="15" t="e">
        <f t="shared" si="18"/>
        <v>#DIV/0!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/>
      <c r="AG105" s="15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0" t="s">
        <v>151</v>
      </c>
      <c r="B106" s="1" t="s">
        <v>39</v>
      </c>
      <c r="C106" s="1">
        <v>238</v>
      </c>
      <c r="D106" s="1">
        <v>977</v>
      </c>
      <c r="E106" s="1">
        <v>828</v>
      </c>
      <c r="F106" s="1">
        <v>214</v>
      </c>
      <c r="G106" s="7">
        <v>0.28000000000000003</v>
      </c>
      <c r="H106" s="1">
        <v>45</v>
      </c>
      <c r="I106" s="1" t="s">
        <v>40</v>
      </c>
      <c r="J106" s="1">
        <v>533</v>
      </c>
      <c r="K106" s="1">
        <f t="shared" si="23"/>
        <v>295</v>
      </c>
      <c r="L106" s="1">
        <f t="shared" si="15"/>
        <v>532</v>
      </c>
      <c r="M106" s="1">
        <v>296</v>
      </c>
      <c r="N106" s="1">
        <v>210</v>
      </c>
      <c r="O106" s="1"/>
      <c r="P106" s="1">
        <f t="shared" si="16"/>
        <v>106.4</v>
      </c>
      <c r="Q106" s="5">
        <f>13*P106-O106-N106-F106</f>
        <v>959.2</v>
      </c>
      <c r="R106" s="5"/>
      <c r="S106" s="1"/>
      <c r="T106" s="1">
        <f t="shared" si="17"/>
        <v>13</v>
      </c>
      <c r="U106" s="1">
        <f t="shared" si="18"/>
        <v>3.9849624060150375</v>
      </c>
      <c r="V106" s="1">
        <v>66.8</v>
      </c>
      <c r="W106" s="1">
        <v>79.8</v>
      </c>
      <c r="X106" s="1">
        <v>87.2</v>
      </c>
      <c r="Y106" s="1">
        <v>93.2</v>
      </c>
      <c r="Z106" s="1">
        <v>75</v>
      </c>
      <c r="AA106" s="1">
        <v>54</v>
      </c>
      <c r="AB106" s="1">
        <v>0</v>
      </c>
      <c r="AC106" s="1">
        <v>0</v>
      </c>
      <c r="AD106" s="1">
        <v>0</v>
      </c>
      <c r="AE106" s="1">
        <v>0</v>
      </c>
      <c r="AF106" s="1" t="s">
        <v>152</v>
      </c>
      <c r="AG106" s="1">
        <f>G106*Q106</f>
        <v>268.57600000000002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0" t="s">
        <v>153</v>
      </c>
      <c r="B107" s="1" t="s">
        <v>39</v>
      </c>
      <c r="C107" s="1">
        <v>139</v>
      </c>
      <c r="D107" s="1">
        <v>159</v>
      </c>
      <c r="E107" s="1">
        <v>264</v>
      </c>
      <c r="F107" s="1"/>
      <c r="G107" s="7">
        <v>0.28000000000000003</v>
      </c>
      <c r="H107" s="1">
        <v>45</v>
      </c>
      <c r="I107" s="1" t="s">
        <v>40</v>
      </c>
      <c r="J107" s="1">
        <v>182</v>
      </c>
      <c r="K107" s="1">
        <f t="shared" si="23"/>
        <v>82</v>
      </c>
      <c r="L107" s="1">
        <f t="shared" si="15"/>
        <v>168</v>
      </c>
      <c r="M107" s="1">
        <v>96</v>
      </c>
      <c r="N107" s="1">
        <v>217</v>
      </c>
      <c r="O107" s="1"/>
      <c r="P107" s="1">
        <f t="shared" si="16"/>
        <v>33.6</v>
      </c>
      <c r="Q107" s="5">
        <f t="shared" ref="Q106:Q107" si="24">14*P107-O107-N107-F107</f>
        <v>253.40000000000003</v>
      </c>
      <c r="R107" s="5"/>
      <c r="S107" s="1"/>
      <c r="T107" s="1">
        <f t="shared" si="17"/>
        <v>14</v>
      </c>
      <c r="U107" s="1">
        <f t="shared" si="18"/>
        <v>6.458333333333333</v>
      </c>
      <c r="V107" s="1">
        <v>28</v>
      </c>
      <c r="W107" s="1">
        <v>24.6</v>
      </c>
      <c r="X107" s="1">
        <v>26.2</v>
      </c>
      <c r="Y107" s="1">
        <v>41.2</v>
      </c>
      <c r="Z107" s="1">
        <v>34.799999999999997</v>
      </c>
      <c r="AA107" s="1">
        <v>27.8</v>
      </c>
      <c r="AB107" s="1">
        <v>38.4</v>
      </c>
      <c r="AC107" s="1">
        <v>28.4</v>
      </c>
      <c r="AD107" s="1">
        <v>0</v>
      </c>
      <c r="AE107" s="1">
        <v>0</v>
      </c>
      <c r="AF107" s="1" t="s">
        <v>154</v>
      </c>
      <c r="AG107" s="1">
        <f>G107*Q107</f>
        <v>70.952000000000012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5" t="s">
        <v>155</v>
      </c>
      <c r="B108" s="15" t="s">
        <v>39</v>
      </c>
      <c r="C108" s="15"/>
      <c r="D108" s="15">
        <v>80</v>
      </c>
      <c r="E108" s="15">
        <v>80</v>
      </c>
      <c r="F108" s="15"/>
      <c r="G108" s="16">
        <v>0</v>
      </c>
      <c r="H108" s="15" t="e">
        <v>#N/A</v>
      </c>
      <c r="I108" s="15" t="s">
        <v>47</v>
      </c>
      <c r="J108" s="15"/>
      <c r="K108" s="15">
        <f t="shared" si="23"/>
        <v>80</v>
      </c>
      <c r="L108" s="15">
        <f t="shared" si="15"/>
        <v>0</v>
      </c>
      <c r="M108" s="15">
        <v>80</v>
      </c>
      <c r="N108" s="15"/>
      <c r="O108" s="15"/>
      <c r="P108" s="15">
        <f t="shared" si="16"/>
        <v>0</v>
      </c>
      <c r="Q108" s="17"/>
      <c r="R108" s="17"/>
      <c r="S108" s="15"/>
      <c r="T108" s="15" t="e">
        <f t="shared" si="17"/>
        <v>#DIV/0!</v>
      </c>
      <c r="U108" s="15" t="e">
        <f t="shared" si="18"/>
        <v>#DIV/0!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/>
      <c r="AG108" s="15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5" t="s">
        <v>156</v>
      </c>
      <c r="B109" s="15" t="s">
        <v>39</v>
      </c>
      <c r="C109" s="15"/>
      <c r="D109" s="15">
        <v>24</v>
      </c>
      <c r="E109" s="15">
        <v>24</v>
      </c>
      <c r="F109" s="15"/>
      <c r="G109" s="16">
        <v>0</v>
      </c>
      <c r="H109" s="15" t="e">
        <v>#N/A</v>
      </c>
      <c r="I109" s="15" t="s">
        <v>47</v>
      </c>
      <c r="J109" s="15"/>
      <c r="K109" s="15">
        <f t="shared" si="23"/>
        <v>24</v>
      </c>
      <c r="L109" s="15">
        <f t="shared" si="15"/>
        <v>0</v>
      </c>
      <c r="M109" s="15">
        <v>24</v>
      </c>
      <c r="N109" s="15"/>
      <c r="O109" s="15"/>
      <c r="P109" s="15">
        <f t="shared" si="16"/>
        <v>0</v>
      </c>
      <c r="Q109" s="17"/>
      <c r="R109" s="17"/>
      <c r="S109" s="15"/>
      <c r="T109" s="15" t="e">
        <f t="shared" si="17"/>
        <v>#DIV/0!</v>
      </c>
      <c r="U109" s="15" t="e">
        <f t="shared" si="18"/>
        <v>#DIV/0!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/>
      <c r="AG109" s="15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0" t="s">
        <v>157</v>
      </c>
      <c r="B110" s="1" t="s">
        <v>39</v>
      </c>
      <c r="C110" s="1">
        <v>98</v>
      </c>
      <c r="D110" s="1">
        <v>663</v>
      </c>
      <c r="E110" s="1">
        <v>645</v>
      </c>
      <c r="F110" s="1">
        <v>12</v>
      </c>
      <c r="G110" s="7">
        <v>0.28000000000000003</v>
      </c>
      <c r="H110" s="1">
        <v>45</v>
      </c>
      <c r="I110" s="1" t="s">
        <v>40</v>
      </c>
      <c r="J110" s="1">
        <v>395</v>
      </c>
      <c r="K110" s="1">
        <f t="shared" si="23"/>
        <v>250</v>
      </c>
      <c r="L110" s="1">
        <f t="shared" si="15"/>
        <v>341</v>
      </c>
      <c r="M110" s="1">
        <v>304</v>
      </c>
      <c r="N110" s="1">
        <v>240</v>
      </c>
      <c r="O110" s="1"/>
      <c r="P110" s="1">
        <f t="shared" si="16"/>
        <v>68.2</v>
      </c>
      <c r="Q110" s="5">
        <f>13*P110-O110-N110-F110</f>
        <v>634.6</v>
      </c>
      <c r="R110" s="5"/>
      <c r="S110" s="1"/>
      <c r="T110" s="1">
        <f t="shared" si="17"/>
        <v>13</v>
      </c>
      <c r="U110" s="1">
        <f t="shared" si="18"/>
        <v>3.6950146627565981</v>
      </c>
      <c r="V110" s="1">
        <v>46.8</v>
      </c>
      <c r="W110" s="1">
        <v>48.6</v>
      </c>
      <c r="X110" s="1">
        <v>44.4</v>
      </c>
      <c r="Y110" s="1">
        <v>46.6</v>
      </c>
      <c r="Z110" s="1">
        <v>39.200000000000003</v>
      </c>
      <c r="AA110" s="1">
        <v>38</v>
      </c>
      <c r="AB110" s="1">
        <v>49.8</v>
      </c>
      <c r="AC110" s="1">
        <v>34.6</v>
      </c>
      <c r="AD110" s="1">
        <v>0</v>
      </c>
      <c r="AE110" s="1">
        <v>0</v>
      </c>
      <c r="AF110" s="1" t="s">
        <v>158</v>
      </c>
      <c r="AG110" s="1">
        <f>G110*Q110</f>
        <v>177.68800000000002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159</v>
      </c>
      <c r="B111" s="1" t="s">
        <v>39</v>
      </c>
      <c r="C111" s="1">
        <v>6</v>
      </c>
      <c r="D111" s="1">
        <v>167</v>
      </c>
      <c r="E111" s="1">
        <v>166</v>
      </c>
      <c r="F111" s="1"/>
      <c r="G111" s="7">
        <v>0.33</v>
      </c>
      <c r="H111" s="1">
        <v>45</v>
      </c>
      <c r="I111" s="1" t="s">
        <v>40</v>
      </c>
      <c r="J111" s="1">
        <v>59</v>
      </c>
      <c r="K111" s="1">
        <f t="shared" si="23"/>
        <v>107</v>
      </c>
      <c r="L111" s="1">
        <f t="shared" si="15"/>
        <v>46</v>
      </c>
      <c r="M111" s="1">
        <v>120</v>
      </c>
      <c r="N111" s="1">
        <v>220</v>
      </c>
      <c r="O111" s="1"/>
      <c r="P111" s="1">
        <f t="shared" si="16"/>
        <v>9.1999999999999993</v>
      </c>
      <c r="Q111" s="5"/>
      <c r="R111" s="5"/>
      <c r="S111" s="1"/>
      <c r="T111" s="1">
        <f t="shared" si="17"/>
        <v>23.913043478260871</v>
      </c>
      <c r="U111" s="1">
        <f t="shared" si="18"/>
        <v>23.913043478260871</v>
      </c>
      <c r="V111" s="1">
        <v>18</v>
      </c>
      <c r="W111" s="1">
        <v>6</v>
      </c>
      <c r="X111" s="1">
        <v>0</v>
      </c>
      <c r="Y111" s="1">
        <v>9.6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 t="s">
        <v>160</v>
      </c>
      <c r="AG111" s="1">
        <f>G111*Q111</f>
        <v>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161</v>
      </c>
      <c r="B112" s="1" t="s">
        <v>39</v>
      </c>
      <c r="C112" s="1">
        <v>181</v>
      </c>
      <c r="D112" s="1">
        <v>392</v>
      </c>
      <c r="E112" s="1">
        <v>40</v>
      </c>
      <c r="F112" s="1">
        <v>333</v>
      </c>
      <c r="G112" s="7">
        <v>0.3</v>
      </c>
      <c r="H112" s="1" t="e">
        <v>#N/A</v>
      </c>
      <c r="I112" s="1" t="s">
        <v>40</v>
      </c>
      <c r="J112" s="1">
        <v>40</v>
      </c>
      <c r="K112" s="1">
        <f t="shared" si="23"/>
        <v>0</v>
      </c>
      <c r="L112" s="1">
        <f t="shared" si="15"/>
        <v>40</v>
      </c>
      <c r="M112" s="1"/>
      <c r="N112" s="1">
        <v>0</v>
      </c>
      <c r="O112" s="1"/>
      <c r="P112" s="1">
        <f t="shared" si="16"/>
        <v>8</v>
      </c>
      <c r="Q112" s="5"/>
      <c r="R112" s="5"/>
      <c r="S112" s="1"/>
      <c r="T112" s="1">
        <f t="shared" si="17"/>
        <v>41.625</v>
      </c>
      <c r="U112" s="1">
        <f t="shared" si="18"/>
        <v>41.625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 t="s">
        <v>89</v>
      </c>
      <c r="AG112" s="1">
        <f>G112*Q112</f>
        <v>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5" t="s">
        <v>162</v>
      </c>
      <c r="B113" s="15" t="s">
        <v>39</v>
      </c>
      <c r="C113" s="15"/>
      <c r="D113" s="15">
        <v>131</v>
      </c>
      <c r="E113" s="15">
        <v>128</v>
      </c>
      <c r="F113" s="15"/>
      <c r="G113" s="16">
        <v>0</v>
      </c>
      <c r="H113" s="15" t="e">
        <v>#N/A</v>
      </c>
      <c r="I113" s="15" t="s">
        <v>47</v>
      </c>
      <c r="J113" s="15">
        <v>8</v>
      </c>
      <c r="K113" s="15">
        <f t="shared" si="23"/>
        <v>120</v>
      </c>
      <c r="L113" s="15">
        <f t="shared" si="15"/>
        <v>8</v>
      </c>
      <c r="M113" s="15">
        <v>120</v>
      </c>
      <c r="N113" s="15">
        <v>0</v>
      </c>
      <c r="O113" s="15"/>
      <c r="P113" s="15">
        <f t="shared" si="16"/>
        <v>1.6</v>
      </c>
      <c r="Q113" s="17"/>
      <c r="R113" s="17"/>
      <c r="S113" s="15"/>
      <c r="T113" s="15">
        <f t="shared" si="17"/>
        <v>0</v>
      </c>
      <c r="U113" s="15">
        <f t="shared" si="18"/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/>
      <c r="AG113" s="15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2" t="s">
        <v>163</v>
      </c>
      <c r="B114" s="12" t="s">
        <v>39</v>
      </c>
      <c r="C114" s="12">
        <v>1</v>
      </c>
      <c r="D114" s="12">
        <v>31</v>
      </c>
      <c r="E114" s="18">
        <v>19</v>
      </c>
      <c r="F114" s="18">
        <v>7</v>
      </c>
      <c r="G114" s="13">
        <v>0</v>
      </c>
      <c r="H114" s="12" t="e">
        <v>#N/A</v>
      </c>
      <c r="I114" s="12" t="s">
        <v>164</v>
      </c>
      <c r="J114" s="12">
        <v>19</v>
      </c>
      <c r="K114" s="12">
        <f t="shared" si="23"/>
        <v>0</v>
      </c>
      <c r="L114" s="12">
        <f t="shared" si="15"/>
        <v>19</v>
      </c>
      <c r="M114" s="12"/>
      <c r="N114" s="12">
        <v>0</v>
      </c>
      <c r="O114" s="12"/>
      <c r="P114" s="12">
        <f t="shared" si="16"/>
        <v>3.8</v>
      </c>
      <c r="Q114" s="14"/>
      <c r="R114" s="14"/>
      <c r="S114" s="12"/>
      <c r="T114" s="12">
        <f t="shared" si="17"/>
        <v>1.8421052631578949</v>
      </c>
      <c r="U114" s="12">
        <f t="shared" si="18"/>
        <v>1.8421052631578949</v>
      </c>
      <c r="V114" s="12">
        <v>0.8</v>
      </c>
      <c r="W114" s="12">
        <v>3.6</v>
      </c>
      <c r="X114" s="12">
        <v>2.8</v>
      </c>
      <c r="Y114" s="12">
        <v>5</v>
      </c>
      <c r="Z114" s="12">
        <v>5.8</v>
      </c>
      <c r="AA114" s="12">
        <v>0.8</v>
      </c>
      <c r="AB114" s="12">
        <v>0</v>
      </c>
      <c r="AC114" s="12">
        <v>3.4</v>
      </c>
      <c r="AD114" s="12">
        <v>4</v>
      </c>
      <c r="AE114" s="12">
        <v>0</v>
      </c>
      <c r="AF114" s="12"/>
      <c r="AG114" s="1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2" t="s">
        <v>165</v>
      </c>
      <c r="B115" s="12" t="s">
        <v>37</v>
      </c>
      <c r="C115" s="12">
        <v>5.3730000000000002</v>
      </c>
      <c r="D115" s="12">
        <v>60.969000000000001</v>
      </c>
      <c r="E115" s="18">
        <v>15.076000000000001</v>
      </c>
      <c r="F115" s="18">
        <v>26.756</v>
      </c>
      <c r="G115" s="13">
        <v>0</v>
      </c>
      <c r="H115" s="12" t="e">
        <v>#N/A</v>
      </c>
      <c r="I115" s="12" t="s">
        <v>164</v>
      </c>
      <c r="J115" s="12">
        <v>14</v>
      </c>
      <c r="K115" s="12">
        <f t="shared" si="23"/>
        <v>1.0760000000000005</v>
      </c>
      <c r="L115" s="12">
        <f t="shared" si="15"/>
        <v>15.076000000000001</v>
      </c>
      <c r="M115" s="12"/>
      <c r="N115" s="12">
        <v>0</v>
      </c>
      <c r="O115" s="12"/>
      <c r="P115" s="12">
        <f t="shared" si="16"/>
        <v>3.0152000000000001</v>
      </c>
      <c r="Q115" s="14"/>
      <c r="R115" s="14"/>
      <c r="S115" s="12"/>
      <c r="T115" s="12">
        <f t="shared" si="17"/>
        <v>8.8737065534624566</v>
      </c>
      <c r="U115" s="12">
        <f t="shared" si="18"/>
        <v>8.8737065534624566</v>
      </c>
      <c r="V115" s="12">
        <v>4.3094000000000001</v>
      </c>
      <c r="W115" s="12">
        <v>3.0771999999999999</v>
      </c>
      <c r="X115" s="12">
        <v>4.0234000000000014</v>
      </c>
      <c r="Y115" s="12">
        <v>1.8595999999999999</v>
      </c>
      <c r="Z115" s="12">
        <v>4.9771999999999998</v>
      </c>
      <c r="AA115" s="12">
        <v>0</v>
      </c>
      <c r="AB115" s="12">
        <v>0</v>
      </c>
      <c r="AC115" s="12">
        <v>2.2080000000000002</v>
      </c>
      <c r="AD115" s="12">
        <v>5.9307999999999996</v>
      </c>
      <c r="AE115" s="12">
        <v>0</v>
      </c>
      <c r="AF115" s="12"/>
      <c r="AG115" s="12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0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0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</sheetData>
  <autoFilter ref="A3:AG11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2025-06-17T15:47:56Z</dcterms:created>
  <dcterms:modified xsi:type="dcterms:W3CDTF">2025-06-17T16:05:39Z</dcterms:modified>
</cp:coreProperties>
</file>