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AAB57D-DB57-4E0E-B062-F7459A8B85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Y291" i="1" s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20" i="1" s="1"/>
  <c r="BM22" i="1"/>
  <c r="Y22" i="1"/>
  <c r="B528" i="1" s="1"/>
  <c r="H10" i="1"/>
  <c r="F10" i="1"/>
  <c r="F9" i="1"/>
  <c r="A9" i="1"/>
  <c r="A10" i="1" s="1"/>
  <c r="D7" i="1"/>
  <c r="Q6" i="1"/>
  <c r="P2" i="1"/>
  <c r="Y49" i="1" l="1"/>
  <c r="Y48" i="1"/>
  <c r="BP47" i="1"/>
  <c r="BN47" i="1"/>
  <c r="BP64" i="1"/>
  <c r="BN64" i="1"/>
  <c r="Z64" i="1"/>
  <c r="BP91" i="1"/>
  <c r="BN91" i="1"/>
  <c r="Z91" i="1"/>
  <c r="BP112" i="1"/>
  <c r="BN112" i="1"/>
  <c r="Z112" i="1"/>
  <c r="BP154" i="1"/>
  <c r="BN154" i="1"/>
  <c r="Z154" i="1"/>
  <c r="BP193" i="1"/>
  <c r="BN193" i="1"/>
  <c r="Z193" i="1"/>
  <c r="BP215" i="1"/>
  <c r="BN215" i="1"/>
  <c r="Z215" i="1"/>
  <c r="BP257" i="1"/>
  <c r="BN257" i="1"/>
  <c r="Z257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29" i="1"/>
  <c r="BN29" i="1"/>
  <c r="Z47" i="1"/>
  <c r="Z48" i="1" s="1"/>
  <c r="BP52" i="1"/>
  <c r="BN52" i="1"/>
  <c r="Z52" i="1"/>
  <c r="BP76" i="1"/>
  <c r="BN76" i="1"/>
  <c r="Z76" i="1"/>
  <c r="BP97" i="1"/>
  <c r="BN97" i="1"/>
  <c r="Z97" i="1"/>
  <c r="BP126" i="1"/>
  <c r="BN126" i="1"/>
  <c r="Z126" i="1"/>
  <c r="BP170" i="1"/>
  <c r="BN170" i="1"/>
  <c r="Z170" i="1"/>
  <c r="BP203" i="1"/>
  <c r="BN203" i="1"/>
  <c r="Z203" i="1"/>
  <c r="BP230" i="1"/>
  <c r="BN230" i="1"/>
  <c r="Z230" i="1"/>
  <c r="BP297" i="1"/>
  <c r="BN297" i="1"/>
  <c r="Z297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129" i="1"/>
  <c r="Y174" i="1"/>
  <c r="Y205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J9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1" i="1"/>
  <c r="Z99" i="1"/>
  <c r="BN99" i="1"/>
  <c r="Z108" i="1"/>
  <c r="BN108" i="1"/>
  <c r="Y116" i="1"/>
  <c r="Z114" i="1"/>
  <c r="BN114" i="1"/>
  <c r="Y115" i="1"/>
  <c r="Z118" i="1"/>
  <c r="BN118" i="1"/>
  <c r="Y123" i="1"/>
  <c r="Z122" i="1"/>
  <c r="BN122" i="1"/>
  <c r="Z133" i="1"/>
  <c r="BN133" i="1"/>
  <c r="Y139" i="1"/>
  <c r="Z143" i="1"/>
  <c r="BN143" i="1"/>
  <c r="Z148" i="1"/>
  <c r="Z149" i="1" s="1"/>
  <c r="BN148" i="1"/>
  <c r="BP148" i="1"/>
  <c r="Z152" i="1"/>
  <c r="BN152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Y179" i="1"/>
  <c r="Z182" i="1"/>
  <c r="Z183" i="1" s="1"/>
  <c r="BN182" i="1"/>
  <c r="BP182" i="1"/>
  <c r="Y183" i="1"/>
  <c r="Z187" i="1"/>
  <c r="BN187" i="1"/>
  <c r="Z197" i="1"/>
  <c r="BN197" i="1"/>
  <c r="BP197" i="1"/>
  <c r="Z201" i="1"/>
  <c r="BN201" i="1"/>
  <c r="Z209" i="1"/>
  <c r="BN209" i="1"/>
  <c r="Z213" i="1"/>
  <c r="BN213" i="1"/>
  <c r="Z221" i="1"/>
  <c r="BN221" i="1"/>
  <c r="Z228" i="1"/>
  <c r="BN228" i="1"/>
  <c r="Z232" i="1"/>
  <c r="BN232" i="1"/>
  <c r="Z250" i="1"/>
  <c r="BN250" i="1"/>
  <c r="Z259" i="1"/>
  <c r="BN259" i="1"/>
  <c r="Z295" i="1"/>
  <c r="BN295" i="1"/>
  <c r="Z299" i="1"/>
  <c r="BN29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333" i="1"/>
  <c r="Y346" i="1"/>
  <c r="Y379" i="1"/>
  <c r="Y425" i="1"/>
  <c r="Y59" i="1"/>
  <c r="Y65" i="1"/>
  <c r="BP107" i="1"/>
  <c r="BN107" i="1"/>
  <c r="Z107" i="1"/>
  <c r="BP167" i="1"/>
  <c r="BN167" i="1"/>
  <c r="Z167" i="1"/>
  <c r="BP171" i="1"/>
  <c r="BN171" i="1"/>
  <c r="Z171" i="1"/>
  <c r="Y195" i="1"/>
  <c r="BP192" i="1"/>
  <c r="BN192" i="1"/>
  <c r="Z192" i="1"/>
  <c r="Z194" i="1" s="1"/>
  <c r="BP204" i="1"/>
  <c r="BN204" i="1"/>
  <c r="Z204" i="1"/>
  <c r="Y217" i="1"/>
  <c r="BP208" i="1"/>
  <c r="BN208" i="1"/>
  <c r="Z208" i="1"/>
  <c r="BP212" i="1"/>
  <c r="BN212" i="1"/>
  <c r="Z212" i="1"/>
  <c r="BP216" i="1"/>
  <c r="BN216" i="1"/>
  <c r="Z216" i="1"/>
  <c r="Y223" i="1"/>
  <c r="BP220" i="1"/>
  <c r="BN220" i="1"/>
  <c r="Z220" i="1"/>
  <c r="Z222" i="1" s="1"/>
  <c r="BP229" i="1"/>
  <c r="BN229" i="1"/>
  <c r="Z229" i="1"/>
  <c r="BP242" i="1"/>
  <c r="BN242" i="1"/>
  <c r="Z242" i="1"/>
  <c r="Z243" i="1" s="1"/>
  <c r="Y252" i="1"/>
  <c r="BP246" i="1"/>
  <c r="BN246" i="1"/>
  <c r="Z246" i="1"/>
  <c r="Y253" i="1"/>
  <c r="BP258" i="1"/>
  <c r="BN258" i="1"/>
  <c r="Z258" i="1"/>
  <c r="BP267" i="1"/>
  <c r="BN267" i="1"/>
  <c r="Z267" i="1"/>
  <c r="P528" i="1"/>
  <c r="Y281" i="1"/>
  <c r="BP280" i="1"/>
  <c r="BN280" i="1"/>
  <c r="Z280" i="1"/>
  <c r="Z281" i="1" s="1"/>
  <c r="Y285" i="1"/>
  <c r="BP284" i="1"/>
  <c r="BN284" i="1"/>
  <c r="Z284" i="1"/>
  <c r="Z285" i="1" s="1"/>
  <c r="Y286" i="1"/>
  <c r="BP298" i="1"/>
  <c r="BN298" i="1"/>
  <c r="Z298" i="1"/>
  <c r="BP354" i="1"/>
  <c r="BN354" i="1"/>
  <c r="Z354" i="1"/>
  <c r="BP366" i="1"/>
  <c r="BN366" i="1"/>
  <c r="Z366" i="1"/>
  <c r="Z367" i="1" s="1"/>
  <c r="Y371" i="1"/>
  <c r="BP370" i="1"/>
  <c r="BN370" i="1"/>
  <c r="Z370" i="1"/>
  <c r="Z371" i="1" s="1"/>
  <c r="Y372" i="1"/>
  <c r="Y24" i="1"/>
  <c r="Y32" i="1"/>
  <c r="Y44" i="1"/>
  <c r="Y71" i="1"/>
  <c r="Y81" i="1"/>
  <c r="Y85" i="1"/>
  <c r="Y92" i="1"/>
  <c r="BP98" i="1"/>
  <c r="BN98" i="1"/>
  <c r="Z98" i="1"/>
  <c r="BP119" i="1"/>
  <c r="BN119" i="1"/>
  <c r="Z119" i="1"/>
  <c r="BP127" i="1"/>
  <c r="BN127" i="1"/>
  <c r="Z127" i="1"/>
  <c r="Z128" i="1" s="1"/>
  <c r="G528" i="1"/>
  <c r="Y135" i="1"/>
  <c r="BP132" i="1"/>
  <c r="BN132" i="1"/>
  <c r="Z132" i="1"/>
  <c r="BP153" i="1"/>
  <c r="BN153" i="1"/>
  <c r="Z153" i="1"/>
  <c r="Z155" i="1" s="1"/>
  <c r="BP188" i="1"/>
  <c r="BN188" i="1"/>
  <c r="Z188" i="1"/>
  <c r="Y190" i="1"/>
  <c r="BP200" i="1"/>
  <c r="BN200" i="1"/>
  <c r="Z200" i="1"/>
  <c r="Y206" i="1"/>
  <c r="Y218" i="1"/>
  <c r="Y233" i="1"/>
  <c r="BP237" i="1"/>
  <c r="BN237" i="1"/>
  <c r="Z237" i="1"/>
  <c r="Z238" i="1" s="1"/>
  <c r="Y244" i="1"/>
  <c r="BP249" i="1"/>
  <c r="BN249" i="1"/>
  <c r="Z249" i="1"/>
  <c r="BP275" i="1"/>
  <c r="BN275" i="1"/>
  <c r="Z275" i="1"/>
  <c r="Y277" i="1"/>
  <c r="Y282" i="1"/>
  <c r="Q528" i="1"/>
  <c r="Y290" i="1"/>
  <c r="BP289" i="1"/>
  <c r="BN289" i="1"/>
  <c r="Z289" i="1"/>
  <c r="Z290" i="1" s="1"/>
  <c r="R528" i="1"/>
  <c r="Y301" i="1"/>
  <c r="BP294" i="1"/>
  <c r="BN294" i="1"/>
  <c r="Z294" i="1"/>
  <c r="Y300" i="1"/>
  <c r="BP328" i="1"/>
  <c r="BN328" i="1"/>
  <c r="Z328" i="1"/>
  <c r="BP331" i="1"/>
  <c r="BN331" i="1"/>
  <c r="Z331" i="1"/>
  <c r="Y338" i="1"/>
  <c r="BP335" i="1"/>
  <c r="BN335" i="1"/>
  <c r="Z335" i="1"/>
  <c r="Y339" i="1"/>
  <c r="BP344" i="1"/>
  <c r="BN344" i="1"/>
  <c r="Z344" i="1"/>
  <c r="T528" i="1"/>
  <c r="Y357" i="1"/>
  <c r="BP350" i="1"/>
  <c r="BN350" i="1"/>
  <c r="Z350" i="1"/>
  <c r="Y358" i="1"/>
  <c r="Y368" i="1"/>
  <c r="U528" i="1"/>
  <c r="Y380" i="1"/>
  <c r="BP375" i="1"/>
  <c r="BN375" i="1"/>
  <c r="Z375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362" i="1"/>
  <c r="Z318" i="1"/>
  <c r="Z261" i="1"/>
  <c r="Z324" i="1"/>
  <c r="Z233" i="1"/>
  <c r="Z332" i="1"/>
  <c r="Z310" i="1"/>
  <c r="Z276" i="1"/>
  <c r="Z173" i="1"/>
  <c r="Z92" i="1"/>
  <c r="Z80" i="1"/>
  <c r="Z71" i="1"/>
  <c r="Z58" i="1"/>
  <c r="Z44" i="1"/>
  <c r="Z189" i="1"/>
  <c r="Z134" i="1"/>
  <c r="Z123" i="1"/>
  <c r="Z493" i="1"/>
  <c r="Z471" i="1"/>
  <c r="Z504" i="1"/>
  <c r="Z455" i="1"/>
  <c r="Z101" i="1"/>
  <c r="Y520" i="1"/>
  <c r="Z379" i="1"/>
  <c r="Z338" i="1"/>
  <c r="Z252" i="1"/>
  <c r="Z217" i="1"/>
  <c r="Z407" i="1"/>
  <c r="Z269" i="1"/>
  <c r="Z477" i="1"/>
  <c r="Z461" i="1"/>
  <c r="Z205" i="1"/>
  <c r="Z32" i="1"/>
  <c r="Y522" i="1"/>
  <c r="Y519" i="1"/>
  <c r="Y521" i="1" s="1"/>
  <c r="Z357" i="1"/>
  <c r="Z300" i="1"/>
  <c r="Y518" i="1"/>
  <c r="Z523" i="1" l="1"/>
</calcChain>
</file>

<file path=xl/sharedStrings.xml><?xml version="1.0" encoding="utf-8"?>
<sst xmlns="http://schemas.openxmlformats.org/spreadsheetml/2006/main" count="2342" uniqueCount="832">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</sst>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45829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220</v>
      </c>
      <c r="Y42" s="584">
        <f>IFERROR(IF(X42="",0,CEILING((X42/$H42),1)*$H42),"")</f>
        <v>220</v>
      </c>
      <c r="Z42" s="36">
        <f>IFERROR(IF(Y42=0,"",ROUNDUP(Y42/H42,0)*0.00902),"")</f>
        <v>0.49609999999999999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231.55</v>
      </c>
      <c r="BN42" s="64">
        <f>IFERROR(Y42*I42/H42,"0")</f>
        <v>231.55</v>
      </c>
      <c r="BO42" s="64">
        <f>IFERROR(1/J42*(X42/H42),"0")</f>
        <v>0.41666666666666669</v>
      </c>
      <c r="BP42" s="64">
        <f>IFERROR(1/J42*(Y42/H42),"0")</f>
        <v>0.41666666666666669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64.259259259259267</v>
      </c>
      <c r="Y44" s="585">
        <f>IFERROR(Y41/H41,"0")+IFERROR(Y42/H42,"0")+IFERROR(Y43/H43,"0")</f>
        <v>65</v>
      </c>
      <c r="Z44" s="585">
        <f>IFERROR(IF(Z41="",0,Z41),"0")+IFERROR(IF(Z42="",0,Z42),"0")+IFERROR(IF(Z43="",0,Z43),"0")</f>
        <v>0.68589999999999995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320</v>
      </c>
      <c r="Y45" s="585">
        <f>IFERROR(SUM(Y41:Y43),"0")</f>
        <v>328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280</v>
      </c>
      <c r="Y53" s="584">
        <f t="shared" si="6"/>
        <v>280.8</v>
      </c>
      <c r="Z53" s="36">
        <f>IFERROR(IF(Y53=0,"",ROUNDUP(Y53/H53,0)*0.01898),"")</f>
        <v>0.49348000000000003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291.27777777777771</v>
      </c>
      <c r="BN53" s="64">
        <f t="shared" si="8"/>
        <v>292.10999999999996</v>
      </c>
      <c r="BO53" s="64">
        <f t="shared" si="9"/>
        <v>0.40509259259259256</v>
      </c>
      <c r="BP53" s="64">
        <f t="shared" si="10"/>
        <v>0.40625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495</v>
      </c>
      <c r="Y57" s="584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135.92592592592592</v>
      </c>
      <c r="Y58" s="585">
        <f>IFERROR(Y52/H52,"0")+IFERROR(Y53/H53,"0")+IFERROR(Y54/H54,"0")+IFERROR(Y55/H55,"0")+IFERROR(Y56/H56,"0")+IFERROR(Y57/H57,"0")</f>
        <v>136</v>
      </c>
      <c r="Z58" s="585">
        <f>IFERROR(IF(Z52="",0,Z52),"0")+IFERROR(IF(Z53="",0,Z53),"0")+IFERROR(IF(Z54="",0,Z54),"0")+IFERROR(IF(Z55="",0,Z55),"0")+IFERROR(IF(Z56="",0,Z56),"0")+IFERROR(IF(Z57="",0,Z57),"0")</f>
        <v>1.4856799999999999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775</v>
      </c>
      <c r="Y59" s="585">
        <f>IFERROR(SUM(Y52:Y57),"0")</f>
        <v>775.8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90</v>
      </c>
      <c r="Y61" s="584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93.624999999999986</v>
      </c>
      <c r="BN61" s="64">
        <f>IFERROR(Y61*I61/H61,"0")</f>
        <v>101.11499999999998</v>
      </c>
      <c r="BO61" s="64">
        <f>IFERROR(1/J61*(X61/H61),"0")</f>
        <v>0.13020833333333331</v>
      </c>
      <c r="BP61" s="64">
        <f>IFERROR(1/J61*(Y61/H61),"0")</f>
        <v>0.140625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58.333333333333329</v>
      </c>
      <c r="Y65" s="585">
        <f>IFERROR(Y61/H61,"0")+IFERROR(Y62/H62,"0")+IFERROR(Y63/H63,"0")+IFERROR(Y64/H64,"0")</f>
        <v>59</v>
      </c>
      <c r="Z65" s="585">
        <f>IFERROR(IF(Z61="",0,Z61),"0")+IFERROR(IF(Z62="",0,Z62),"0")+IFERROR(IF(Z63="",0,Z63),"0")+IFERROR(IF(Z64="",0,Z64),"0")</f>
        <v>0.49631999999999998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225</v>
      </c>
      <c r="Y66" s="585">
        <f>IFERROR(SUM(Y61:Y64),"0")</f>
        <v>232.2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60</v>
      </c>
      <c r="Y83" s="58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63.346153846153847</v>
      </c>
      <c r="BN83" s="64">
        <f>IFERROR(Y83*I83/H83,"0")</f>
        <v>65.88</v>
      </c>
      <c r="BO83" s="64">
        <f>IFERROR(1/J83*(X83/H83),"0")</f>
        <v>0.1201923076923077</v>
      </c>
      <c r="BP83" s="64">
        <f>IFERROR(1/J83*(Y83/H83),"0")</f>
        <v>0.125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7.6923076923076925</v>
      </c>
      <c r="Y85" s="585">
        <f>IFERROR(Y83/H83,"0")+IFERROR(Y84/H84,"0")</f>
        <v>8</v>
      </c>
      <c r="Z85" s="585">
        <f>IFERROR(IF(Z83="",0,Z83),"0")+IFERROR(IF(Z84="",0,Z84),"0")</f>
        <v>0.15184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60</v>
      </c>
      <c r="Y86" s="585">
        <f>IFERROR(SUM(Y83:Y84),"0")</f>
        <v>62.4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180</v>
      </c>
      <c r="Y89" s="584">
        <f>IFERROR(IF(X89="",0,CEILING((X89/$H89),1)*$H89),"")</f>
        <v>183.60000000000002</v>
      </c>
      <c r="Z89" s="36">
        <f>IFERROR(IF(Y89=0,"",ROUNDUP(Y89/H89,0)*0.01898),"")</f>
        <v>0.32266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187.24999999999997</v>
      </c>
      <c r="BN89" s="64">
        <f>IFERROR(Y89*I89/H89,"0")</f>
        <v>190.995</v>
      </c>
      <c r="BO89" s="64">
        <f>IFERROR(1/J89*(X89/H89),"0")</f>
        <v>0.26041666666666663</v>
      </c>
      <c r="BP89" s="64">
        <f>IFERROR(1/J89*(Y89/H89),"0")</f>
        <v>0.265625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405</v>
      </c>
      <c r="Y91" s="58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106.66666666666666</v>
      </c>
      <c r="Y92" s="585">
        <f>IFERROR(Y89/H89,"0")+IFERROR(Y90/H90,"0")+IFERROR(Y91/H91,"0")</f>
        <v>107</v>
      </c>
      <c r="Z92" s="585">
        <f>IFERROR(IF(Z89="",0,Z89),"0")+IFERROR(IF(Z90="",0,Z90),"0")+IFERROR(IF(Z91="",0,Z91),"0")</f>
        <v>1.13446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585</v>
      </c>
      <c r="Y93" s="585">
        <f>IFERROR(SUM(Y89:Y91),"0")</f>
        <v>588.6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405</v>
      </c>
      <c r="Y99" s="584">
        <f t="shared" si="16"/>
        <v>405</v>
      </c>
      <c r="Z99" s="36">
        <f>IFERROR(IF(Y99=0,"",ROUNDUP(Y99/H99,0)*0.00651),"")</f>
        <v>0.97650000000000003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442.79999999999995</v>
      </c>
      <c r="BN99" s="64">
        <f t="shared" si="18"/>
        <v>442.79999999999995</v>
      </c>
      <c r="BO99" s="64">
        <f t="shared" si="19"/>
        <v>0.82417582417582425</v>
      </c>
      <c r="BP99" s="64">
        <f t="shared" si="20"/>
        <v>0.82417582417582425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193.20987654320987</v>
      </c>
      <c r="Y101" s="585">
        <f>IFERROR(Y95/H95,"0")+IFERROR(Y96/H96,"0")+IFERROR(Y97/H97,"0")+IFERROR(Y98/H98,"0")+IFERROR(Y99/H99,"0")+IFERROR(Y100/H100,"0")</f>
        <v>194</v>
      </c>
      <c r="Z101" s="585">
        <f>IFERROR(IF(Z95="",0,Z95),"0")+IFERROR(IF(Z96="",0,Z96),"0")+IFERROR(IF(Z97="",0,Z97),"0")+IFERROR(IF(Z98="",0,Z98),"0")+IFERROR(IF(Z99="",0,Z99),"0")+IFERROR(IF(Z100="",0,Z100),"0")</f>
        <v>1.81162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755</v>
      </c>
      <c r="Y102" s="585">
        <f>IFERROR(SUM(Y95:Y100),"0")</f>
        <v>761.4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40</v>
      </c>
      <c r="Y105" s="584">
        <f>IFERROR(IF(X105="",0,CEILING((X105/$H105),1)*$H105),"")</f>
        <v>43.2</v>
      </c>
      <c r="Z105" s="36">
        <f>IFERROR(IF(Y105=0,"",ROUNDUP(Y105/H105,0)*0.01898),"")</f>
        <v>7.5920000000000001E-2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41.611111111111107</v>
      </c>
      <c r="BN105" s="64">
        <f>IFERROR(Y105*I105/H105,"0")</f>
        <v>44.94</v>
      </c>
      <c r="BO105" s="64">
        <f>IFERROR(1/J105*(X105/H105),"0")</f>
        <v>5.7870370370370364E-2</v>
      </c>
      <c r="BP105" s="64">
        <f>IFERROR(1/J105*(Y105/H105),"0")</f>
        <v>6.25E-2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585</v>
      </c>
      <c r="Y107" s="584">
        <f>IFERROR(IF(X107="",0,CEILING((X107/$H107),1)*$H107),"")</f>
        <v>585</v>
      </c>
      <c r="Z107" s="36">
        <f>IFERROR(IF(Y107=0,"",ROUNDUP(Y107/H107,0)*0.00902),"")</f>
        <v>1.1726000000000001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612.29999999999995</v>
      </c>
      <c r="BN107" s="64">
        <f>IFERROR(Y107*I107/H107,"0")</f>
        <v>612.29999999999995</v>
      </c>
      <c r="BO107" s="64">
        <f>IFERROR(1/J107*(X107/H107),"0")</f>
        <v>0.98484848484848486</v>
      </c>
      <c r="BP107" s="64">
        <f>IFERROR(1/J107*(Y107/H107),"0")</f>
        <v>0.98484848484848486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133.7037037037037</v>
      </c>
      <c r="Y109" s="585">
        <f>IFERROR(Y105/H105,"0")+IFERROR(Y106/H106,"0")+IFERROR(Y107/H107,"0")+IFERROR(Y108/H108,"0")</f>
        <v>134</v>
      </c>
      <c r="Z109" s="585">
        <f>IFERROR(IF(Z105="",0,Z105),"0")+IFERROR(IF(Z106="",0,Z106),"0")+IFERROR(IF(Z107="",0,Z107),"0")+IFERROR(IF(Z108="",0,Z108),"0")</f>
        <v>1.2485200000000001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625</v>
      </c>
      <c r="Y110" s="585">
        <f>IFERROR(SUM(Y105:Y108),"0")</f>
        <v>628.20000000000005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405</v>
      </c>
      <c r="Y121" s="584">
        <f>IFERROR(IF(X121="",0,CEILING((X121/$H121),1)*$H121),"")</f>
        <v>405</v>
      </c>
      <c r="Z121" s="36">
        <f>IFERROR(IF(Y121=0,"",ROUNDUP(Y121/H121,0)*0.00651),"")</f>
        <v>0.97650000000000003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442.79999999999995</v>
      </c>
      <c r="BN121" s="64">
        <f>IFERROR(Y121*I121/H121,"0")</f>
        <v>442.79999999999995</v>
      </c>
      <c r="BO121" s="64">
        <f>IFERROR(1/J121*(X121/H121),"0")</f>
        <v>0.82417582417582425</v>
      </c>
      <c r="BP121" s="64">
        <f>IFERROR(1/J121*(Y121/H121),"0")</f>
        <v>0.82417582417582425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24</v>
      </c>
      <c r="Y122" s="584">
        <f>IFERROR(IF(X122="",0,CEILING((X122/$H122),1)*$H122),"")</f>
        <v>25.2</v>
      </c>
      <c r="Z122" s="36">
        <f>IFERROR(IF(Y122=0,"",ROUNDUP(Y122/H122,0)*0.00651),"")</f>
        <v>9.1139999999999999E-2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26.4</v>
      </c>
      <c r="BN122" s="64">
        <f>IFERROR(Y122*I122/H122,"0")</f>
        <v>27.72</v>
      </c>
      <c r="BO122" s="64">
        <f>IFERROR(1/J122*(X122/H122),"0")</f>
        <v>7.3260073260073263E-2</v>
      </c>
      <c r="BP122" s="64">
        <f>IFERROR(1/J122*(Y122/H122),"0")</f>
        <v>7.6923076923076927E-2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237.40740740740742</v>
      </c>
      <c r="Y123" s="585">
        <f>IFERROR(Y118/H118,"0")+IFERROR(Y119/H119,"0")+IFERROR(Y120/H120,"0")+IFERROR(Y121/H121,"0")+IFERROR(Y122/H122,"0")</f>
        <v>239</v>
      </c>
      <c r="Z123" s="585">
        <f>IFERROR(IF(Z118="",0,Z118),"0")+IFERROR(IF(Z119="",0,Z119),"0")+IFERROR(IF(Z120="",0,Z120),"0")+IFERROR(IF(Z121="",0,Z121),"0")+IFERROR(IF(Z122="",0,Z122),"0")</f>
        <v>2.4911399999999997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1029</v>
      </c>
      <c r="Y124" s="585">
        <f>IFERROR(SUM(Y118:Y122),"0")</f>
        <v>1037.7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13.2</v>
      </c>
      <c r="Y127" s="584">
        <f>IFERROR(IF(X127="",0,CEILING((X127/$H127),1)*$H127),"")</f>
        <v>13.86</v>
      </c>
      <c r="Z127" s="36">
        <f>IFERROR(IF(Y127=0,"",ROUNDUP(Y127/H127,0)*0.00651),"")</f>
        <v>4.5569999999999999E-2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14.92</v>
      </c>
      <c r="BN127" s="64">
        <f>IFERROR(Y127*I127/H127,"0")</f>
        <v>15.666</v>
      </c>
      <c r="BO127" s="64">
        <f>IFERROR(1/J127*(X127/H127),"0")</f>
        <v>3.6630036630036632E-2</v>
      </c>
      <c r="BP127" s="64">
        <f>IFERROR(1/J127*(Y127/H127),"0")</f>
        <v>3.8461538461538464E-2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6.6666666666666661</v>
      </c>
      <c r="Y128" s="585">
        <f>IFERROR(Y126/H126,"0")+IFERROR(Y127/H127,"0")</f>
        <v>7</v>
      </c>
      <c r="Z128" s="585">
        <f>IFERROR(IF(Z126="",0,Z126),"0")+IFERROR(IF(Z127="",0,Z127),"0")</f>
        <v>4.5569999999999999E-2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13.2</v>
      </c>
      <c r="Y129" s="585">
        <f>IFERROR(SUM(Y126:Y127),"0")</f>
        <v>13.86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72</v>
      </c>
      <c r="Y133" s="584">
        <f>IFERROR(IF(X133="",0,CEILING((X133/$H133),1)*$H133),"")</f>
        <v>73.600000000000009</v>
      </c>
      <c r="Z133" s="36">
        <f>IFERROR(IF(Y133=0,"",ROUNDUP(Y133/H133,0)*0.00651),"")</f>
        <v>0.14973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76.05</v>
      </c>
      <c r="BN133" s="64">
        <f>IFERROR(Y133*I133/H133,"0")</f>
        <v>77.740000000000009</v>
      </c>
      <c r="BO133" s="64">
        <f>IFERROR(1/J133*(X133/H133),"0")</f>
        <v>0.12362637362637363</v>
      </c>
      <c r="BP133" s="64">
        <f>IFERROR(1/J133*(Y133/H133),"0")</f>
        <v>0.1263736263736264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22.5</v>
      </c>
      <c r="Y134" s="585">
        <f>IFERROR(Y132/H132,"0")+IFERROR(Y133/H133,"0")</f>
        <v>23</v>
      </c>
      <c r="Z134" s="585">
        <f>IFERROR(IF(Z132="",0,Z132),"0")+IFERROR(IF(Z133="",0,Z133),"0")</f>
        <v>0.14973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72</v>
      </c>
      <c r="Y135" s="585">
        <f>IFERROR(SUM(Y132:Y133),"0")</f>
        <v>73.600000000000009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21</v>
      </c>
      <c r="Y138" s="584">
        <f>IFERROR(IF(X138="",0,CEILING((X138/$H138),1)*$H138),"")</f>
        <v>22.4</v>
      </c>
      <c r="Z138" s="36">
        <f>IFERROR(IF(Y138=0,"",ROUNDUP(Y138/H138,0)*0.00651),"")</f>
        <v>5.2080000000000001E-2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23.01</v>
      </c>
      <c r="BN138" s="64">
        <f>IFERROR(Y138*I138/H138,"0")</f>
        <v>24.543999999999997</v>
      </c>
      <c r="BO138" s="64">
        <f>IFERROR(1/J138*(X138/H138),"0")</f>
        <v>4.1208791208791215E-2</v>
      </c>
      <c r="BP138" s="64">
        <f>IFERROR(1/J138*(Y138/H138),"0")</f>
        <v>4.3956043956043959E-2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7.5000000000000009</v>
      </c>
      <c r="Y139" s="585">
        <f>IFERROR(Y137/H137,"0")+IFERROR(Y138/H138,"0")</f>
        <v>8</v>
      </c>
      <c r="Z139" s="585">
        <f>IFERROR(IF(Z137="",0,Z137),"0")+IFERROR(IF(Z138="",0,Z138),"0")</f>
        <v>5.2080000000000001E-2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21</v>
      </c>
      <c r="Y140" s="585">
        <f>IFERROR(SUM(Y137:Y138),"0")</f>
        <v>22.4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50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53.214285714285715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9.0187590187590191E-2</v>
      </c>
      <c r="BP164" s="64">
        <f t="shared" ref="BP164:BP172" si="25">IFERROR(1/J164*(Y164/H164),"0")</f>
        <v>9.0909090909090912E-2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20</v>
      </c>
      <c r="Y166" s="584">
        <f t="shared" si="21"/>
        <v>21</v>
      </c>
      <c r="Z166" s="36">
        <f>IFERROR(IF(Y166=0,"",ROUNDUP(Y166/H166,0)*0.00902),"")</f>
        <v>4.5100000000000001E-2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</v>
      </c>
      <c r="BN166" s="64">
        <f t="shared" si="23"/>
        <v>22.049999999999997</v>
      </c>
      <c r="BO166" s="64">
        <f t="shared" si="24"/>
        <v>3.6075036075036072E-2</v>
      </c>
      <c r="BP166" s="64">
        <f t="shared" si="25"/>
        <v>3.787878787878788E-2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105</v>
      </c>
      <c r="Y167" s="584">
        <f t="shared" si="21"/>
        <v>105</v>
      </c>
      <c r="Z167" s="36">
        <f>IFERROR(IF(Y167=0,"",ROUNDUP(Y167/H167,0)*0.00502),"")</f>
        <v>0.251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111.5</v>
      </c>
      <c r="BN167" s="64">
        <f t="shared" si="23"/>
        <v>111.5</v>
      </c>
      <c r="BO167" s="64">
        <f t="shared" si="24"/>
        <v>0.21367521367521369</v>
      </c>
      <c r="BP167" s="64">
        <f t="shared" si="25"/>
        <v>0.21367521367521369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115.5</v>
      </c>
      <c r="Y168" s="584">
        <f t="shared" si="21"/>
        <v>115.5</v>
      </c>
      <c r="Z168" s="36">
        <f>IFERROR(IF(Y168=0,"",ROUNDUP(Y168/H168,0)*0.00502),"")</f>
        <v>0.27610000000000001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122.64999999999999</v>
      </c>
      <c r="BN168" s="64">
        <f t="shared" si="23"/>
        <v>122.64999999999999</v>
      </c>
      <c r="BO168" s="64">
        <f t="shared" si="24"/>
        <v>0.23504273504273507</v>
      </c>
      <c r="BP168" s="64">
        <f t="shared" si="25"/>
        <v>0.23504273504273507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182</v>
      </c>
      <c r="Y170" s="584">
        <f t="shared" si="21"/>
        <v>182.70000000000002</v>
      </c>
      <c r="Z170" s="36">
        <f>IFERROR(IF(Y170=0,"",ROUNDUP(Y170/H170,0)*0.00502),"")</f>
        <v>0.43674000000000002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190.66666666666669</v>
      </c>
      <c r="BN170" s="64">
        <f t="shared" si="23"/>
        <v>191.4</v>
      </c>
      <c r="BO170" s="64">
        <f t="shared" si="24"/>
        <v>0.37037037037037035</v>
      </c>
      <c r="BP170" s="64">
        <f t="shared" si="25"/>
        <v>0.37179487179487181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208.33333333333331</v>
      </c>
      <c r="Y173" s="585">
        <f>IFERROR(Y164/H164,"0")+IFERROR(Y165/H165,"0")+IFERROR(Y166/H166,"0")+IFERROR(Y167/H167,"0")+IFERROR(Y168/H168,"0")+IFERROR(Y169/H169,"0")+IFERROR(Y170/H170,"0")+IFERROR(Y171/H171,"0")+IFERROR(Y172/H172,"0")</f>
        <v>209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1.1171800000000001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472.5</v>
      </c>
      <c r="Y174" s="585">
        <f>IFERROR(SUM(Y164:Y172),"0")</f>
        <v>474.6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15.555555555555557</v>
      </c>
      <c r="Y179" s="585">
        <f>IFERROR(Y176/H176,"0")+IFERROR(Y177/H177,"0")+IFERROR(Y178/H178,"0")</f>
        <v>17</v>
      </c>
      <c r="Z179" s="585">
        <f>IFERROR(IF(Z176="",0,Z176),"0")+IFERROR(IF(Z177="",0,Z177),"0")+IFERROR(IF(Z178="",0,Z178),"0")</f>
        <v>0.1003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19.600000000000001</v>
      </c>
      <c r="Y180" s="585">
        <f>IFERROR(SUM(Y176:Y178),"0")</f>
        <v>21.42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60</v>
      </c>
      <c r="Y198" s="584">
        <f t="shared" si="26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62.333333333333336</v>
      </c>
      <c r="BN198" s="64">
        <f t="shared" si="28"/>
        <v>67.320000000000007</v>
      </c>
      <c r="BO198" s="64">
        <f t="shared" si="29"/>
        <v>8.4175084175084181E-2</v>
      </c>
      <c r="BP198" s="64">
        <f t="shared" si="30"/>
        <v>9.0909090909090925E-2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450</v>
      </c>
      <c r="Y199" s="584">
        <f t="shared" si="26"/>
        <v>453.6</v>
      </c>
      <c r="Z199" s="36">
        <f>IFERROR(IF(Y199=0,"",ROUNDUP(Y199/H199,0)*0.00902),"")</f>
        <v>0.75768000000000002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467.49999999999994</v>
      </c>
      <c r="BN199" s="64">
        <f t="shared" si="28"/>
        <v>471.24</v>
      </c>
      <c r="BO199" s="64">
        <f t="shared" si="29"/>
        <v>0.63131313131313127</v>
      </c>
      <c r="BP199" s="64">
        <f t="shared" si="30"/>
        <v>0.63636363636363635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90</v>
      </c>
      <c r="Y201" s="584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54</v>
      </c>
      <c r="Y202" s="584">
        <f t="shared" si="26"/>
        <v>54</v>
      </c>
      <c r="Z202" s="36">
        <f>IFERROR(IF(Y202=0,"",ROUNDUP(Y202/H202,0)*0.00502),"")</f>
        <v>0.15060000000000001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56.999999999999993</v>
      </c>
      <c r="BN202" s="64">
        <f t="shared" si="28"/>
        <v>56.999999999999993</v>
      </c>
      <c r="BO202" s="64">
        <f t="shared" si="29"/>
        <v>0.12820512820512822</v>
      </c>
      <c r="BP202" s="64">
        <f t="shared" si="30"/>
        <v>0.12820512820512822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78</v>
      </c>
      <c r="Y203" s="584">
        <f t="shared" si="26"/>
        <v>79.2</v>
      </c>
      <c r="Z203" s="36">
        <f>IFERROR(IF(Y203=0,"",ROUNDUP(Y203/H203,0)*0.00502),"")</f>
        <v>0.22088000000000002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82.333333333333329</v>
      </c>
      <c r="BN203" s="64">
        <f t="shared" si="28"/>
        <v>83.6</v>
      </c>
      <c r="BO203" s="64">
        <f t="shared" si="29"/>
        <v>0.1851851851851852</v>
      </c>
      <c r="BP203" s="64">
        <f t="shared" si="30"/>
        <v>0.18803418803418806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54</v>
      </c>
      <c r="Y204" s="584">
        <f t="shared" si="26"/>
        <v>54</v>
      </c>
      <c r="Z204" s="36">
        <f>IFERROR(IF(Y204=0,"",ROUNDUP(Y204/H204,0)*0.00502),"")</f>
        <v>0.15060000000000001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56.999999999999993</v>
      </c>
      <c r="BN204" s="64">
        <f t="shared" si="28"/>
        <v>56.999999999999993</v>
      </c>
      <c r="BO204" s="64">
        <f t="shared" si="29"/>
        <v>0.12820512820512822</v>
      </c>
      <c r="BP204" s="64">
        <f t="shared" si="30"/>
        <v>0.12820512820512822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262.59259259259261</v>
      </c>
      <c r="Y205" s="585">
        <f>IFERROR(Y197/H197,"0")+IFERROR(Y198/H198,"0")+IFERROR(Y199/H199,"0")+IFERROR(Y200/H200,"0")+IFERROR(Y201/H201,"0")+IFERROR(Y202/H202,"0")+IFERROR(Y203/H203,"0")+IFERROR(Y204/H204,"0")</f>
        <v>265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1.7743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866</v>
      </c>
      <c r="Y206" s="585">
        <f>IFERROR(SUM(Y197:Y204),"0")</f>
        <v>876.60000000000014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130</v>
      </c>
      <c r="Y210" s="584">
        <f t="shared" si="31"/>
        <v>130.5</v>
      </c>
      <c r="Z210" s="36">
        <f>IFERROR(IF(Y210=0,"",ROUNDUP(Y210/H210,0)*0.01898),"")</f>
        <v>0.28470000000000001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137.7551724137931</v>
      </c>
      <c r="BN210" s="64">
        <f t="shared" si="33"/>
        <v>138.285</v>
      </c>
      <c r="BO210" s="64">
        <f t="shared" si="34"/>
        <v>0.2334770114942529</v>
      </c>
      <c r="BP210" s="64">
        <f t="shared" si="35"/>
        <v>0.23437500000000003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280</v>
      </c>
      <c r="Y211" s="584">
        <f t="shared" si="31"/>
        <v>280.8</v>
      </c>
      <c r="Z211" s="36">
        <f t="shared" ref="Z211:Z216" si="36">IFERROR(IF(Y211=0,"",ROUNDUP(Y211/H211,0)*0.00651),"")</f>
        <v>0.76167000000000007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311.5</v>
      </c>
      <c r="BN211" s="64">
        <f t="shared" si="33"/>
        <v>312.39</v>
      </c>
      <c r="BO211" s="64">
        <f t="shared" si="34"/>
        <v>0.64102564102564108</v>
      </c>
      <c r="BP211" s="64">
        <f t="shared" si="35"/>
        <v>0.64285714285714302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160</v>
      </c>
      <c r="Y213" s="584">
        <f t="shared" si="31"/>
        <v>160.79999999999998</v>
      </c>
      <c r="Z213" s="36">
        <f t="shared" si="36"/>
        <v>0.43617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176.80000000000004</v>
      </c>
      <c r="BN213" s="64">
        <f t="shared" si="33"/>
        <v>177.684</v>
      </c>
      <c r="BO213" s="64">
        <f t="shared" si="34"/>
        <v>0.36630036630036633</v>
      </c>
      <c r="BP213" s="64">
        <f t="shared" si="35"/>
        <v>0.36813186813186816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108</v>
      </c>
      <c r="Y215" s="584">
        <f t="shared" si="31"/>
        <v>108</v>
      </c>
      <c r="Z215" s="36">
        <f t="shared" si="36"/>
        <v>0.29294999999999999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119.34</v>
      </c>
      <c r="BN215" s="64">
        <f t="shared" si="33"/>
        <v>119.34</v>
      </c>
      <c r="BO215" s="64">
        <f t="shared" si="34"/>
        <v>0.24725274725274726</v>
      </c>
      <c r="BP215" s="64">
        <f t="shared" si="35"/>
        <v>0.24725274725274726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343.27586206896552</v>
      </c>
      <c r="Y217" s="585">
        <f>IFERROR(Y208/H208,"0")+IFERROR(Y209/H209,"0")+IFERROR(Y210/H210,"0")+IFERROR(Y211/H211,"0")+IFERROR(Y212/H212,"0")+IFERROR(Y213/H213,"0")+IFERROR(Y214/H214,"0")+IFERROR(Y215/H215,"0")+IFERROR(Y216/H216,"0")</f>
        <v>344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2.4264900000000003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918</v>
      </c>
      <c r="Y218" s="585">
        <f>IFERROR(SUM(Y208:Y216),"0")</f>
        <v>920.1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20</v>
      </c>
      <c r="Y220" s="584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24</v>
      </c>
      <c r="Y221" s="584">
        <f>IFERROR(IF(X221="",0,CEILING((X221/$H221),1)*$H221),"")</f>
        <v>24</v>
      </c>
      <c r="Z221" s="36">
        <f>IFERROR(IF(Y221=0,"",ROUNDUP(Y221/H221,0)*0.00651),"")</f>
        <v>6.5100000000000005E-2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26.520000000000003</v>
      </c>
      <c r="BN221" s="64">
        <f>IFERROR(Y221*I221/H221,"0")</f>
        <v>26.520000000000003</v>
      </c>
      <c r="BO221" s="64">
        <f>IFERROR(1/J221*(X221/H221),"0")</f>
        <v>5.4945054945054951E-2</v>
      </c>
      <c r="BP221" s="64">
        <f>IFERROR(1/J221*(Y221/H221),"0")</f>
        <v>5.4945054945054951E-2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18.333333333333336</v>
      </c>
      <c r="Y222" s="585">
        <f>IFERROR(Y220/H220,"0")+IFERROR(Y221/H221,"0")</f>
        <v>19</v>
      </c>
      <c r="Z222" s="585">
        <f>IFERROR(IF(Z220="",0,Z220),"0")+IFERROR(IF(Z221="",0,Z221),"0")</f>
        <v>0.12369000000000001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44</v>
      </c>
      <c r="Y223" s="585">
        <f>IFERROR(SUM(Y220:Y221),"0")</f>
        <v>45.599999999999994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200</v>
      </c>
      <c r="Y228" s="584">
        <f t="shared" si="37"/>
        <v>208.79999999999998</v>
      </c>
      <c r="Z228" s="36">
        <f>IFERROR(IF(Y228=0,"",ROUNDUP(Y228/H228,0)*0.01898),"")</f>
        <v>0.34164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207.5</v>
      </c>
      <c r="BN228" s="64">
        <f t="shared" si="39"/>
        <v>216.63</v>
      </c>
      <c r="BO228" s="64">
        <f t="shared" si="40"/>
        <v>0.26939655172413796</v>
      </c>
      <c r="BP228" s="64">
        <f t="shared" si="41"/>
        <v>0.28125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8</v>
      </c>
      <c r="Y229" s="584">
        <f t="shared" si="37"/>
        <v>8</v>
      </c>
      <c r="Z229" s="36">
        <f>IFERROR(IF(Y229=0,"",ROUNDUP(Y229/H229,0)*0.00902),"")</f>
        <v>1.804E-2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8.42</v>
      </c>
      <c r="BN229" s="64">
        <f t="shared" si="39"/>
        <v>8.42</v>
      </c>
      <c r="BO229" s="64">
        <f t="shared" si="40"/>
        <v>1.5151515151515152E-2</v>
      </c>
      <c r="BP229" s="64">
        <f t="shared" si="41"/>
        <v>1.5151515151515152E-2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20</v>
      </c>
      <c r="Y232" s="584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25.965517241379313</v>
      </c>
      <c r="Y233" s="585">
        <f>IFERROR(Y226/H226,"0")+IFERROR(Y227/H227,"0")+IFERROR(Y228/H228,"0")+IFERROR(Y229/H229,"0")+IFERROR(Y230/H230,"0")+IFERROR(Y231/H231,"0")+IFERROR(Y232/H232,"0")</f>
        <v>27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0.44274000000000002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248</v>
      </c>
      <c r="Y234" s="585">
        <f>IFERROR(SUM(Y226:Y232),"0")</f>
        <v>260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">
        <v>389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12</v>
      </c>
      <c r="Y242" s="584">
        <f>IFERROR(IF(X242="",0,CEILING((X242/$H242),1)*$H242),"")</f>
        <v>12.96</v>
      </c>
      <c r="Z242" s="36">
        <f>IFERROR(IF(Y242=0,"",ROUNDUP(Y242/H242,0)*0.0059),"")</f>
        <v>3.5400000000000001E-2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13.055555555555555</v>
      </c>
      <c r="BN242" s="64">
        <f>IFERROR(Y242*I242/H242,"0")</f>
        <v>14.1</v>
      </c>
      <c r="BO242" s="64">
        <f>IFERROR(1/J242*(X242/H242),"0")</f>
        <v>2.5720164609053495E-2</v>
      </c>
      <c r="BP242" s="64">
        <f>IFERROR(1/J242*(Y242/H242),"0")</f>
        <v>2.7777777777777776E-2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4.95</v>
      </c>
      <c r="Y249" s="584">
        <f t="shared" si="42"/>
        <v>5.4</v>
      </c>
      <c r="Z249" s="36">
        <f t="shared" si="43"/>
        <v>3.5400000000000001E-2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5.9950000000000001</v>
      </c>
      <c r="BN249" s="64">
        <f t="shared" si="45"/>
        <v>6.5400000000000009</v>
      </c>
      <c r="BO249" s="64">
        <f t="shared" si="46"/>
        <v>2.5462962962962962E-2</v>
      </c>
      <c r="BP249" s="64">
        <f t="shared" si="47"/>
        <v>2.7777777777777776E-2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14.296296296296296</v>
      </c>
      <c r="Y252" s="585">
        <f>IFERROR(Y246/H246,"0")+IFERROR(Y247/H247,"0")+IFERROR(Y248/H248,"0")+IFERROR(Y249/H249,"0")+IFERROR(Y250/H250,"0")+IFERROR(Y251/H251,"0")</f>
        <v>16</v>
      </c>
      <c r="Z252" s="585">
        <f>IFERROR(IF(Z246="",0,Z246),"0")+IFERROR(IF(Z247="",0,Z247),"0")+IFERROR(IF(Z248="",0,Z248),"0")+IFERROR(IF(Z249="",0,Z249),"0")+IFERROR(IF(Z250="",0,Z250),"0")+IFERROR(IF(Z251="",0,Z251),"0")</f>
        <v>9.4399999999999998E-2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17.450000000000003</v>
      </c>
      <c r="Y253" s="585">
        <f>IFERROR(SUM(Y246:Y251),"0")</f>
        <v>19.98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88</v>
      </c>
      <c r="Y274" s="584">
        <f>IFERROR(IF(X274="",0,CEILING((X274/$H274),1)*$H274),"")</f>
        <v>88.8</v>
      </c>
      <c r="Z274" s="36">
        <f>IFERROR(IF(Y274=0,"",ROUNDUP(Y274/H274,0)*0.00651),"")</f>
        <v>0.24087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97.240000000000009</v>
      </c>
      <c r="BN274" s="64">
        <f>IFERROR(Y274*I274/H274,"0")</f>
        <v>98.124000000000009</v>
      </c>
      <c r="BO274" s="64">
        <f>IFERROR(1/J274*(X274/H274),"0")</f>
        <v>0.2014652014652015</v>
      </c>
      <c r="BP274" s="64">
        <f>IFERROR(1/J274*(Y274/H274),"0")</f>
        <v>0.20329670329670332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240</v>
      </c>
      <c r="Y275" s="584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136.66666666666669</v>
      </c>
      <c r="Y276" s="585">
        <f>IFERROR(Y273/H273,"0")+IFERROR(Y274/H274,"0")+IFERROR(Y275/H275,"0")</f>
        <v>137</v>
      </c>
      <c r="Z276" s="585">
        <f>IFERROR(IF(Z273="",0,Z273),"0")+IFERROR(IF(Z274="",0,Z274),"0")+IFERROR(IF(Z275="",0,Z275),"0")</f>
        <v>0.89187000000000005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328</v>
      </c>
      <c r="Y277" s="585">
        <f>IFERROR(SUM(Y273:Y275),"0")</f>
        <v>328.8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122.5</v>
      </c>
      <c r="Y307" s="584">
        <f t="shared" si="53"/>
        <v>123.9</v>
      </c>
      <c r="Z307" s="36">
        <f>IFERROR(IF(Y307=0,"",ROUNDUP(Y307/H307,0)*0.00502),"")</f>
        <v>0.29618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128.33333333333331</v>
      </c>
      <c r="BN307" s="64">
        <f t="shared" si="55"/>
        <v>129.80000000000001</v>
      </c>
      <c r="BO307" s="64">
        <f t="shared" si="56"/>
        <v>0.2492877492877493</v>
      </c>
      <c r="BP307" s="64">
        <f t="shared" si="57"/>
        <v>0.25213675213675218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66.666666666666657</v>
      </c>
      <c r="Y310" s="585">
        <f>IFERROR(Y303/H303,"0")+IFERROR(Y304/H304,"0")+IFERROR(Y305/H305,"0")+IFERROR(Y306/H306,"0")+IFERROR(Y307/H307,"0")+IFERROR(Y308/H308,"0")+IFERROR(Y309/H309,"0")</f>
        <v>68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0.35477000000000003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137.5</v>
      </c>
      <c r="Y311" s="585">
        <f>IFERROR(SUM(Y303:Y309),"0")</f>
        <v>140.1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20</v>
      </c>
      <c r="Y321" s="58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350</v>
      </c>
      <c r="Y322" s="584">
        <f>IFERROR(IF(X322="",0,CEILING((X322/$H322),1)*$H322),"")</f>
        <v>351</v>
      </c>
      <c r="Z322" s="36">
        <f>IFERROR(IF(Y322=0,"",ROUNDUP(Y322/H322,0)*0.01898),"")</f>
        <v>0.85409999999999997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373.28846153846155</v>
      </c>
      <c r="BN322" s="64">
        <f>IFERROR(Y322*I322/H322,"0")</f>
        <v>374.35500000000008</v>
      </c>
      <c r="BO322" s="64">
        <f>IFERROR(1/J322*(X322/H322),"0")</f>
        <v>0.70112179487179493</v>
      </c>
      <c r="BP322" s="64">
        <f>IFERROR(1/J322*(Y322/H322),"0")</f>
        <v>0.703125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40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42.471428571428568</v>
      </c>
      <c r="BN323" s="64">
        <f>IFERROR(Y323*I323/H323,"0")</f>
        <v>44.594999999999999</v>
      </c>
      <c r="BO323" s="64">
        <f>IFERROR(1/J323*(X323/H323),"0")</f>
        <v>7.4404761904761904E-2</v>
      </c>
      <c r="BP323" s="64">
        <f>IFERROR(1/J323*(Y323/H323),"0")</f>
        <v>7.8125E-2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52.014652014652015</v>
      </c>
      <c r="Y324" s="585">
        <f>IFERROR(Y321/H321,"0")+IFERROR(Y322/H322,"0")+IFERROR(Y323/H323,"0")</f>
        <v>53</v>
      </c>
      <c r="Z324" s="585">
        <f>IFERROR(IF(Z321="",0,Z321),"0")+IFERROR(IF(Z322="",0,Z322),"0")+IFERROR(IF(Z323="",0,Z323),"0")</f>
        <v>1.0059400000000001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410</v>
      </c>
      <c r="Y325" s="585">
        <f>IFERROR(SUM(Y321:Y323),"0")</f>
        <v>418.2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51.000000000000007</v>
      </c>
      <c r="Y331" s="584">
        <f>IFERROR(IF(X331="",0,CEILING((X331/$H331),1)*$H331),"")</f>
        <v>51</v>
      </c>
      <c r="Z331" s="36">
        <f>IFERROR(IF(Y331=0,"",ROUNDUP(Y331/H331,0)*0.00651),"")</f>
        <v>0.13020000000000001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57.600000000000016</v>
      </c>
      <c r="BN331" s="64">
        <f>IFERROR(Y331*I331/H331,"0")</f>
        <v>57.6</v>
      </c>
      <c r="BO331" s="64">
        <f>IFERROR(1/J331*(X331/H331),"0")</f>
        <v>0.10989010989010992</v>
      </c>
      <c r="BP331" s="64">
        <f>IFERROR(1/J331*(Y331/H331),"0")</f>
        <v>0.1098901098901099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20.000000000000004</v>
      </c>
      <c r="Y332" s="585">
        <f>IFERROR(Y327/H327,"0")+IFERROR(Y328/H328,"0")+IFERROR(Y329/H329,"0")+IFERROR(Y330/H330,"0")+IFERROR(Y331/H331,"0")</f>
        <v>20</v>
      </c>
      <c r="Z332" s="585">
        <f>IFERROR(IF(Z327="",0,Z327),"0")+IFERROR(IF(Z328="",0,Z328),"0")+IFERROR(IF(Z329="",0,Z329),"0")+IFERROR(IF(Z330="",0,Z330),"0")+IFERROR(IF(Z331="",0,Z331),"0")</f>
        <v>0.13020000000000001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51.000000000000007</v>
      </c>
      <c r="Y333" s="585">
        <f>IFERROR(SUM(Y327:Y331),"0")</f>
        <v>51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630</v>
      </c>
      <c r="Y343" s="584">
        <f>IFERROR(IF(X343="",0,CEILING((X343/$H343),1)*$H343),"")</f>
        <v>630</v>
      </c>
      <c r="Z343" s="36">
        <f>IFERROR(IF(Y343=0,"",ROUNDUP(Y343/H343,0)*0.00651),"")</f>
        <v>1.9530000000000001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705.59999999999991</v>
      </c>
      <c r="BN343" s="64">
        <f>IFERROR(Y343*I343/H343,"0")</f>
        <v>705.59999999999991</v>
      </c>
      <c r="BO343" s="64">
        <f>IFERROR(1/J343*(X343/H343),"0")</f>
        <v>1.6483516483516485</v>
      </c>
      <c r="BP343" s="64">
        <f>IFERROR(1/J343*(Y343/H343),"0")</f>
        <v>1.6483516483516485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350</v>
      </c>
      <c r="Y344" s="584">
        <f>IFERROR(IF(X344="",0,CEILING((X344/$H344),1)*$H344),"")</f>
        <v>350.7</v>
      </c>
      <c r="Z344" s="36">
        <f>IFERROR(IF(Y344=0,"",ROUNDUP(Y344/H344,0)*0.00651),"")</f>
        <v>1.08717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390</v>
      </c>
      <c r="BN344" s="64">
        <f>IFERROR(Y344*I344/H344,"0")</f>
        <v>390.78</v>
      </c>
      <c r="BO344" s="64">
        <f>IFERROR(1/J344*(X344/H344),"0")</f>
        <v>0.91575091575091572</v>
      </c>
      <c r="BP344" s="64">
        <f>IFERROR(1/J344*(Y344/H344),"0")</f>
        <v>0.91758241758241765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466.66666666666663</v>
      </c>
      <c r="Y345" s="585">
        <f>IFERROR(Y342/H342,"0")+IFERROR(Y343/H343,"0")+IFERROR(Y344/H344,"0")</f>
        <v>467</v>
      </c>
      <c r="Z345" s="585">
        <f>IFERROR(IF(Z342="",0,Z342),"0")+IFERROR(IF(Z343="",0,Z343),"0")+IFERROR(IF(Z344="",0,Z344),"0")</f>
        <v>3.0401699999999998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980</v>
      </c>
      <c r="Y346" s="585">
        <f>IFERROR(SUM(Y342:Y344),"0")</f>
        <v>980.7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2300</v>
      </c>
      <c r="Y350" s="584">
        <f t="shared" ref="Y350:Y356" si="58">IFERROR(IF(X350="",0,CEILING((X350/$H350),1)*$H350),"")</f>
        <v>2310</v>
      </c>
      <c r="Z350" s="36">
        <f>IFERROR(IF(Y350=0,"",ROUNDUP(Y350/H350,0)*0.02175),"")</f>
        <v>3.3494999999999999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2373.6</v>
      </c>
      <c r="BN350" s="64">
        <f t="shared" ref="BN350:BN356" si="60">IFERROR(Y350*I350/H350,"0")</f>
        <v>2383.92</v>
      </c>
      <c r="BO350" s="64">
        <f t="shared" ref="BO350:BO356" si="61">IFERROR(1/J350*(X350/H350),"0")</f>
        <v>3.1944444444444446</v>
      </c>
      <c r="BP350" s="64">
        <f t="shared" ref="BP350:BP356" si="62">IFERROR(1/J350*(Y350/H350),"0")</f>
        <v>3.208333333333333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1200</v>
      </c>
      <c r="Y352" s="584">
        <f t="shared" si="58"/>
        <v>1200</v>
      </c>
      <c r="Z352" s="36">
        <f>IFERROR(IF(Y352=0,"",ROUNDUP(Y352/H352,0)*0.02175),"")</f>
        <v>1.7399999999999998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1238.4000000000001</v>
      </c>
      <c r="BN352" s="64">
        <f t="shared" si="60"/>
        <v>1238.4000000000001</v>
      </c>
      <c r="BO352" s="64">
        <f t="shared" si="61"/>
        <v>1.6666666666666665</v>
      </c>
      <c r="BP352" s="64">
        <f t="shared" si="62"/>
        <v>1.6666666666666665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250</v>
      </c>
      <c r="Y353" s="584">
        <f t="shared" si="58"/>
        <v>255</v>
      </c>
      <c r="Z353" s="36">
        <f>IFERROR(IF(Y353=0,"",ROUNDUP(Y353/H353,0)*0.02175),"")</f>
        <v>0.36974999999999997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258</v>
      </c>
      <c r="BN353" s="64">
        <f t="shared" si="60"/>
        <v>263.16000000000003</v>
      </c>
      <c r="BO353" s="64">
        <f t="shared" si="61"/>
        <v>0.34722222222222221</v>
      </c>
      <c r="BP353" s="64">
        <f t="shared" si="62"/>
        <v>0.35416666666666663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10</v>
      </c>
      <c r="Y356" s="584">
        <f t="shared" si="58"/>
        <v>10</v>
      </c>
      <c r="Z356" s="36">
        <f>IFERROR(IF(Y356=0,"",ROUNDUP(Y356/H356,0)*0.00902),"")</f>
        <v>1.804E-2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10.42</v>
      </c>
      <c r="BN356" s="64">
        <f t="shared" si="60"/>
        <v>10.42</v>
      </c>
      <c r="BO356" s="64">
        <f t="shared" si="61"/>
        <v>1.5151515151515152E-2</v>
      </c>
      <c r="BP356" s="64">
        <f t="shared" si="62"/>
        <v>1.5151515151515152E-2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312.00000000000006</v>
      </c>
      <c r="Y357" s="585">
        <f>IFERROR(Y350/H350,"0")+IFERROR(Y351/H351,"0")+IFERROR(Y352/H352,"0")+IFERROR(Y353/H353,"0")+IFERROR(Y354/H354,"0")+IFERROR(Y355/H355,"0")+IFERROR(Y356/H356,"0")</f>
        <v>313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6.7822899999999988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4660</v>
      </c>
      <c r="Y358" s="585">
        <f>IFERROR(SUM(Y350:Y356),"0")</f>
        <v>4675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82</v>
      </c>
      <c r="Y362" s="585">
        <f>IFERROR(Y360/H360,"0")+IFERROR(Y361/H361,"0")</f>
        <v>82</v>
      </c>
      <c r="Z362" s="585">
        <f>IFERROR(IF(Z360="",0,Z360),"0")+IFERROR(IF(Z361="",0,Z361),"0")</f>
        <v>1.7580399999999998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1208</v>
      </c>
      <c r="Y363" s="585">
        <f>IFERROR(SUM(Y360:Y361),"0")</f>
        <v>1208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160</v>
      </c>
      <c r="Y366" s="584">
        <f>IFERROR(IF(X366="",0,CEILING((X366/$H366),1)*$H366),"")</f>
        <v>162</v>
      </c>
      <c r="Z366" s="36">
        <f>IFERROR(IF(Y366=0,"",ROUNDUP(Y366/H366,0)*0.01898),"")</f>
        <v>0.34164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169.22666666666666</v>
      </c>
      <c r="BN366" s="64">
        <f>IFERROR(Y366*I366/H366,"0")</f>
        <v>171.34199999999998</v>
      </c>
      <c r="BO366" s="64">
        <f>IFERROR(1/J366*(X366/H366),"0")</f>
        <v>0.27777777777777779</v>
      </c>
      <c r="BP366" s="64">
        <f>IFERROR(1/J366*(Y366/H366),"0")</f>
        <v>0.28125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17.777777777777779</v>
      </c>
      <c r="Y367" s="585">
        <f>IFERROR(Y365/H365,"0")+IFERROR(Y366/H366,"0")</f>
        <v>18</v>
      </c>
      <c r="Z367" s="585">
        <f>IFERROR(IF(Z365="",0,Z365),"0")+IFERROR(IF(Z366="",0,Z366),"0")</f>
        <v>0.34164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160</v>
      </c>
      <c r="Y368" s="585">
        <f>IFERROR(SUM(Y365:Y366),"0")</f>
        <v>162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20</v>
      </c>
      <c r="Y370" s="584">
        <f>IFERROR(IF(X370="",0,CEILING((X370/$H370),1)*$H370),"")</f>
        <v>27</v>
      </c>
      <c r="Z370" s="36">
        <f>IFERROR(IF(Y370=0,"",ROUNDUP(Y370/H370,0)*0.01898),"")</f>
        <v>5.6940000000000004E-2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21.153333333333332</v>
      </c>
      <c r="BN370" s="64">
        <f>IFERROR(Y370*I370/H370,"0")</f>
        <v>28.556999999999999</v>
      </c>
      <c r="BO370" s="64">
        <f>IFERROR(1/J370*(X370/H370),"0")</f>
        <v>3.4722222222222224E-2</v>
      </c>
      <c r="BP370" s="64">
        <f>IFERROR(1/J370*(Y370/H370),"0")</f>
        <v>4.6875E-2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2.2222222222222223</v>
      </c>
      <c r="Y371" s="585">
        <f>IFERROR(Y370/H370,"0")</f>
        <v>3</v>
      </c>
      <c r="Z371" s="585">
        <f>IFERROR(IF(Z370="",0,Z370),"0")</f>
        <v>5.6940000000000004E-2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20</v>
      </c>
      <c r="Y372" s="585">
        <f>IFERROR(SUM(Y370:Y370),"0")</f>
        <v>27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52.5</v>
      </c>
      <c r="Y402" s="584">
        <f t="shared" si="63"/>
        <v>52.5</v>
      </c>
      <c r="Z402" s="36">
        <f t="shared" si="68"/>
        <v>0.1255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55.75</v>
      </c>
      <c r="BN402" s="64">
        <f t="shared" si="65"/>
        <v>55.75</v>
      </c>
      <c r="BO402" s="64">
        <f t="shared" si="66"/>
        <v>0.10683760683760685</v>
      </c>
      <c r="BP402" s="64">
        <f t="shared" si="67"/>
        <v>0.10683760683760685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17.5</v>
      </c>
      <c r="Y403" s="584">
        <f t="shared" si="63"/>
        <v>18.900000000000002</v>
      </c>
      <c r="Z403" s="36">
        <f t="shared" si="68"/>
        <v>4.5179999999999998E-2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18.583333333333332</v>
      </c>
      <c r="BN403" s="64">
        <f t="shared" si="65"/>
        <v>20.07</v>
      </c>
      <c r="BO403" s="64">
        <f t="shared" si="66"/>
        <v>3.5612535612535613E-2</v>
      </c>
      <c r="BP403" s="64">
        <f t="shared" si="67"/>
        <v>3.8461538461538464E-2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49.999999999999993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51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0.25602000000000003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105</v>
      </c>
      <c r="Y408" s="585">
        <f>IFERROR(SUM(Y397:Y406),"0")</f>
        <v>107.10000000000001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10</v>
      </c>
      <c r="Y421" s="584">
        <f>IFERROR(IF(X421="",0,CEILING((X421/$H421),1)*$H421),"")</f>
        <v>10.8</v>
      </c>
      <c r="Z421" s="36">
        <f>IFERROR(IF(Y421=0,"",ROUNDUP(Y421/H421,0)*0.00902),"")</f>
        <v>1.804E-2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10.388888888888889</v>
      </c>
      <c r="BN421" s="64">
        <f>IFERROR(Y421*I421/H421,"0")</f>
        <v>11.22</v>
      </c>
      <c r="BO421" s="64">
        <f>IFERROR(1/J421*(X421/H421),"0")</f>
        <v>1.4029180695847361E-2</v>
      </c>
      <c r="BP421" s="64">
        <f>IFERROR(1/J421*(Y421/H421),"0")</f>
        <v>1.5151515151515152E-2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7</v>
      </c>
      <c r="Y424" s="584">
        <f>IFERROR(IF(X424="",0,CEILING((X424/$H424),1)*$H424),"")</f>
        <v>8.4</v>
      </c>
      <c r="Z424" s="36">
        <f>IFERROR(IF(Y424=0,"",ROUNDUP(Y424/H424,0)*0.00502),"")</f>
        <v>2.0080000000000001E-2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7.4333333333333327</v>
      </c>
      <c r="BN424" s="64">
        <f>IFERROR(Y424*I424/H424,"0")</f>
        <v>8.92</v>
      </c>
      <c r="BO424" s="64">
        <f>IFERROR(1/J424*(X424/H424),"0")</f>
        <v>1.4245014245014245E-2</v>
      </c>
      <c r="BP424" s="64">
        <f>IFERROR(1/J424*(Y424/H424),"0")</f>
        <v>1.7094017094017096E-2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5.1851851851851851</v>
      </c>
      <c r="Y425" s="585">
        <f>IFERROR(Y421/H421,"0")+IFERROR(Y422/H422,"0")+IFERROR(Y423/H423,"0")+IFERROR(Y424/H424,"0")</f>
        <v>6</v>
      </c>
      <c r="Z425" s="585">
        <f>IFERROR(IF(Z421="",0,Z421),"0")+IFERROR(IF(Z422="",0,Z422),"0")+IFERROR(IF(Z423="",0,Z423),"0")+IFERROR(IF(Z424="",0,Z424),"0")</f>
        <v>3.8120000000000001E-2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17</v>
      </c>
      <c r="Y426" s="585">
        <f>IFERROR(SUM(Y421:Y424),"0")</f>
        <v>19.200000000000003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20</v>
      </c>
      <c r="Y429" s="584">
        <f>IFERROR(IF(X429="",0,CEILING((X429/$H429),1)*$H429),"")</f>
        <v>20.399999999999999</v>
      </c>
      <c r="Z429" s="36">
        <f>IFERROR(IF(Y429=0,"",ROUNDUP(Y429/H429,0)*0.00651),"")</f>
        <v>0.11067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35</v>
      </c>
      <c r="BN429" s="64">
        <f>IFERROR(Y429*I429/H429,"0")</f>
        <v>35.699999999999996</v>
      </c>
      <c r="BO429" s="64">
        <f>IFERROR(1/J429*(X429/H429),"0")</f>
        <v>9.1575091575091583E-2</v>
      </c>
      <c r="BP429" s="64">
        <f>IFERROR(1/J429*(Y429/H429),"0")</f>
        <v>9.3406593406593408E-2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16.666666666666668</v>
      </c>
      <c r="Y430" s="585">
        <f>IFERROR(Y429/H429,"0")</f>
        <v>17</v>
      </c>
      <c r="Z430" s="585">
        <f>IFERROR(IF(Z429="",0,Z429),"0")</f>
        <v>0.11067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20</v>
      </c>
      <c r="Y431" s="585">
        <f>IFERROR(SUM(Y429:Y429),"0")</f>
        <v>20.399999999999999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110</v>
      </c>
      <c r="Y440" s="584">
        <f t="shared" ref="Y440:Y454" si="69">IFERROR(IF(X440="",0,CEILING((X440/$H440),1)*$H440),"")</f>
        <v>110.88000000000001</v>
      </c>
      <c r="Z440" s="36">
        <f t="shared" ref="Z440:Z446" si="70">IFERROR(IF(Y440=0,"",ROUNDUP(Y440/H440,0)*0.01196),"")</f>
        <v>0.25115999999999999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117.49999999999999</v>
      </c>
      <c r="BN440" s="64">
        <f t="shared" ref="BN440:BN454" si="72">IFERROR(Y440*I440/H440,"0")</f>
        <v>118.44</v>
      </c>
      <c r="BO440" s="64">
        <f t="shared" ref="BO440:BO454" si="73">IFERROR(1/J440*(X440/H440),"0")</f>
        <v>0.20032051282051283</v>
      </c>
      <c r="BP440" s="64">
        <f t="shared" ref="BP440:BP454" si="74">IFERROR(1/J440*(Y440/H440),"0")</f>
        <v>0.20192307692307693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110</v>
      </c>
      <c r="Y442" s="584">
        <f t="shared" si="69"/>
        <v>110.88000000000001</v>
      </c>
      <c r="Z442" s="36">
        <f t="shared" si="70"/>
        <v>0.25115999999999999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117.49999999999999</v>
      </c>
      <c r="BN442" s="64">
        <f t="shared" si="72"/>
        <v>118.44</v>
      </c>
      <c r="BO442" s="64">
        <f t="shared" si="73"/>
        <v>0.20032051282051283</v>
      </c>
      <c r="BP442" s="64">
        <f t="shared" si="74"/>
        <v>0.20192307692307693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120</v>
      </c>
      <c r="Y445" s="584">
        <f t="shared" si="69"/>
        <v>121.44000000000001</v>
      </c>
      <c r="Z445" s="36">
        <f t="shared" si="70"/>
        <v>0.27507999999999999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128.18181818181816</v>
      </c>
      <c r="BN445" s="64">
        <f t="shared" si="72"/>
        <v>129.72</v>
      </c>
      <c r="BO445" s="64">
        <f t="shared" si="73"/>
        <v>0.21853146853146854</v>
      </c>
      <c r="BP445" s="64">
        <f t="shared" si="74"/>
        <v>0.22115384615384617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108</v>
      </c>
      <c r="Y448" s="584">
        <f t="shared" si="69"/>
        <v>108</v>
      </c>
      <c r="Z448" s="36">
        <f>IFERROR(IF(Y448=0,"",ROUNDUP(Y448/H448,0)*0.00902),"")</f>
        <v>0.27060000000000001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114.3</v>
      </c>
      <c r="BN448" s="64">
        <f t="shared" si="72"/>
        <v>114.3</v>
      </c>
      <c r="BO448" s="64">
        <f t="shared" si="73"/>
        <v>0.22727272727272729</v>
      </c>
      <c r="BP448" s="64">
        <f t="shared" si="74"/>
        <v>0.22727272727272729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36</v>
      </c>
      <c r="Y453" s="584">
        <f t="shared" si="69"/>
        <v>36</v>
      </c>
      <c r="Z453" s="36">
        <f>IFERROR(IF(Y453=0,"",ROUNDUP(Y453/H453,0)*0.00902),"")</f>
        <v>9.0200000000000002E-2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38.1</v>
      </c>
      <c r="BN453" s="64">
        <f t="shared" si="72"/>
        <v>38.1</v>
      </c>
      <c r="BO453" s="64">
        <f t="shared" si="73"/>
        <v>7.575757575757576E-2</v>
      </c>
      <c r="BP453" s="64">
        <f t="shared" si="74"/>
        <v>7.575757575757576E-2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104.39393939393939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1.1382000000000001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484</v>
      </c>
      <c r="Y456" s="585">
        <f>IFERROR(SUM(Y440:Y454),"0")</f>
        <v>487.20000000000005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130</v>
      </c>
      <c r="Y458" s="584">
        <f>IFERROR(IF(X458="",0,CEILING((X458/$H458),1)*$H458),"")</f>
        <v>132</v>
      </c>
      <c r="Z458" s="36">
        <f>IFERROR(IF(Y458=0,"",ROUNDUP(Y458/H458,0)*0.01196),"")</f>
        <v>0.29899999999999999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138.86363636363635</v>
      </c>
      <c r="BN458" s="64">
        <f>IFERROR(Y458*I458/H458,"0")</f>
        <v>140.99999999999997</v>
      </c>
      <c r="BO458" s="64">
        <f>IFERROR(1/J458*(X458/H458),"0")</f>
        <v>0.23674242424242425</v>
      </c>
      <c r="BP458" s="64">
        <f>IFERROR(1/J458*(Y458/H458),"0")</f>
        <v>0.24038461538461539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24.621212121212121</v>
      </c>
      <c r="Y461" s="585">
        <f>IFERROR(Y458/H458,"0")+IFERROR(Y459/H459,"0")+IFERROR(Y460/H460,"0")</f>
        <v>25</v>
      </c>
      <c r="Z461" s="585">
        <f>IFERROR(IF(Z458="",0,Z458),"0")+IFERROR(IF(Z459="",0,Z459),"0")+IFERROR(IF(Z460="",0,Z460),"0")</f>
        <v>0.29899999999999999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130</v>
      </c>
      <c r="Y462" s="585">
        <f>IFERROR(SUM(Y458:Y460),"0")</f>
        <v>132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30</v>
      </c>
      <c r="Y464" s="584">
        <f t="shared" ref="Y464:Y470" si="75">IFERROR(IF(X464="",0,CEILING((X464/$H464),1)*$H464),"")</f>
        <v>31.68</v>
      </c>
      <c r="Z464" s="36">
        <f>IFERROR(IF(Y464=0,"",ROUNDUP(Y464/H464,0)*0.01196),"")</f>
        <v>7.1760000000000004E-2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32.04545454545454</v>
      </c>
      <c r="BN464" s="64">
        <f t="shared" ref="BN464:BN470" si="77">IFERROR(Y464*I464/H464,"0")</f>
        <v>33.839999999999996</v>
      </c>
      <c r="BO464" s="64">
        <f t="shared" ref="BO464:BO470" si="78">IFERROR(1/J464*(X464/H464),"0")</f>
        <v>5.4632867132867136E-2</v>
      </c>
      <c r="BP464" s="64">
        <f t="shared" ref="BP464:BP470" si="79">IFERROR(1/J464*(Y464/H464),"0")</f>
        <v>5.7692307692307696E-2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20</v>
      </c>
      <c r="Y465" s="584">
        <f t="shared" si="75"/>
        <v>21.12</v>
      </c>
      <c r="Z465" s="36">
        <f>IFERROR(IF(Y465=0,"",ROUNDUP(Y465/H465,0)*0.01196),"")</f>
        <v>4.7840000000000001E-2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21.363636363636363</v>
      </c>
      <c r="BN465" s="64">
        <f t="shared" si="77"/>
        <v>22.56</v>
      </c>
      <c r="BO465" s="64">
        <f t="shared" si="78"/>
        <v>3.6421911421911424E-2</v>
      </c>
      <c r="BP465" s="64">
        <f t="shared" si="79"/>
        <v>3.8461538461538464E-2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120</v>
      </c>
      <c r="Y466" s="584">
        <f t="shared" si="75"/>
        <v>121.44000000000001</v>
      </c>
      <c r="Z466" s="36">
        <f>IFERROR(IF(Y466=0,"",ROUNDUP(Y466/H466,0)*0.01196),"")</f>
        <v>0.27507999999999999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128.18181818181816</v>
      </c>
      <c r="BN466" s="64">
        <f t="shared" si="77"/>
        <v>129.72</v>
      </c>
      <c r="BO466" s="64">
        <f t="shared" si="78"/>
        <v>0.21853146853146854</v>
      </c>
      <c r="BP466" s="64">
        <f t="shared" si="79"/>
        <v>0.22115384615384617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12</v>
      </c>
      <c r="Y468" s="584">
        <f t="shared" si="75"/>
        <v>14.399999999999999</v>
      </c>
      <c r="Z468" s="36">
        <f>IFERROR(IF(Y468=0,"",ROUNDUP(Y468/H468,0)*0.00902),"")</f>
        <v>2.7060000000000001E-2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17.324999999999999</v>
      </c>
      <c r="BN468" s="64">
        <f t="shared" si="77"/>
        <v>20.79</v>
      </c>
      <c r="BO468" s="64">
        <f t="shared" si="78"/>
        <v>1.893939393939394E-2</v>
      </c>
      <c r="BP468" s="64">
        <f t="shared" si="79"/>
        <v>2.2727272727272728E-2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18</v>
      </c>
      <c r="Y469" s="584">
        <f t="shared" si="75"/>
        <v>19.2</v>
      </c>
      <c r="Z469" s="36">
        <f>IFERROR(IF(Y469=0,"",ROUNDUP(Y469/H469,0)*0.00902),"")</f>
        <v>3.6080000000000001E-2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25.087500000000002</v>
      </c>
      <c r="BN469" s="64">
        <f t="shared" si="77"/>
        <v>26.76</v>
      </c>
      <c r="BO469" s="64">
        <f t="shared" si="78"/>
        <v>2.8409090909090912E-2</v>
      </c>
      <c r="BP469" s="64">
        <f t="shared" si="79"/>
        <v>3.0303030303030304E-2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72</v>
      </c>
      <c r="Y470" s="584">
        <f t="shared" si="75"/>
        <v>72</v>
      </c>
      <c r="Z470" s="36">
        <f>IFERROR(IF(Y470=0,"",ROUNDUP(Y470/H470,0)*0.00902),"")</f>
        <v>0.1353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100.35000000000001</v>
      </c>
      <c r="BN470" s="64">
        <f t="shared" si="77"/>
        <v>100.35000000000001</v>
      </c>
      <c r="BO470" s="64">
        <f t="shared" si="78"/>
        <v>0.11363636363636365</v>
      </c>
      <c r="BP470" s="64">
        <f t="shared" si="79"/>
        <v>0.11363636363636365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53.446969696969695</v>
      </c>
      <c r="Y471" s="585">
        <f>IFERROR(Y464/H464,"0")+IFERROR(Y465/H465,"0")+IFERROR(Y466/H466,"0")+IFERROR(Y467/H467,"0")+IFERROR(Y468/H468,"0")+IFERROR(Y469/H469,"0")+IFERROR(Y470/H470,"0")</f>
        <v>55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0.59311999999999998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272</v>
      </c>
      <c r="Y472" s="585">
        <f>IFERROR(SUM(Y464:Y470),"0")</f>
        <v>279.84000000000003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10</v>
      </c>
      <c r="Y484" s="584">
        <f>IFERROR(IF(X484="",0,CEILING((X484/$H484),1)*$H484),"")</f>
        <v>12</v>
      </c>
      <c r="Z484" s="36">
        <f>IFERROR(IF(Y484=0,"",ROUNDUP(Y484/H484,0)*0.01898),"")</f>
        <v>1.898E-2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10.362500000000001</v>
      </c>
      <c r="BN484" s="64">
        <f>IFERROR(Y484*I484/H484,"0")</f>
        <v>12.435</v>
      </c>
      <c r="BO484" s="64">
        <f>IFERROR(1/J484*(X484/H484),"0")</f>
        <v>1.3020833333333334E-2</v>
      </c>
      <c r="BP484" s="64">
        <f>IFERROR(1/J484*(Y484/H484),"0")</f>
        <v>1.5625E-2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0.83333333333333337</v>
      </c>
      <c r="Y486" s="585">
        <f>IFERROR(Y482/H482,"0")+IFERROR(Y483/H483,"0")+IFERROR(Y484/H484,"0")+IFERROR(Y485/H485,"0")</f>
        <v>1</v>
      </c>
      <c r="Z486" s="585">
        <f>IFERROR(IF(Z482="",0,Z482),"0")+IFERROR(IF(Z483="",0,Z483),"0")+IFERROR(IF(Z484="",0,Z484),"0")+IFERROR(IF(Z485="",0,Z485),"0")</f>
        <v>1.898E-2</v>
      </c>
      <c r="AA486" s="586"/>
      <c r="AB486" s="586"/>
      <c r="AC486" s="586"/>
    </row>
    <row r="487" spans="1:68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10</v>
      </c>
      <c r="Y487" s="585">
        <f>IFERROR(SUM(Y482:Y485),"0")</f>
        <v>12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1300</v>
      </c>
      <c r="Y501" s="584">
        <f>IFERROR(IF(X501="",0,CEILING((X501/$H501),1)*$H501),"")</f>
        <v>1305</v>
      </c>
      <c r="Z501" s="36">
        <f>IFERROR(IF(Y501=0,"",ROUNDUP(Y501/H501,0)*0.01898),"")</f>
        <v>2.7521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1374.9666666666667</v>
      </c>
      <c r="BN501" s="64">
        <f>IFERROR(Y501*I501/H501,"0")</f>
        <v>1380.2550000000001</v>
      </c>
      <c r="BO501" s="64">
        <f>IFERROR(1/J501*(X501/H501),"0")</f>
        <v>2.2569444444444446</v>
      </c>
      <c r="BP501" s="64">
        <f>IFERROR(1/J501*(Y501/H501),"0")</f>
        <v>2.265625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144.44444444444446</v>
      </c>
      <c r="Y504" s="585">
        <f>IFERROR(Y501/H501,"0")+IFERROR(Y502/H502,"0")+IFERROR(Y503/H503,"0")</f>
        <v>145</v>
      </c>
      <c r="Z504" s="585">
        <f>IFERROR(IF(Z501="",0,Z501),"0")+IFERROR(IF(Z502="",0,Z502),"0")+IFERROR(IF(Z503="",0,Z503),"0")</f>
        <v>2.7521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1300</v>
      </c>
      <c r="Y505" s="585">
        <f>IFERROR(SUM(Y501:Y503),"0")</f>
        <v>1305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17506.650000000001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17664.240000000005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18537.50563556176</v>
      </c>
      <c r="Y519" s="585">
        <f>IFERROR(SUM(BN22:BN515),"0")</f>
        <v>18705.476000000002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19312.50563556176</v>
      </c>
      <c r="Y521" s="585">
        <f>GrossWeightTotalR+PalletQtyTotalR*25</f>
        <v>19480.476000000002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3457.8240404763387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3486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35.77239999999999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328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1070.4000000000001</v>
      </c>
      <c r="E528" s="46">
        <f>IFERROR(Y89*1,"0")+IFERROR(Y90*1,"0")+IFERROR(Y91*1,"0")+IFERROR(Y95*1,"0")+IFERROR(Y96*1,"0")+IFERROR(Y97*1,"0")+IFERROR(Y98*1,"0")+IFERROR(Y99*1,"0")+IFERROR(Y100*1,"0")</f>
        <v>1350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1679.76</v>
      </c>
      <c r="G528" s="46">
        <f>IFERROR(Y132*1,"0")+IFERROR(Y133*1,"0")+IFERROR(Y137*1,"0")+IFERROR(Y138*1,"0")+IFERROR(Y142*1,"0")+IFERROR(Y143*1,"0")</f>
        <v>156.72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503.58000000000004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1842.3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292.93999999999994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328.8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609.29999999999995</v>
      </c>
      <c r="S528" s="46">
        <f>IFERROR(Y342*1,"0")+IFERROR(Y343*1,"0")+IFERROR(Y344*1,"0")</f>
        <v>980.7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6072</v>
      </c>
      <c r="U528" s="46">
        <f>IFERROR(Y375*1,"0")+IFERROR(Y376*1,"0")+IFERROR(Y377*1,"0")+IFERROR(Y378*1,"0")+IFERROR(Y382*1,"0")+IFERROR(Y386*1,"0")+IFERROR(Y387*1,"0")+IFERROR(Y391*1,"0")</f>
        <v>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107.10000000000001</v>
      </c>
      <c r="W528" s="46">
        <f>IFERROR(Y416*1,"0")+IFERROR(Y417*1,"0")+IFERROR(Y421*1,"0")+IFERROR(Y422*1,"0")+IFERROR(Y423*1,"0")+IFERROR(Y424*1,"0")</f>
        <v>19.200000000000003</v>
      </c>
      <c r="X528" s="46">
        <f>IFERROR(Y429*1,"0")</f>
        <v>20.399999999999999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899.04000000000008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1317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29,00"/>
        <filter val="1 200,00"/>
        <filter val="1 208,00"/>
        <filter val="1 300,00"/>
        <filter val="10,00"/>
        <filter val="100,00"/>
        <filter val="104,39"/>
        <filter val="105,00"/>
        <filter val="106,67"/>
        <filter val="108,00"/>
        <filter val="110,00"/>
        <filter val="115,50"/>
        <filter val="12,00"/>
        <filter val="120,00"/>
        <filter val="122,50"/>
        <filter val="13,20"/>
        <filter val="130,00"/>
        <filter val="133,70"/>
        <filter val="135,00"/>
        <filter val="135,93"/>
        <filter val="136,67"/>
        <filter val="137,50"/>
        <filter val="14,30"/>
        <filter val="144,44"/>
        <filter val="15,00"/>
        <filter val="15,56"/>
        <filter val="16,67"/>
        <filter val="160,00"/>
        <filter val="17 506,65"/>
        <filter val="17,00"/>
        <filter val="17,45"/>
        <filter val="17,50"/>
        <filter val="17,78"/>
        <filter val="18 537,51"/>
        <filter val="18,00"/>
        <filter val="18,33"/>
        <filter val="180,00"/>
        <filter val="182,00"/>
        <filter val="19 312,51"/>
        <filter val="19,60"/>
        <filter val="193,21"/>
        <filter val="2 300,00"/>
        <filter val="2,22"/>
        <filter val="20,00"/>
        <filter val="200,00"/>
        <filter val="208,33"/>
        <filter val="21,00"/>
        <filter val="22,50"/>
        <filter val="220,00"/>
        <filter val="225,00"/>
        <filter val="237,41"/>
        <filter val="24,00"/>
        <filter val="24,62"/>
        <filter val="240,00"/>
        <filter val="248,00"/>
        <filter val="25,97"/>
        <filter val="250,00"/>
        <filter val="262,59"/>
        <filter val="272,00"/>
        <filter val="280,00"/>
        <filter val="3 457,82"/>
        <filter val="30,00"/>
        <filter val="31"/>
        <filter val="312,00"/>
        <filter val="320,00"/>
        <filter val="328,00"/>
        <filter val="343,28"/>
        <filter val="35,00"/>
        <filter val="350,00"/>
        <filter val="36,00"/>
        <filter val="4 660,00"/>
        <filter val="4,17"/>
        <filter val="4,95"/>
        <filter val="40,00"/>
        <filter val="405,00"/>
        <filter val="410,00"/>
        <filter val="44,00"/>
        <filter val="450,00"/>
        <filter val="466,67"/>
        <filter val="472,50"/>
        <filter val="484,00"/>
        <filter val="495,00"/>
        <filter val="5,19"/>
        <filter val="5,50"/>
        <filter val="5,56"/>
        <filter val="5,60"/>
        <filter val="50,00"/>
        <filter val="51,00"/>
        <filter val="52,01"/>
        <filter val="52,50"/>
        <filter val="53,45"/>
        <filter val="54,00"/>
        <filter val="58,33"/>
        <filter val="585,00"/>
        <filter val="59,40"/>
        <filter val="6,67"/>
        <filter val="60,00"/>
        <filter val="600,00"/>
        <filter val="625,00"/>
        <filter val="630,00"/>
        <filter val="64,26"/>
        <filter val="66,67"/>
        <filter val="7,00"/>
        <filter val="7,50"/>
        <filter val="7,69"/>
        <filter val="72,00"/>
        <filter val="755,00"/>
        <filter val="775,00"/>
        <filter val="78,00"/>
        <filter val="8,00"/>
        <filter val="80,00"/>
        <filter val="82,00"/>
        <filter val="866,00"/>
        <filter val="88,00"/>
        <filter val="90,00"/>
        <filter val="900,00"/>
        <filter val="918,00"/>
        <filter val="98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2025-06-18T11:55:23Z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