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7,25 ПРС ЗПФ\"/>
    </mc:Choice>
  </mc:AlternateContent>
  <xr:revisionPtr revIDLastSave="0" documentId="13_ncr:1_{502AAA55-C037-4090-98E0-FF9541FF5F08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7" i="1" l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8" i="1"/>
  <c r="X7" i="1"/>
  <c r="X6" i="1"/>
  <c r="X4" i="1"/>
  <c r="X3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1" i="1"/>
  <c r="W10" i="1"/>
  <c r="W9" i="1"/>
  <c r="W8" i="1"/>
  <c r="W7" i="1"/>
  <c r="W6" i="1"/>
  <c r="W4" i="1"/>
  <c r="W3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4" i="1"/>
  <c r="V3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1" i="1"/>
  <c r="T10" i="1"/>
  <c r="T9" i="1"/>
  <c r="T8" i="1"/>
  <c r="T7" i="1"/>
  <c r="T6" i="1"/>
  <c r="T4" i="1"/>
  <c r="T3" i="1"/>
  <c r="R4" i="1"/>
  <c r="S4" i="1"/>
  <c r="R6" i="1"/>
  <c r="S6" i="1"/>
  <c r="R7" i="1"/>
  <c r="S7" i="1"/>
  <c r="R8" i="1"/>
  <c r="S8" i="1"/>
  <c r="R9" i="1"/>
  <c r="S9" i="1"/>
  <c r="R10" i="1"/>
  <c r="S10" i="1"/>
  <c r="R11" i="1"/>
  <c r="S11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S3" i="1"/>
  <c r="R3" i="1"/>
  <c r="Q4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P9" i="1"/>
  <c r="O9" i="1"/>
  <c r="N9" i="1"/>
  <c r="M9" i="1"/>
  <c r="L9" i="1"/>
  <c r="P7" i="1"/>
  <c r="O7" i="1"/>
  <c r="N7" i="1"/>
  <c r="M7" i="1"/>
  <c r="L7" i="1"/>
  <c r="P6" i="1"/>
  <c r="O6" i="1"/>
  <c r="N6" i="1"/>
  <c r="M6" i="1"/>
  <c r="L6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L11" i="1"/>
  <c r="P10" i="1"/>
  <c r="O10" i="1"/>
  <c r="N10" i="1"/>
  <c r="M10" i="1"/>
  <c r="L10" i="1"/>
  <c r="P8" i="1"/>
  <c r="O8" i="1"/>
  <c r="N8" i="1"/>
  <c r="M8" i="1"/>
  <c r="L8" i="1"/>
  <c r="P4" i="1"/>
  <c r="O4" i="1"/>
  <c r="N4" i="1"/>
  <c r="M4" i="1"/>
  <c r="L4" i="1"/>
  <c r="P3" i="1"/>
  <c r="O3" i="1"/>
  <c r="N3" i="1"/>
  <c r="M3" i="1"/>
  <c r="L3" i="1"/>
  <c r="I27" i="1" l="1"/>
  <c r="H27" i="1"/>
</calcChain>
</file>

<file path=xl/sharedStrings.xml><?xml version="1.0" encoding="utf-8"?>
<sst xmlns="http://schemas.openxmlformats.org/spreadsheetml/2006/main" count="100" uniqueCount="94">
  <si>
    <t>SU003593</t>
  </si>
  <si>
    <t>P004598</t>
  </si>
  <si>
    <t>Снеки «Бельмеши сочные с мясом» Фикс.вес 0,3 Пакет ТМ «Горячая штучка»</t>
  </si>
  <si>
    <t>SU003576</t>
  </si>
  <si>
    <t>P004489</t>
  </si>
  <si>
    <t>Снеки «Хотстеры» Фикс.вес 0,25 Пакет ТМ «Горячая штучка»</t>
  </si>
  <si>
    <t>острых нет</t>
  </si>
  <si>
    <t>SU003609</t>
  </si>
  <si>
    <t>P004584</t>
  </si>
  <si>
    <t>Снеки «Чебупели с ветчиной и сыром» Фикс.вес 0,3 Пакет ТМ «Горячая штучка»</t>
  </si>
  <si>
    <t>SU003604</t>
  </si>
  <si>
    <t>P004605</t>
  </si>
  <si>
    <t>Снеки «Чебупели сочные с мясом» Фикс.вес 0,3 Пакет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</si>
  <si>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</si>
  <si>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</si>
  <si>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</si>
  <si>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Код единицы продаж</t>
  </si>
  <si>
    <t>Код продукта</t>
  </si>
  <si>
    <t>Номер варианта</t>
  </si>
  <si>
    <t xml:space="preserve">Штрих-код </t>
  </si>
  <si>
    <t>Наименование</t>
  </si>
  <si>
    <t>SU002573</t>
  </si>
  <si>
    <t>P004138</t>
  </si>
  <si>
    <t>Чебуреки с мясом Базовый ассортимент Штучка 0,09 Пленка Горячая штучка</t>
  </si>
  <si>
    <t>SU000194</t>
  </si>
  <si>
    <t>P004095</t>
  </si>
  <si>
    <t>«Круггетсы с сырным соусом» Фикс.вес 0,25 ф/п ТМ «Горячая штучка»</t>
  </si>
  <si>
    <t>SU003607</t>
  </si>
  <si>
    <t>P004589</t>
  </si>
  <si>
    <t>Крылья «Крылышки острые к пиву» Фикс.вес 0,3 Пакет ТМ «Горячая штучка»</t>
  </si>
  <si>
    <t>SU003591</t>
  </si>
  <si>
    <t>P004588</t>
  </si>
  <si>
    <t>Крылья «Хрустящие крылышки» Фикс.вес 0,3 Пакет ТМ «Горячая штучка»</t>
  </si>
  <si>
    <t>штрих-код другой</t>
  </si>
  <si>
    <t>нет в бланке</t>
  </si>
  <si>
    <t>SU003598</t>
  </si>
  <si>
    <t>P004602</t>
  </si>
  <si>
    <t>Наггетсы «Нагетосы Сочная курочка» Фикс.вес 0,25 ТМ «Горячая штучка»</t>
  </si>
  <si>
    <t>с парикой нет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</si>
  <si>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</si>
  <si>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</si>
  <si>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</si>
  <si>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</si>
  <si>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</si>
  <si>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</si>
  <si>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SU003797</t>
  </si>
  <si>
    <t>P004497</t>
  </si>
  <si>
    <t>Наггетсы «из печи» Фикс.вес 0,25 ТМ «Вязанка»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</si>
  <si>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</si>
  <si>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</si>
  <si>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</si>
  <si>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SU003826</t>
  </si>
  <si>
    <t>P004887</t>
  </si>
  <si>
    <t>Пельмени «Grandmeni с говядиной» Фикс.вес 0,7 сфера ТМ «Горячая штучка»</t>
  </si>
  <si>
    <t>SU003827</t>
  </si>
  <si>
    <t>P004888</t>
  </si>
  <si>
    <t>Пельмени «Grandmeni со сливочным маслом» Фикс.вес 0,7 сфера ТМ «Горячая штучка»</t>
  </si>
  <si>
    <t>SU003386</t>
  </si>
  <si>
    <t>P004202</t>
  </si>
  <si>
    <t>Пельмени «Бигбули #МЕГАВКУСИЩЕ с сочной грудинкой» 0,4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</si>
  <si>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</si>
  <si>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</si>
  <si>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</si>
  <si>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SU003460</t>
  </si>
  <si>
    <t>P004345</t>
  </si>
  <si>
    <t>Пельмени «Бульмени с говядиной и свининой» 0,7 Сфера ТМ «Горячая штучка»</t>
  </si>
  <si>
    <t>SU003527</t>
  </si>
  <si>
    <t>P004474</t>
  </si>
  <si>
    <t>Пельмени «Бульмени с говядиной и свининой» 0,4 Сфера ТМ «Горячая штучка»</t>
  </si>
  <si>
    <t>SU003528</t>
  </si>
  <si>
    <t>P004444</t>
  </si>
  <si>
    <t>Пельмени «Бульмени со сливочным маслом» Фикс.вес 0,4 ТМ «Горячая штучка»</t>
  </si>
  <si>
    <t>SU003459</t>
  </si>
  <si>
    <t>P004346</t>
  </si>
  <si>
    <t>Пельмени «Бульмени со сливочным маслом» 0,7 Сфера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</si>
  <si>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</si>
  <si>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</si>
  <si>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</si>
  <si>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</si>
  <si>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</si>
  <si>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</si>
  <si>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Комментарии</t>
  </si>
  <si>
    <t>Заказ, шт</t>
  </si>
  <si>
    <t>Заказ, кг</t>
  </si>
  <si>
    <t>ИТОГО:</t>
  </si>
  <si>
    <t>0,25 ==&gt; 0,2</t>
  </si>
  <si>
    <t>0,3 ==&gt; 0,24</t>
  </si>
  <si>
    <t>Вес нетто штуки, кг</t>
  </si>
  <si>
    <t>Кол-во штук в коробе, шт</t>
  </si>
  <si>
    <t>Коробов в слое</t>
  </si>
  <si>
    <t>ЗАКАЗ, шт</t>
  </si>
  <si>
    <t>ЗАКАЗ, кор</t>
  </si>
  <si>
    <t>ВЕС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</si>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</sst>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7" x14ac:knownFonts="1">
    <font>
      <sz val="8"/>
      <name val="Arial"/>
    </font>
    <font>
      <sz val="10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color rgb="FF651C32"/>
      <name val="Arial Cyr"/>
      <family val="2"/>
      <charset val="204"/>
    </font>
    <font>
      <b/>
      <sz val="10"/>
      <color rgb="FF651C32"/>
      <name val="Arial Cyr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0" fontId="2" fillId="2" borderId="0" xfId="0" applyFont="1" applyFill="1"/>
    <xf numFmtId="1" fontId="0" fillId="2" borderId="0" xfId="0" applyNumberFormat="1" applyFill="1"/>
    <xf numFmtId="1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1" fontId="0" fillId="3" borderId="1" xfId="0" applyNumberForma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/>
    </xf>
    <xf numFmtId="1" fontId="0" fillId="3" borderId="4" xfId="0" applyNumberFormat="1" applyFill="1" applyBorder="1"/>
    <xf numFmtId="0" fontId="0" fillId="3" borderId="4" xfId="0" applyFill="1" applyBorder="1"/>
    <xf numFmtId="0" fontId="0" fillId="0" borderId="4" xfId="0" applyBorder="1"/>
    <xf numFmtId="1" fontId="0" fillId="3" borderId="4" xfId="0" applyNumberFormat="1" applyFill="1" applyBorder="1" applyAlignment="1">
      <alignment horizontal="right" vertical="top"/>
    </xf>
    <xf numFmtId="1" fontId="0" fillId="4" borderId="5" xfId="0" applyNumberFormat="1" applyFill="1" applyBorder="1"/>
    <xf numFmtId="0" fontId="0" fillId="4" borderId="6" xfId="0" applyFill="1" applyBorder="1"/>
    <xf numFmtId="0" fontId="0" fillId="4" borderId="8" xfId="0" applyFill="1" applyBorder="1"/>
    <xf numFmtId="4" fontId="1" fillId="4" borderId="3" xfId="0" applyNumberFormat="1" applyFont="1" applyFill="1" applyBorder="1" applyAlignment="1">
      <alignment horizontal="right" vertical="top"/>
    </xf>
    <xf numFmtId="1" fontId="0" fillId="3" borderId="10" xfId="0" applyNumberFormat="1" applyFill="1" applyBorder="1"/>
    <xf numFmtId="0" fontId="0" fillId="3" borderId="10" xfId="0" applyFill="1" applyBorder="1"/>
    <xf numFmtId="0" fontId="0" fillId="0" borderId="10" xfId="0" applyBorder="1"/>
    <xf numFmtId="1" fontId="0" fillId="3" borderId="10" xfId="0" applyNumberFormat="1" applyFill="1" applyBorder="1" applyAlignment="1">
      <alignment horizontal="right" vertical="top"/>
    </xf>
    <xf numFmtId="1" fontId="0" fillId="4" borderId="5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3" fillId="4" borderId="9" xfId="0" applyNumberFormat="1" applyFont="1" applyFill="1" applyBorder="1"/>
    <xf numFmtId="1" fontId="0" fillId="5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 applyAlignment="1">
      <alignment horizontal="right" vertical="top"/>
    </xf>
    <xf numFmtId="164" fontId="0" fillId="5" borderId="1" xfId="0" applyNumberFormat="1" applyFill="1" applyBorder="1"/>
    <xf numFmtId="0" fontId="0" fillId="5" borderId="0" xfId="0" applyFill="1"/>
    <xf numFmtId="1" fontId="2" fillId="5" borderId="0" xfId="0" applyNumberFormat="1" applyFont="1" applyFill="1"/>
    <xf numFmtId="0" fontId="2" fillId="5" borderId="1" xfId="0" applyFont="1" applyFill="1" applyBorder="1"/>
    <xf numFmtId="0" fontId="4" fillId="6" borderId="11" xfId="0" applyFont="1" applyFill="1" applyBorder="1" applyAlignment="1" applyProtection="1">
      <alignment horizontal="left" vertical="center"/>
      <protection hidden="1"/>
    </xf>
    <xf numFmtId="0" fontId="5" fillId="6" borderId="11" xfId="0" applyFont="1" applyFill="1" applyBorder="1" applyAlignment="1" applyProtection="1">
      <alignment horizontal="left" vertical="center"/>
      <protection hidden="1"/>
    </xf>
    <xf numFmtId="0" fontId="4" fillId="6" borderId="12" xfId="0" applyFont="1" applyFill="1" applyBorder="1" applyAlignment="1" applyProtection="1">
      <alignment horizontal="left" vertical="center"/>
      <protection hidden="1"/>
    </xf>
    <xf numFmtId="1" fontId="0" fillId="5" borderId="0" xfId="0" applyNumberFormat="1" applyFill="1"/>
    <xf numFmtId="1" fontId="0" fillId="7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 applyAlignment="1">
      <alignment horizontal="right" vertical="top"/>
    </xf>
    <xf numFmtId="164" fontId="0" fillId="7" borderId="1" xfId="0" applyNumberFormat="1" applyFill="1" applyBorder="1"/>
    <xf numFmtId="1" fontId="0" fillId="7" borderId="0" xfId="0" applyNumberFormat="1" applyFill="1"/>
    <xf numFmtId="1" fontId="2" fillId="7" borderId="0" xfId="0" applyNumberFormat="1" applyFont="1" applyFill="1"/>
    <xf numFmtId="0" fontId="0" fillId="7" borderId="0" xfId="0" applyFill="1"/>
    <xf numFmtId="165" fontId="0" fillId="0" borderId="0" xfId="0" applyNumberFormat="1"/>
    <xf numFmtId="165" fontId="2" fillId="0" borderId="0" xfId="0" applyNumberFormat="1" applyFont="1"/>
    <xf numFmtId="2" fontId="0" fillId="0" borderId="0" xfId="0" applyNumberFormat="1"/>
    <xf numFmtId="2" fontId="2" fillId="7" borderId="0" xfId="0" applyNumberFormat="1" applyFont="1" applyFill="1"/>
    <xf numFmtId="2" fontId="6" fillId="7" borderId="0" xfId="0" applyNumberFormat="1" applyFont="1" applyFill="1"/>
    <xf numFmtId="0" fontId="6" fillId="7" borderId="0" xfId="0" applyFont="1" applyFill="1"/>
    <xf numFmtId="0" fontId="2" fillId="7" borderId="1" xfId="0" applyFont="1" applyFill="1" applyBorder="1"/>
    <xf numFmtId="0" fontId="2" fillId="7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51;&#1040;&#1053;&#1050;%20&#1047;&#1040;&#1042;&#1054;&#1044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E1" t="str">
            <v xml:space="preserve">  БЛАНК ЗАКАЗА </v>
          </cell>
          <cell r="H1" t="str">
            <v>ЗПФ</v>
          </cell>
          <cell r="I1" t="str">
            <v>на отгрузку продукции с ООО Трейд-Сервис с</v>
          </cell>
        </row>
        <row r="2">
          <cell r="B2" t="str">
            <v>бланк создан</v>
          </cell>
          <cell r="C2" t="str">
            <v>09.07.2025</v>
          </cell>
          <cell r="Q2" t="str">
            <v/>
          </cell>
        </row>
        <row r="3">
          <cell r="C3" t="str">
            <v>-поле, обязательное к заполнению</v>
          </cell>
          <cell r="G3" t="str">
            <v>-поля, не обязательные к заполнению</v>
          </cell>
        </row>
        <row r="5">
          <cell r="B5" t="str">
            <v xml:space="preserve">Ваш контактный телефон и имя: </v>
          </cell>
          <cell r="G5" t="str">
            <v>Комментарий к заказу:</v>
          </cell>
          <cell r="Q5" t="str">
            <v>Дата загрузки</v>
          </cell>
        </row>
        <row r="6">
          <cell r="B6" t="str">
            <v>Адрес доставки:</v>
          </cell>
          <cell r="E6" t="str">
            <v>НВ, ООО 9001015535, Запорожская обл, Мелитополь г, Полевая ул, д. 3, стр А,</v>
          </cell>
          <cell r="Q6" t="str">
            <v>День недели</v>
          </cell>
        </row>
        <row r="7">
          <cell r="E7" t="str">
            <v>4</v>
          </cell>
        </row>
        <row r="8">
          <cell r="B8" t="str">
            <v>Адрес сдачи груза:</v>
          </cell>
          <cell r="Q8" t="str">
            <v>Время загрузки</v>
          </cell>
        </row>
        <row r="9">
          <cell r="B9" t="str">
            <v/>
          </cell>
          <cell r="E9" t="str">
            <v/>
          </cell>
          <cell r="G9" t="str">
            <v/>
          </cell>
          <cell r="I9" t="str">
            <v/>
          </cell>
          <cell r="K9" t="str">
            <v/>
          </cell>
          <cell r="Q9" t="str">
            <v>Дата доставки</v>
          </cell>
        </row>
        <row r="10">
          <cell r="B10" t="str">
            <v/>
          </cell>
          <cell r="G10" t="str">
            <v/>
          </cell>
          <cell r="I10" t="str">
            <v/>
          </cell>
          <cell r="Q10" t="str">
            <v>Время доставки</v>
          </cell>
        </row>
        <row r="11">
          <cell r="B11" t="str">
            <v>Справочная информация:</v>
          </cell>
          <cell r="Q11" t="str">
            <v>Время доставки 2 машины</v>
          </cell>
        </row>
        <row r="12">
          <cell r="B12" t="str">
            <v>Телефоны для заказов:8(919)022-63-02 E-mail: Zamorozka@abiproduct.ru, Телефон сотрудников склада: 8-980-75-76-203</v>
          </cell>
          <cell r="Q12" t="str">
            <v>Время доставки 3 машины</v>
          </cell>
        </row>
        <row r="13">
          <cell r="B13" t="str">
            <v>График приема заказов: Заказы принимаются за ДВА дня до отгрузки Пн-Пт: с 9:00 до 14:00, Суб. - Вс. выходной</v>
          </cell>
          <cell r="Q13" t="str">
            <v>Время доставки 4 машины</v>
          </cell>
        </row>
        <row r="14">
          <cell r="B14" t="str">
            <v>Телефон менеджера по логистике: 8 (919) 012-30-55 - по вопросам доставки продукции</v>
          </cell>
        </row>
        <row r="15">
          <cell r="B15" t="str">
            <v>Телефон по работе с претензиями/жалобами (WhatSapp): 8 (980) 757-69-93       E-mail: Claims@abiproduct.ru</v>
          </cell>
          <cell r="Q15" t="str">
            <v>Кликните на продукт, чтобы просмотреть изображение</v>
          </cell>
        </row>
        <row r="17">
          <cell r="A17" t="str">
            <v xml:space="preserve">Штрих-код </v>
          </cell>
          <cell r="B17" t="str">
            <v>Код единицы продаж</v>
          </cell>
          <cell r="C17" t="str">
            <v>Код продукта</v>
          </cell>
          <cell r="D17" t="str">
            <v>Номер варианта</v>
          </cell>
          <cell r="E17" t="str">
            <v xml:space="preserve">Штрих-код </v>
          </cell>
          <cell r="G17" t="str">
            <v>Вес нетто штуки, кг</v>
          </cell>
          <cell r="H17" t="str">
            <v>Кол-во штук в коробе, шт</v>
          </cell>
          <cell r="I17" t="str">
            <v>Вес нетто короба, кг</v>
          </cell>
          <cell r="J17" t="str">
            <v>Вес брутто короба, кг</v>
          </cell>
          <cell r="K17" t="str">
            <v>Кол-во кор. на паллте, шт</v>
          </cell>
          <cell r="L17" t="str">
            <v>Коробов в слое</v>
          </cell>
          <cell r="M17" t="str">
            <v>Квант заказа</v>
          </cell>
          <cell r="N17" t="str">
            <v>Завод</v>
          </cell>
          <cell r="O17" t="str">
            <v>Внешний код номенклатуры</v>
          </cell>
          <cell r="P17" t="str">
            <v>Срок годности, сут.</v>
          </cell>
          <cell r="Q17" t="str">
            <v>Наименование</v>
          </cell>
        </row>
        <row r="19">
          <cell r="B19" t="str">
            <v>Ядрена копоть</v>
          </cell>
        </row>
        <row r="20">
          <cell r="B20" t="str">
            <v>Ядрена копоть</v>
          </cell>
        </row>
        <row r="21">
          <cell r="B21" t="str">
            <v>Пельмени</v>
          </cell>
        </row>
        <row r="22">
          <cell r="A22">
            <v>4607111035752</v>
          </cell>
          <cell r="B22" t="str">
            <v>SU002224</v>
          </cell>
          <cell r="C22" t="str">
            <v>P002928</v>
          </cell>
          <cell r="D22">
            <v>4301070899</v>
          </cell>
          <cell r="E22">
            <v>4607111035752</v>
          </cell>
          <cell r="G22">
            <v>0.43</v>
          </cell>
          <cell r="H22">
            <v>16</v>
          </cell>
          <cell r="I22">
            <v>6.88</v>
          </cell>
          <cell r="J22">
            <v>7.2539999999999996</v>
          </cell>
          <cell r="K22">
            <v>84</v>
          </cell>
          <cell r="L22" t="str">
            <v>12</v>
          </cell>
          <cell r="M22" t="str">
            <v>Короб, мин. 1</v>
          </cell>
          <cell r="N22" t="str">
            <v>МГ</v>
          </cell>
          <cell r="P22">
            <v>180</v>
          </cell>
          <cell r="Q22" t="str">
            <v>Пельмени «С мясом и копченостями» 0,43 сфера ТМ «Ядрена копоть»</v>
          </cell>
        </row>
        <row r="23">
          <cell r="Q23" t="str">
            <v>Итого</v>
          </cell>
        </row>
        <row r="24">
          <cell r="Q24" t="str">
            <v>Итого</v>
          </cell>
        </row>
        <row r="25">
          <cell r="B25" t="str">
            <v>Горячая штучка</v>
          </cell>
        </row>
        <row r="26">
          <cell r="B26" t="str">
            <v>Наггетсы ГШ</v>
          </cell>
        </row>
        <row r="27">
          <cell r="B27" t="str">
            <v>Наггетсы</v>
          </cell>
        </row>
        <row r="28">
          <cell r="A28">
            <v>4607111036537</v>
          </cell>
          <cell r="B28" t="str">
            <v>SU003598</v>
          </cell>
          <cell r="C28" t="str">
            <v>P004602</v>
          </cell>
          <cell r="D28">
            <v>4301132190</v>
          </cell>
          <cell r="E28">
            <v>4607111036537</v>
          </cell>
          <cell r="G28">
            <v>0.25</v>
          </cell>
          <cell r="H28">
            <v>6</v>
          </cell>
          <cell r="I28">
            <v>1.5</v>
          </cell>
          <cell r="J28">
            <v>1.9218</v>
          </cell>
          <cell r="K28">
            <v>140</v>
          </cell>
          <cell r="L28" t="str">
            <v>14</v>
          </cell>
          <cell r="M28" t="str">
            <v>Короб, мин. 1</v>
          </cell>
          <cell r="N28" t="str">
            <v>МГ</v>
          </cell>
          <cell r="P28">
            <v>365</v>
          </cell>
          <cell r="Q28" t="str">
            <v>Наггетсы «Нагетосы Сочная курочка» Фикс.вес 0,25 ТМ «Горячая штучка»</v>
          </cell>
        </row>
        <row r="29">
          <cell r="A29">
            <v>4607111036605</v>
          </cell>
          <cell r="B29" t="str">
            <v>SU003600</v>
          </cell>
          <cell r="C29" t="str">
            <v>P004600</v>
          </cell>
          <cell r="D29">
            <v>4301132188</v>
          </cell>
          <cell r="E29">
            <v>4607111036605</v>
          </cell>
          <cell r="G29">
            <v>0.25</v>
          </cell>
          <cell r="H29">
            <v>6</v>
          </cell>
          <cell r="I29">
            <v>1.5</v>
          </cell>
          <cell r="J29">
            <v>1.9218</v>
          </cell>
          <cell r="K29">
            <v>140</v>
          </cell>
          <cell r="L29" t="str">
            <v>14</v>
          </cell>
          <cell r="M29" t="str">
            <v>Короб, мин. 1</v>
          </cell>
          <cell r="N29" t="str">
            <v>МГ</v>
          </cell>
          <cell r="P29">
            <v>365</v>
          </cell>
          <cell r="Q29" t="str">
            <v>Наггетсы «Нагетосы Сочная курочка со сметаной и зеленью» Фикс.вес 0,25 ТМ «Горячая штучка»</v>
          </cell>
        </row>
        <row r="30">
          <cell r="Q30" t="str">
            <v>Итого</v>
          </cell>
        </row>
        <row r="31">
          <cell r="Q31" t="str">
            <v>Итого</v>
          </cell>
        </row>
        <row r="32">
          <cell r="B32" t="str">
            <v>Grandmeni</v>
          </cell>
        </row>
        <row r="33">
          <cell r="B33" t="str">
            <v>Пельмени</v>
          </cell>
        </row>
        <row r="34">
          <cell r="A34">
            <v>4620207490075</v>
          </cell>
          <cell r="B34" t="str">
            <v>SU003826</v>
          </cell>
          <cell r="C34" t="str">
            <v>P004887</v>
          </cell>
          <cell r="D34">
            <v>4301071090</v>
          </cell>
          <cell r="E34">
            <v>4620207490075</v>
          </cell>
          <cell r="G34">
            <v>0.7</v>
          </cell>
          <cell r="H34">
            <v>8</v>
          </cell>
          <cell r="I34">
            <v>5.6</v>
          </cell>
          <cell r="J34">
            <v>5.87</v>
          </cell>
          <cell r="K34">
            <v>84</v>
          </cell>
          <cell r="L34" t="str">
            <v>12</v>
          </cell>
          <cell r="M34" t="str">
            <v>Короб, мин. 1</v>
          </cell>
          <cell r="N34" t="str">
            <v>МГ</v>
          </cell>
          <cell r="P34">
            <v>180</v>
          </cell>
          <cell r="Q34" t="str">
            <v>Пельмени «Grandmeni с говядиной» Фикс.вес 0,7 сфера ТМ «Горячая штучка»</v>
          </cell>
        </row>
        <row r="35">
          <cell r="A35">
            <v>4620207490174</v>
          </cell>
          <cell r="B35" t="str">
            <v>SU003828</v>
          </cell>
          <cell r="C35" t="str">
            <v>P004889</v>
          </cell>
          <cell r="D35">
            <v>4301071092</v>
          </cell>
          <cell r="E35">
            <v>4620207490174</v>
          </cell>
          <cell r="G35">
            <v>0.7</v>
          </cell>
          <cell r="H35">
            <v>8</v>
          </cell>
          <cell r="I35">
            <v>5.6</v>
          </cell>
          <cell r="J35">
            <v>5.87</v>
          </cell>
          <cell r="K35">
            <v>84</v>
          </cell>
          <cell r="L35" t="str">
            <v>12</v>
          </cell>
          <cell r="M35" t="str">
            <v>Короб, мин. 1</v>
          </cell>
          <cell r="N35" t="str">
            <v>МГ</v>
          </cell>
          <cell r="P35">
            <v>180</v>
          </cell>
          <cell r="Q35" t="str">
            <v>Пельмени «Grandmeni с говядиной и свининой» Фикс.вес 0,7 классическая форма ТМ «Горячая штучка»</v>
          </cell>
        </row>
        <row r="36">
          <cell r="A36">
            <v>4620207490044</v>
          </cell>
          <cell r="B36" t="str">
            <v>SU003827</v>
          </cell>
          <cell r="C36" t="str">
            <v>P004888</v>
          </cell>
          <cell r="D36">
            <v>4301071091</v>
          </cell>
          <cell r="E36">
            <v>4620207490044</v>
          </cell>
          <cell r="G36">
            <v>0.7</v>
          </cell>
          <cell r="H36">
            <v>8</v>
          </cell>
          <cell r="I36">
            <v>5.6</v>
          </cell>
          <cell r="J36">
            <v>5.87</v>
          </cell>
          <cell r="K36">
            <v>84</v>
          </cell>
          <cell r="L36" t="str">
            <v>12</v>
          </cell>
          <cell r="M36" t="str">
            <v>Короб, мин. 1</v>
          </cell>
          <cell r="N36" t="str">
            <v>МГ</v>
          </cell>
          <cell r="P36">
            <v>180</v>
          </cell>
          <cell r="Q36" t="str">
            <v>Пельмени «Grandmeni со сливочным маслом» Фикс.вес 0,7 сфера ТМ «Горячая штучка»</v>
          </cell>
        </row>
        <row r="37">
          <cell r="Q37" t="str">
            <v>Итого</v>
          </cell>
        </row>
        <row r="38">
          <cell r="Q38" t="str">
            <v>Итого</v>
          </cell>
        </row>
        <row r="39">
          <cell r="B39" t="str">
            <v>Бигбули ГШ</v>
          </cell>
        </row>
        <row r="40">
          <cell r="B40" t="str">
            <v>Пельмени</v>
          </cell>
        </row>
        <row r="41">
          <cell r="A41">
            <v>4607111038999</v>
          </cell>
          <cell r="B41" t="str">
            <v>SU003386</v>
          </cell>
          <cell r="C41" t="str">
            <v>P004202</v>
          </cell>
          <cell r="D41">
            <v>4301071032</v>
          </cell>
          <cell r="E41">
            <v>4607111038999</v>
          </cell>
          <cell r="G41">
            <v>0.4</v>
          </cell>
          <cell r="H41">
            <v>16</v>
          </cell>
          <cell r="I41">
            <v>6.4</v>
          </cell>
          <cell r="J41">
            <v>6.7195999999999998</v>
          </cell>
          <cell r="K41">
            <v>84</v>
          </cell>
          <cell r="L41" t="str">
            <v>12</v>
          </cell>
          <cell r="M41" t="str">
            <v>Короб, мин. 1</v>
          </cell>
          <cell r="N41" t="str">
            <v>МГ</v>
          </cell>
          <cell r="P41">
            <v>180</v>
          </cell>
          <cell r="Q41" t="str">
            <v>Пельмени «Бигбули #МЕГАВКУСИЩЕ с сочной грудинкой» 0,4 сфера ТМ «Горячая штучка»</v>
          </cell>
        </row>
        <row r="42">
          <cell r="A42">
            <v>4607111037183</v>
          </cell>
          <cell r="B42" t="str">
            <v>SU002708</v>
          </cell>
          <cell r="C42" t="str">
            <v>P003682</v>
          </cell>
          <cell r="D42">
            <v>4301070972</v>
          </cell>
          <cell r="E42">
            <v>4607111037183</v>
          </cell>
          <cell r="G42">
            <v>0.9</v>
          </cell>
          <cell r="H42">
            <v>8</v>
          </cell>
          <cell r="I42">
            <v>7.2</v>
          </cell>
          <cell r="J42">
            <v>7.4859999999999998</v>
          </cell>
          <cell r="K42">
            <v>84</v>
          </cell>
          <cell r="L42" t="str">
            <v>12</v>
          </cell>
          <cell r="M42" t="str">
            <v>Короб, мин. 1</v>
          </cell>
          <cell r="N42" t="str">
            <v>МГ</v>
          </cell>
          <cell r="P42">
            <v>180</v>
          </cell>
          <cell r="Q42" t="str">
            <v>Пельмени «Бигбули #МЕГАВКУСИЩЕ с сочной грудинкой» 0,9 сфера ТМ «Горячая штучка»</v>
          </cell>
        </row>
        <row r="43">
          <cell r="A43">
            <v>4607111039385</v>
          </cell>
          <cell r="B43" t="str">
            <v>SU003532</v>
          </cell>
          <cell r="C43" t="str">
            <v>P004440</v>
          </cell>
          <cell r="D43">
            <v>4301071044</v>
          </cell>
          <cell r="E43">
            <v>4607111039385</v>
          </cell>
          <cell r="G43">
            <v>0.7</v>
          </cell>
          <cell r="H43">
            <v>10</v>
          </cell>
          <cell r="I43">
            <v>7</v>
          </cell>
          <cell r="J43">
            <v>7.3</v>
          </cell>
          <cell r="K43">
            <v>84</v>
          </cell>
          <cell r="L43" t="str">
            <v>12</v>
          </cell>
          <cell r="M43" t="str">
            <v>Короб, мин. 1</v>
          </cell>
          <cell r="N43" t="str">
            <v>МГ</v>
          </cell>
          <cell r="P43">
            <v>180</v>
          </cell>
          <cell r="Q43" t="str">
            <v>Пельмени «Бигбули #МЕГАВКУСИЩЕ с сочной грудинкой» 0,7 сфера ТМ «Горячая штучка»</v>
          </cell>
        </row>
        <row r="44">
          <cell r="A44">
            <v>4607111038982</v>
          </cell>
          <cell r="B44" t="str">
            <v>SU003385</v>
          </cell>
          <cell r="C44" t="str">
            <v>P004203</v>
          </cell>
          <cell r="D44">
            <v>4301071031</v>
          </cell>
          <cell r="E44">
            <v>4607111038982</v>
          </cell>
          <cell r="G44">
            <v>0.7</v>
          </cell>
          <cell r="H44">
            <v>10</v>
          </cell>
          <cell r="I44">
            <v>7</v>
          </cell>
          <cell r="J44">
            <v>7.2859999999999996</v>
          </cell>
          <cell r="K44">
            <v>84</v>
          </cell>
          <cell r="L44" t="str">
            <v>12</v>
          </cell>
          <cell r="M44" t="str">
            <v>Короб, мин. 1</v>
          </cell>
          <cell r="N44" t="str">
            <v>МГ</v>
          </cell>
          <cell r="P44">
            <v>180</v>
          </cell>
          <cell r="Q44" t="str">
            <v>Пельмени «Бигбули #МЕГАМАСЛИЩЕ со сливочным маслом» 0,7 сфера ТМ «Горячая штучка»</v>
          </cell>
        </row>
        <row r="45">
          <cell r="A45">
            <v>4607111039354</v>
          </cell>
          <cell r="B45" t="str">
            <v>SU003530</v>
          </cell>
          <cell r="C45" t="str">
            <v>P004443</v>
          </cell>
          <cell r="D45">
            <v>4301071046</v>
          </cell>
          <cell r="E45">
            <v>4607111039354</v>
          </cell>
          <cell r="G45">
            <v>0.4</v>
          </cell>
          <cell r="H45">
            <v>16</v>
          </cell>
          <cell r="I45">
            <v>6.4</v>
          </cell>
          <cell r="J45">
            <v>6.7195999999999998</v>
          </cell>
          <cell r="K45">
            <v>84</v>
          </cell>
          <cell r="L45" t="str">
            <v>12</v>
          </cell>
          <cell r="M45" t="str">
            <v>Короб, мин. 1</v>
          </cell>
          <cell r="N45" t="str">
            <v>МГ</v>
          </cell>
          <cell r="P45">
            <v>180</v>
          </cell>
          <cell r="Q45" t="str">
            <v>Пельмени «Бигбули с мясом» 0,4 Сфера ТМ «Горячая штучка»</v>
          </cell>
        </row>
        <row r="46">
          <cell r="A46">
            <v>4607111039330</v>
          </cell>
          <cell r="B46" t="str">
            <v>SU003529</v>
          </cell>
          <cell r="C46" t="str">
            <v>P004442</v>
          </cell>
          <cell r="D46">
            <v>4301071047</v>
          </cell>
          <cell r="E46">
            <v>4607111039330</v>
          </cell>
          <cell r="G46">
            <v>0.7</v>
          </cell>
          <cell r="H46">
            <v>10</v>
          </cell>
          <cell r="I46">
            <v>7</v>
          </cell>
          <cell r="J46">
            <v>7.3</v>
          </cell>
          <cell r="K46">
            <v>84</v>
          </cell>
          <cell r="L46" t="str">
            <v>12</v>
          </cell>
          <cell r="M46" t="str">
            <v>Короб, мин. 1</v>
          </cell>
          <cell r="N46" t="str">
            <v>МГ</v>
          </cell>
          <cell r="P46">
            <v>180</v>
          </cell>
          <cell r="Q46" t="str">
            <v>Пельмени «Бигбули с мясом» 0,7 Сфера ТМ «Горячая штучка»</v>
          </cell>
        </row>
        <row r="47">
          <cell r="Q47" t="str">
            <v>Итого</v>
          </cell>
        </row>
        <row r="48">
          <cell r="Q48" t="str">
            <v>Итого</v>
          </cell>
        </row>
        <row r="49">
          <cell r="B49" t="str">
            <v>Foodgital</v>
          </cell>
        </row>
        <row r="50">
          <cell r="B50" t="str">
            <v>Пельмени</v>
          </cell>
        </row>
        <row r="51">
          <cell r="A51">
            <v>4620207490822</v>
          </cell>
          <cell r="B51" t="str">
            <v>SU003691</v>
          </cell>
          <cell r="C51" t="str">
            <v>P004772</v>
          </cell>
          <cell r="D51">
            <v>4301071073</v>
          </cell>
          <cell r="E51">
            <v>4620207490822</v>
          </cell>
          <cell r="G51">
            <v>0.43</v>
          </cell>
          <cell r="H51">
            <v>8</v>
          </cell>
          <cell r="I51">
            <v>3.44</v>
          </cell>
          <cell r="J51">
            <v>3.64</v>
          </cell>
          <cell r="K51">
            <v>144</v>
          </cell>
          <cell r="L51" t="str">
            <v>12</v>
          </cell>
          <cell r="M51" t="str">
            <v>Короб, мин. 1</v>
          </cell>
          <cell r="N51" t="str">
            <v>МГ</v>
          </cell>
          <cell r="P51">
            <v>365</v>
          </cell>
          <cell r="Q51" t="str">
            <v>Пельмени «Пельмени» Фикс.вес 0,43 сфера ТС «Foodgital» ТМ «Горячая штучка»</v>
          </cell>
        </row>
        <row r="52">
          <cell r="Q52" t="str">
            <v>Итого</v>
          </cell>
        </row>
        <row r="53">
          <cell r="Q53" t="str">
            <v>Итого</v>
          </cell>
        </row>
        <row r="54">
          <cell r="B54" t="str">
            <v>Котлеты</v>
          </cell>
        </row>
        <row r="55">
          <cell r="A55">
            <v>4607111039743</v>
          </cell>
          <cell r="B55" t="str">
            <v>SU003679</v>
          </cell>
          <cell r="C55" t="str">
            <v>P004730</v>
          </cell>
          <cell r="D55">
            <v>4301100087</v>
          </cell>
          <cell r="E55">
            <v>4607111039743</v>
          </cell>
          <cell r="G55">
            <v>0.18</v>
          </cell>
          <cell r="H55">
            <v>6</v>
          </cell>
          <cell r="I55">
            <v>1.08</v>
          </cell>
          <cell r="J55">
            <v>2.34</v>
          </cell>
          <cell r="K55">
            <v>182</v>
          </cell>
          <cell r="L55" t="str">
            <v>14</v>
          </cell>
          <cell r="M55" t="str">
            <v>Короб, мин. 1</v>
          </cell>
          <cell r="N55" t="str">
            <v>МГ</v>
          </cell>
          <cell r="P55">
            <v>365</v>
          </cell>
          <cell r="Q55" t="str">
            <v>Котлеты «Котлеты» Фикс.вес 0,18 ТС «Foodgital» ТМ «Горячая штучка»</v>
          </cell>
        </row>
        <row r="56">
          <cell r="Q56" t="str">
            <v>Итого</v>
          </cell>
        </row>
        <row r="57">
          <cell r="Q57" t="str">
            <v>Итого</v>
          </cell>
        </row>
        <row r="58">
          <cell r="B58" t="str">
            <v>Наггетсы</v>
          </cell>
        </row>
        <row r="59">
          <cell r="A59">
            <v>4607111039712</v>
          </cell>
          <cell r="B59" t="str">
            <v>SU003678</v>
          </cell>
          <cell r="C59" t="str">
            <v>P004731</v>
          </cell>
          <cell r="D59">
            <v>4301132194</v>
          </cell>
          <cell r="E59">
            <v>4607111039712</v>
          </cell>
          <cell r="G59">
            <v>0.2</v>
          </cell>
          <cell r="H59">
            <v>6</v>
          </cell>
          <cell r="I59">
            <v>1.2</v>
          </cell>
          <cell r="J59">
            <v>1.56</v>
          </cell>
          <cell r="K59">
            <v>140</v>
          </cell>
          <cell r="L59" t="str">
            <v>14</v>
          </cell>
          <cell r="M59" t="str">
            <v>Короб, мин. 1</v>
          </cell>
          <cell r="N59" t="str">
            <v>МГ</v>
          </cell>
          <cell r="P59">
            <v>365</v>
          </cell>
          <cell r="Q59" t="str">
            <v>Наггетсы «Наггетсы» Фикс.вес 0,2 ТС «Foodgital» ТМ «Горячая штучка»</v>
          </cell>
        </row>
        <row r="60">
          <cell r="Q60" t="str">
            <v>Итого</v>
          </cell>
        </row>
        <row r="61">
          <cell r="Q61" t="str">
            <v>Итого</v>
          </cell>
        </row>
        <row r="62">
          <cell r="B62" t="str">
            <v>Чебуреки</v>
          </cell>
        </row>
        <row r="63">
          <cell r="A63">
            <v>4607111037008</v>
          </cell>
          <cell r="B63" t="str">
            <v>SU002657</v>
          </cell>
          <cell r="C63" t="str">
            <v>P003038</v>
          </cell>
          <cell r="D63">
            <v>4301136018</v>
          </cell>
          <cell r="E63">
            <v>4607111037008</v>
          </cell>
          <cell r="G63">
            <v>0.36</v>
          </cell>
          <cell r="H63">
            <v>4</v>
          </cell>
          <cell r="I63">
            <v>1.44</v>
          </cell>
          <cell r="J63">
            <v>1.74</v>
          </cell>
          <cell r="K63">
            <v>140</v>
          </cell>
          <cell r="L63" t="str">
            <v>14</v>
          </cell>
          <cell r="M63" t="str">
            <v>Короб, мин. 1</v>
          </cell>
          <cell r="N63" t="str">
            <v>МГ</v>
          </cell>
          <cell r="P63">
            <v>365</v>
          </cell>
          <cell r="Q63" t="str">
            <v>Чебуреки из растительного белка Foodgital фикс.вес 0,36 лоток Горячая штучка</v>
          </cell>
        </row>
        <row r="64">
          <cell r="A64">
            <v>4607111037398</v>
          </cell>
          <cell r="B64" t="str">
            <v>SU002607</v>
          </cell>
          <cell r="C64" t="str">
            <v>P002938</v>
          </cell>
          <cell r="D64">
            <v>4301136015</v>
          </cell>
          <cell r="E64">
            <v>4607111037398</v>
          </cell>
          <cell r="G64">
            <v>0.09</v>
          </cell>
          <cell r="H64">
            <v>24</v>
          </cell>
          <cell r="I64">
            <v>2.16</v>
          </cell>
          <cell r="J64">
            <v>4.0199999999999996</v>
          </cell>
          <cell r="K64">
            <v>126</v>
          </cell>
          <cell r="L64" t="str">
            <v>14</v>
          </cell>
          <cell r="M64" t="str">
            <v>Короб, мин. 1</v>
          </cell>
          <cell r="N64" t="str">
            <v>МГ</v>
          </cell>
          <cell r="P64">
            <v>365</v>
          </cell>
          <cell r="Q64" t="str">
            <v>Чебуреки «из растительного белка» штучка 0,09 кг ТМ «Горячая штучка»</v>
          </cell>
        </row>
        <row r="65">
          <cell r="Q65" t="str">
            <v>Итого</v>
          </cell>
        </row>
        <row r="66">
          <cell r="Q66" t="str">
            <v>Итого</v>
          </cell>
        </row>
        <row r="67">
          <cell r="B67" t="str">
            <v>Снеки</v>
          </cell>
        </row>
        <row r="68">
          <cell r="A68">
            <v>4607111039705</v>
          </cell>
          <cell r="B68" t="str">
            <v>SU003680</v>
          </cell>
          <cell r="C68" t="str">
            <v>P004732</v>
          </cell>
          <cell r="D68">
            <v>4301135664</v>
          </cell>
          <cell r="E68">
            <v>4607111039705</v>
          </cell>
          <cell r="G68">
            <v>0.2</v>
          </cell>
          <cell r="H68">
            <v>6</v>
          </cell>
          <cell r="I68">
            <v>1.2</v>
          </cell>
          <cell r="J68">
            <v>1.56</v>
          </cell>
          <cell r="K68">
            <v>140</v>
          </cell>
          <cell r="L68" t="str">
            <v>14</v>
          </cell>
          <cell r="M68" t="str">
            <v>Короб, мин. 1</v>
          </cell>
          <cell r="N68" t="str">
            <v>МГ</v>
          </cell>
          <cell r="P68">
            <v>365</v>
          </cell>
          <cell r="Q68" t="str">
            <v>Снеки «Чебупели» Фикс.вес 0,2 ТС «Foodgital» ТМ «Горячая штучка»</v>
          </cell>
        </row>
        <row r="69">
          <cell r="A69">
            <v>4607111039729</v>
          </cell>
          <cell r="B69" t="str">
            <v>SU003677</v>
          </cell>
          <cell r="C69" t="str">
            <v>P004733</v>
          </cell>
          <cell r="D69">
            <v>4301135665</v>
          </cell>
          <cell r="E69">
            <v>4607111039729</v>
          </cell>
          <cell r="G69">
            <v>0.2</v>
          </cell>
          <cell r="H69">
            <v>6</v>
          </cell>
          <cell r="I69">
            <v>1.2</v>
          </cell>
          <cell r="J69">
            <v>1.56</v>
          </cell>
          <cell r="K69">
            <v>140</v>
          </cell>
          <cell r="L69" t="str">
            <v>14</v>
          </cell>
          <cell r="M69" t="str">
            <v>Короб, мин. 1</v>
          </cell>
          <cell r="N69" t="str">
            <v>МГ</v>
          </cell>
          <cell r="P69">
            <v>365</v>
          </cell>
          <cell r="Q69" t="str">
            <v>Снеки «Чебупицца Маргарита» Фикс.вес 0,2 ТС «Foodgital» ТМ «Горячая штучка»</v>
          </cell>
        </row>
        <row r="70">
          <cell r="A70">
            <v>4620207490228</v>
          </cell>
          <cell r="B70" t="str">
            <v>SU003676</v>
          </cell>
          <cell r="C70" t="str">
            <v>P004818</v>
          </cell>
          <cell r="D70">
            <v>4301135702</v>
          </cell>
          <cell r="E70">
            <v>4620207490228</v>
          </cell>
          <cell r="G70">
            <v>0.2</v>
          </cell>
          <cell r="H70">
            <v>6</v>
          </cell>
          <cell r="I70">
            <v>1.2</v>
          </cell>
          <cell r="J70">
            <v>1.56</v>
          </cell>
          <cell r="K70">
            <v>140</v>
          </cell>
          <cell r="L70" t="str">
            <v>14</v>
          </cell>
          <cell r="M70" t="str">
            <v>Короб, мин. 1</v>
          </cell>
          <cell r="N70" t="str">
            <v>МГ</v>
          </cell>
          <cell r="P70">
            <v>365</v>
          </cell>
          <cell r="Q70" t="str">
            <v>Снеки «Чебупицца со вкусом 4 сыра» Фикс.вес 0,2 ТС «Foodgital» ТМ «Горячая штучка»</v>
          </cell>
        </row>
        <row r="71">
          <cell r="Q71" t="str">
            <v>Итого</v>
          </cell>
        </row>
        <row r="72">
          <cell r="Q72" t="str">
            <v>Итого</v>
          </cell>
        </row>
        <row r="73">
          <cell r="B73" t="str">
            <v>Бульмени вес ГШ</v>
          </cell>
        </row>
        <row r="74">
          <cell r="B74" t="str">
            <v>Пельмени</v>
          </cell>
        </row>
        <row r="75">
          <cell r="A75">
            <v>4607111037411</v>
          </cell>
          <cell r="B75" t="str">
            <v>SU002798</v>
          </cell>
          <cell r="C75" t="str">
            <v>P003687</v>
          </cell>
          <cell r="D75">
            <v>4301070977</v>
          </cell>
          <cell r="E75">
            <v>4607111037411</v>
          </cell>
          <cell r="G75">
            <v>2.7</v>
          </cell>
          <cell r="H75">
            <v>1</v>
          </cell>
          <cell r="I75">
            <v>2.7</v>
          </cell>
          <cell r="J75">
            <v>2.8132000000000001</v>
          </cell>
          <cell r="K75">
            <v>234</v>
          </cell>
          <cell r="L75" t="str">
            <v>18</v>
          </cell>
          <cell r="M75" t="str">
            <v>Короб, мин. 1</v>
          </cell>
          <cell r="N75" t="str">
            <v>МГ</v>
          </cell>
          <cell r="P75">
            <v>180</v>
          </cell>
          <cell r="Q75" t="str">
            <v>Пельмени «Бульмени с говядиной и свининой Наваристые» Весовые Сфера ТМ «Горячая штучка» 2,7 кг</v>
          </cell>
        </row>
        <row r="76">
          <cell r="A76">
            <v>4607111036728</v>
          </cell>
          <cell r="B76" t="str">
            <v>SU002595</v>
          </cell>
          <cell r="C76" t="str">
            <v>P003697</v>
          </cell>
          <cell r="D76">
            <v>4301070981</v>
          </cell>
          <cell r="E76">
            <v>4607111036728</v>
          </cell>
          <cell r="G76">
            <v>5</v>
          </cell>
          <cell r="H76">
            <v>1</v>
          </cell>
          <cell r="I76">
            <v>5</v>
          </cell>
          <cell r="J76">
            <v>5.2131999999999996</v>
          </cell>
          <cell r="K76">
            <v>144</v>
          </cell>
          <cell r="L76" t="str">
            <v>12</v>
          </cell>
          <cell r="M76" t="str">
            <v>Короб, мин. 1</v>
          </cell>
          <cell r="N76" t="str">
            <v>МГ</v>
          </cell>
          <cell r="P76">
            <v>180</v>
          </cell>
          <cell r="Q76" t="str">
            <v>Пельмени «Бульмени с говядиной и свининой Наваристые» Весовые Сфера ТМ «Горячая штучка» 5 кг</v>
          </cell>
        </row>
        <row r="77">
          <cell r="Q77" t="str">
            <v>Итого</v>
          </cell>
        </row>
        <row r="78">
          <cell r="Q78" t="str">
            <v>Итого</v>
          </cell>
        </row>
        <row r="79">
          <cell r="B79" t="str">
            <v>Бельмеши</v>
          </cell>
        </row>
        <row r="80">
          <cell r="B80" t="str">
            <v>Снеки</v>
          </cell>
        </row>
        <row r="81">
          <cell r="A81">
            <v>4607111033659</v>
          </cell>
          <cell r="B81" t="str">
            <v>SU003593</v>
          </cell>
          <cell r="C81" t="str">
            <v>P004598</v>
          </cell>
          <cell r="D81">
            <v>4301135574</v>
          </cell>
          <cell r="E81">
            <v>4607111033659</v>
          </cell>
          <cell r="G81">
            <v>0.3</v>
          </cell>
          <cell r="H81">
            <v>12</v>
          </cell>
          <cell r="I81">
            <v>3.6</v>
          </cell>
          <cell r="J81">
            <v>4.3036000000000003</v>
          </cell>
          <cell r="K81">
            <v>70</v>
          </cell>
          <cell r="L81" t="str">
            <v>14</v>
          </cell>
          <cell r="M81" t="str">
            <v>Короб, мин. 1</v>
          </cell>
          <cell r="N81" t="str">
            <v>МГ</v>
          </cell>
          <cell r="P81">
            <v>180</v>
          </cell>
          <cell r="Q81" t="str">
            <v>Снеки «Бельмеши сочные с мясом» Фикс.вес 0,3 Пакет ТМ «Горячая штучка»</v>
          </cell>
        </row>
        <row r="82">
          <cell r="A82">
            <v>4607111033659</v>
          </cell>
          <cell r="B82" t="str">
            <v>SU003592</v>
          </cell>
          <cell r="C82" t="str">
            <v>P004596</v>
          </cell>
          <cell r="D82">
            <v>4301135586</v>
          </cell>
          <cell r="E82">
            <v>4607111033659</v>
          </cell>
          <cell r="G82">
            <v>0.3</v>
          </cell>
          <cell r="H82">
            <v>6</v>
          </cell>
          <cell r="I82">
            <v>1.8</v>
          </cell>
          <cell r="J82">
            <v>2.2218</v>
          </cell>
          <cell r="K82">
            <v>140</v>
          </cell>
          <cell r="L82" t="str">
            <v>14</v>
          </cell>
          <cell r="M82" t="str">
            <v>Короб, мин. 1</v>
          </cell>
          <cell r="N82" t="str">
            <v>МГ</v>
          </cell>
          <cell r="P82">
            <v>180</v>
          </cell>
          <cell r="Q82" t="str">
            <v>Снеки «Бельмеши сочные с мясом» Фикс.вес 0,3 Пакет ТМ «Горячая штучка»</v>
          </cell>
        </row>
        <row r="83">
          <cell r="Q83" t="str">
            <v>Итого</v>
          </cell>
        </row>
        <row r="84">
          <cell r="Q84" t="str">
            <v>Итого</v>
          </cell>
        </row>
        <row r="85">
          <cell r="B85" t="str">
            <v>Крылышки ГШ</v>
          </cell>
        </row>
        <row r="86">
          <cell r="B86" t="str">
            <v>Крылья</v>
          </cell>
        </row>
        <row r="87">
          <cell r="A87">
            <v>4607111034120</v>
          </cell>
          <cell r="B87" t="str">
            <v>SU003591</v>
          </cell>
          <cell r="C87" t="str">
            <v>P004588</v>
          </cell>
          <cell r="D87">
            <v>4301131047</v>
          </cell>
          <cell r="E87">
            <v>4607111034120</v>
          </cell>
          <cell r="G87">
            <v>0.3</v>
          </cell>
          <cell r="H87">
            <v>12</v>
          </cell>
          <cell r="I87">
            <v>3.6</v>
          </cell>
          <cell r="J87">
            <v>4.3036000000000003</v>
          </cell>
          <cell r="K87">
            <v>70</v>
          </cell>
          <cell r="L87" t="str">
            <v>14</v>
          </cell>
          <cell r="M87" t="str">
            <v>Короб, мин. 1</v>
          </cell>
          <cell r="N87" t="str">
            <v>МГ</v>
          </cell>
          <cell r="P87">
            <v>180</v>
          </cell>
          <cell r="Q87" t="str">
            <v>Крылья «Хрустящие крылышки» Фикс.вес 0,3 Пакет ТМ «Горячая штучка»</v>
          </cell>
        </row>
        <row r="88">
          <cell r="A88">
            <v>4607111034137</v>
          </cell>
          <cell r="B88" t="str">
            <v>SU003607</v>
          </cell>
          <cell r="C88" t="str">
            <v>P004589</v>
          </cell>
          <cell r="D88">
            <v>4301131046</v>
          </cell>
          <cell r="E88">
            <v>4607111034137</v>
          </cell>
          <cell r="G88">
            <v>0.3</v>
          </cell>
          <cell r="H88">
            <v>12</v>
          </cell>
          <cell r="I88">
            <v>3.6</v>
          </cell>
          <cell r="J88">
            <v>4.3036000000000003</v>
          </cell>
          <cell r="K88">
            <v>70</v>
          </cell>
          <cell r="L88" t="str">
            <v>14</v>
          </cell>
          <cell r="M88" t="str">
            <v>Короб, мин. 1</v>
          </cell>
          <cell r="N88" t="str">
            <v>МГ</v>
          </cell>
          <cell r="P88">
            <v>180</v>
          </cell>
          <cell r="Q88" t="str">
            <v>Крылья «Крылышки острые к пиву» Фикс.вес 0,3 Пакет ТМ «Горячая штучка»</v>
          </cell>
        </row>
        <row r="89">
          <cell r="Q89" t="str">
            <v>Итого</v>
          </cell>
        </row>
        <row r="90">
          <cell r="Q90" t="str">
            <v>Итого</v>
          </cell>
        </row>
        <row r="91">
          <cell r="B91" t="str">
            <v>Чебупели</v>
          </cell>
        </row>
        <row r="92">
          <cell r="B92" t="str">
            <v>Снеки</v>
          </cell>
        </row>
        <row r="93">
          <cell r="A93">
            <v>4620207491027</v>
          </cell>
          <cell r="B93" t="str">
            <v>SU003887</v>
          </cell>
          <cell r="C93" t="str">
            <v>P004969</v>
          </cell>
          <cell r="D93">
            <v>4301135763</v>
          </cell>
          <cell r="E93">
            <v>4620207491027</v>
          </cell>
          <cell r="G93">
            <v>0.24</v>
          </cell>
          <cell r="H93">
            <v>12</v>
          </cell>
          <cell r="I93">
            <v>2.88</v>
          </cell>
          <cell r="J93">
            <v>3.5836000000000001</v>
          </cell>
          <cell r="K93">
            <v>70</v>
          </cell>
          <cell r="L93" t="str">
            <v>14</v>
          </cell>
          <cell r="M93" t="str">
            <v>Короб, мин. 1</v>
          </cell>
          <cell r="N93" t="str">
            <v>МГ</v>
          </cell>
          <cell r="P93">
            <v>180</v>
          </cell>
          <cell r="Q93" t="str">
            <v>Снеки «Готовые чебупели острые с мясом» Фикс.вес 0,24 ТМ «Горячая штучка»</v>
          </cell>
        </row>
        <row r="94">
          <cell r="A94">
            <v>4620207491003</v>
          </cell>
          <cell r="B94" t="str">
            <v>SU003889</v>
          </cell>
          <cell r="C94" t="str">
            <v>P004971</v>
          </cell>
          <cell r="D94">
            <v>4301135793</v>
          </cell>
          <cell r="E94">
            <v>4620207491003</v>
          </cell>
          <cell r="G94">
            <v>0.24</v>
          </cell>
          <cell r="H94">
            <v>12</v>
          </cell>
          <cell r="I94">
            <v>2.88</v>
          </cell>
          <cell r="J94">
            <v>3.5836000000000001</v>
          </cell>
          <cell r="K94">
            <v>70</v>
          </cell>
          <cell r="L94" t="str">
            <v>14</v>
          </cell>
          <cell r="M94" t="str">
            <v>Короб, мин. 1</v>
          </cell>
          <cell r="N94" t="str">
            <v>МГ</v>
          </cell>
          <cell r="P94">
            <v>180</v>
          </cell>
          <cell r="Q94" t="str">
            <v>Снеки «Готовые чебупели с ветчиной и сыром» Фикс.вес 0,24 ТМ «Горячая штучка»</v>
          </cell>
        </row>
        <row r="95">
          <cell r="A95">
            <v>4620207491034</v>
          </cell>
          <cell r="B95" t="str">
            <v>SU003892</v>
          </cell>
          <cell r="C95" t="str">
            <v>P004974</v>
          </cell>
          <cell r="D95">
            <v>4301135768</v>
          </cell>
          <cell r="E95">
            <v>4620207491034</v>
          </cell>
          <cell r="G95">
            <v>0.24</v>
          </cell>
          <cell r="H95">
            <v>12</v>
          </cell>
          <cell r="I95">
            <v>2.88</v>
          </cell>
          <cell r="J95">
            <v>3.5836000000000001</v>
          </cell>
          <cell r="K95">
            <v>70</v>
          </cell>
          <cell r="L95" t="str">
            <v>14</v>
          </cell>
          <cell r="M95" t="str">
            <v>Короб, мин. 1</v>
          </cell>
          <cell r="N95" t="str">
            <v>МГ</v>
          </cell>
          <cell r="P95">
            <v>180</v>
          </cell>
          <cell r="Q95" t="str">
            <v>Снеки «Готовые чебупели с мясом» Фикс.вес 0,24 ТМ «Горячая штучка»</v>
          </cell>
        </row>
        <row r="96">
          <cell r="A96">
            <v>4620207491010</v>
          </cell>
          <cell r="B96" t="str">
            <v>SU003884</v>
          </cell>
          <cell r="C96" t="str">
            <v>P004966</v>
          </cell>
          <cell r="D96">
            <v>4301135760</v>
          </cell>
          <cell r="E96">
            <v>4620207491010</v>
          </cell>
          <cell r="G96">
            <v>0.24</v>
          </cell>
          <cell r="H96">
            <v>12</v>
          </cell>
          <cell r="I96">
            <v>2.88</v>
          </cell>
          <cell r="J96">
            <v>3.5836000000000001</v>
          </cell>
          <cell r="K96">
            <v>70</v>
          </cell>
          <cell r="L96" t="str">
            <v>14</v>
          </cell>
          <cell r="M96" t="str">
            <v>Короб, мин. 1</v>
          </cell>
          <cell r="N96" t="str">
            <v>МГ</v>
          </cell>
          <cell r="P96">
            <v>180</v>
          </cell>
          <cell r="Q96" t="str">
            <v>Снеки «Готовые чебупели сочные с мясом» Фикс.вес 0,24 ТМ «Горячая штучка»</v>
          </cell>
        </row>
        <row r="97">
          <cell r="A97">
            <v>4607111035028</v>
          </cell>
          <cell r="B97" t="str">
            <v>SU003605</v>
          </cell>
          <cell r="C97" t="str">
            <v>P004595</v>
          </cell>
          <cell r="D97">
            <v>4301135571</v>
          </cell>
          <cell r="E97">
            <v>4607111035028</v>
          </cell>
          <cell r="G97">
            <v>0.48</v>
          </cell>
          <cell r="H97">
            <v>8</v>
          </cell>
          <cell r="I97">
            <v>3.84</v>
          </cell>
          <cell r="J97">
            <v>4.4488000000000003</v>
          </cell>
          <cell r="K97">
            <v>70</v>
          </cell>
          <cell r="L97" t="str">
            <v>14</v>
          </cell>
          <cell r="M97" t="str">
            <v>Короб, мин. 1</v>
          </cell>
          <cell r="N97" t="str">
            <v>МГ</v>
          </cell>
          <cell r="P97">
            <v>180</v>
          </cell>
          <cell r="Q97" t="str">
            <v>Снеки «Готовые чебупели сочные с мясом» Фикс.вес 0,48 ТМ «Горячая штучка»</v>
          </cell>
        </row>
        <row r="98">
          <cell r="Q98" t="str">
            <v>Итого</v>
          </cell>
        </row>
        <row r="99">
          <cell r="Q99" t="str">
            <v>Итого</v>
          </cell>
        </row>
        <row r="100">
          <cell r="B100" t="str">
            <v>Чебуреки ГШ</v>
          </cell>
        </row>
        <row r="101">
          <cell r="B101" t="str">
            <v>Чебуреки</v>
          </cell>
        </row>
        <row r="102">
          <cell r="A102">
            <v>4607025784012</v>
          </cell>
          <cell r="B102" t="str">
            <v>SU002573</v>
          </cell>
          <cell r="C102" t="str">
            <v>P004138</v>
          </cell>
          <cell r="D102">
            <v>4301136070</v>
          </cell>
          <cell r="E102">
            <v>4607025784012</v>
          </cell>
          <cell r="G102">
            <v>0.09</v>
          </cell>
          <cell r="H102">
            <v>24</v>
          </cell>
          <cell r="I102">
            <v>2.16</v>
          </cell>
          <cell r="J102">
            <v>2.4912000000000001</v>
          </cell>
          <cell r="K102">
            <v>126</v>
          </cell>
          <cell r="L102" t="str">
            <v>14</v>
          </cell>
          <cell r="M102" t="str">
            <v>Короб, мин. 1</v>
          </cell>
          <cell r="N102" t="str">
            <v>МГ</v>
          </cell>
          <cell r="P102">
            <v>180</v>
          </cell>
          <cell r="Q102" t="str">
            <v>Чебуреки с мясом Базовый ассортимент Штучка 0,09 Пленка Горячая штучка</v>
          </cell>
        </row>
        <row r="103">
          <cell r="Q103" t="str">
            <v>Итого</v>
          </cell>
        </row>
        <row r="104">
          <cell r="Q104" t="str">
            <v>Итого</v>
          </cell>
        </row>
        <row r="105">
          <cell r="B105" t="str">
            <v>Бульмени ГШ</v>
          </cell>
        </row>
        <row r="106">
          <cell r="B106" t="str">
            <v>Пельмени</v>
          </cell>
        </row>
        <row r="107">
          <cell r="A107">
            <v>4620207491157</v>
          </cell>
          <cell r="B107" t="str">
            <v>SU003717</v>
          </cell>
          <cell r="C107" t="str">
            <v>P004819</v>
          </cell>
          <cell r="D107">
            <v>4301071074</v>
          </cell>
          <cell r="E107">
            <v>4620207491157</v>
          </cell>
          <cell r="G107">
            <v>0.7</v>
          </cell>
          <cell r="H107">
            <v>10</v>
          </cell>
          <cell r="I107">
            <v>7</v>
          </cell>
          <cell r="J107">
            <v>7.28</v>
          </cell>
          <cell r="K107">
            <v>84</v>
          </cell>
          <cell r="L107" t="str">
            <v>12</v>
          </cell>
          <cell r="M107" t="str">
            <v>Короб, мин. 1</v>
          </cell>
          <cell r="N107" t="str">
            <v>МГ</v>
          </cell>
          <cell r="P107">
            <v>180</v>
          </cell>
          <cell r="Q107" t="str">
            <v>Пельмени «Бульмени мини с мясом и оливковым маслом» Фикс.вес 0,7 сфера ТМ «Горячая штучка»</v>
          </cell>
        </row>
        <row r="108">
          <cell r="A108">
            <v>4607111039262</v>
          </cell>
          <cell r="B108" t="str">
            <v>SU003527</v>
          </cell>
          <cell r="C108" t="str">
            <v>P004474</v>
          </cell>
          <cell r="D108">
            <v>4301071051</v>
          </cell>
          <cell r="E108">
            <v>4607111039262</v>
          </cell>
          <cell r="G108">
            <v>0.4</v>
          </cell>
          <cell r="H108">
            <v>16</v>
          </cell>
          <cell r="I108">
            <v>6.4</v>
          </cell>
          <cell r="J108">
            <v>6.7195999999999998</v>
          </cell>
          <cell r="K108">
            <v>84</v>
          </cell>
          <cell r="L108" t="str">
            <v>12</v>
          </cell>
          <cell r="M108" t="str">
            <v>Короб, мин. 1</v>
          </cell>
          <cell r="N108" t="str">
            <v>МГ</v>
          </cell>
          <cell r="P108">
            <v>180</v>
          </cell>
          <cell r="Q108" t="str">
            <v>Пельмени «Бульмени с говядиной и свининой» 0,4 Сфера ТМ «Горячая штучка»</v>
          </cell>
        </row>
        <row r="109">
          <cell r="A109">
            <v>4607111039248</v>
          </cell>
          <cell r="B109" t="str">
            <v>SU003460</v>
          </cell>
          <cell r="C109" t="str">
            <v>P004345</v>
          </cell>
          <cell r="D109">
            <v>4301071038</v>
          </cell>
          <cell r="E109">
            <v>4607111039248</v>
          </cell>
          <cell r="G109">
            <v>0.7</v>
          </cell>
          <cell r="H109">
            <v>10</v>
          </cell>
          <cell r="I109">
            <v>7</v>
          </cell>
          <cell r="J109">
            <v>7.3</v>
          </cell>
          <cell r="K109">
            <v>84</v>
          </cell>
          <cell r="L109" t="str">
            <v>12</v>
          </cell>
          <cell r="M109" t="str">
            <v>Короб, мин. 1</v>
          </cell>
          <cell r="N109" t="str">
            <v>МГ</v>
          </cell>
          <cell r="P109">
            <v>180</v>
          </cell>
          <cell r="Q109" t="str">
            <v>Пельмени «Бульмени с говядиной и свининой» 0,7 Сфера ТМ «Горячая штучка»</v>
          </cell>
        </row>
        <row r="110">
          <cell r="A110">
            <v>4607111039293</v>
          </cell>
          <cell r="B110" t="str">
            <v>SU003528</v>
          </cell>
          <cell r="C110" t="str">
            <v>P004444</v>
          </cell>
          <cell r="D110">
            <v>4301071049</v>
          </cell>
          <cell r="E110">
            <v>4607111039293</v>
          </cell>
          <cell r="G110">
            <v>0.4</v>
          </cell>
          <cell r="H110">
            <v>16</v>
          </cell>
          <cell r="I110">
            <v>6.4</v>
          </cell>
          <cell r="J110">
            <v>6.7195999999999998</v>
          </cell>
          <cell r="K110">
            <v>84</v>
          </cell>
          <cell r="L110" t="str">
            <v>12</v>
          </cell>
          <cell r="M110" t="str">
            <v>Короб, мин. 1</v>
          </cell>
          <cell r="N110" t="str">
            <v>МГ</v>
          </cell>
          <cell r="P110">
            <v>180</v>
          </cell>
          <cell r="Q110" t="str">
            <v>Пельмени «Бульмени со сливочным маслом» Фикс.вес 0,4 ТМ «Горячая штучка»</v>
          </cell>
        </row>
        <row r="111">
          <cell r="A111">
            <v>4607111039279</v>
          </cell>
          <cell r="B111" t="str">
            <v>SU003459</v>
          </cell>
          <cell r="C111" t="str">
            <v>P004346</v>
          </cell>
          <cell r="D111">
            <v>4301071039</v>
          </cell>
          <cell r="E111">
            <v>4607111039279</v>
          </cell>
          <cell r="G111">
            <v>0.7</v>
          </cell>
          <cell r="H111">
            <v>10</v>
          </cell>
          <cell r="I111">
            <v>7</v>
          </cell>
          <cell r="J111">
            <v>7.3</v>
          </cell>
          <cell r="K111">
            <v>84</v>
          </cell>
          <cell r="L111" t="str">
            <v>12</v>
          </cell>
          <cell r="M111" t="str">
            <v>Короб, мин. 1</v>
          </cell>
          <cell r="N111" t="str">
            <v>МГ</v>
          </cell>
          <cell r="P111">
            <v>180</v>
          </cell>
          <cell r="Q111" t="str">
            <v>Пельмени «Бульмени со сливочным маслом» 0,7 Сфера ТМ «Горячая штучка»</v>
          </cell>
        </row>
        <row r="112">
          <cell r="Q112" t="str">
            <v>Итого</v>
          </cell>
        </row>
        <row r="113">
          <cell r="Q113" t="str">
            <v>Итого</v>
          </cell>
        </row>
        <row r="114">
          <cell r="B114" t="str">
            <v>Снеки</v>
          </cell>
        </row>
        <row r="115">
          <cell r="A115">
            <v>4620207490983</v>
          </cell>
          <cell r="B115" t="str">
            <v>SU003727</v>
          </cell>
          <cell r="C115" t="str">
            <v>P004749</v>
          </cell>
          <cell r="D115">
            <v>4301135670</v>
          </cell>
          <cell r="E115">
            <v>4620207490983</v>
          </cell>
          <cell r="G115">
            <v>0.22</v>
          </cell>
          <cell r="H115">
            <v>12</v>
          </cell>
          <cell r="I115">
            <v>2.64</v>
          </cell>
          <cell r="J115">
            <v>3.3435999999999999</v>
          </cell>
          <cell r="K115">
            <v>70</v>
          </cell>
          <cell r="L115" t="str">
            <v>14</v>
          </cell>
          <cell r="M115" t="str">
            <v>Короб, мин. 1</v>
          </cell>
          <cell r="N115" t="str">
            <v>МГ</v>
          </cell>
          <cell r="P115">
            <v>180</v>
          </cell>
          <cell r="Q115" t="str">
            <v>Снеки «Бульмени хрустящие с мясом» Фикс.вес 0,22 сфера ТМ «Горячая штучка»</v>
          </cell>
        </row>
        <row r="116">
          <cell r="Q116" t="str">
            <v>Итого</v>
          </cell>
        </row>
        <row r="117">
          <cell r="Q117" t="str">
            <v>Итого</v>
          </cell>
        </row>
        <row r="118">
          <cell r="B118" t="str">
            <v>Чебупицца</v>
          </cell>
        </row>
        <row r="119">
          <cell r="B119" t="str">
            <v>Снеки</v>
          </cell>
        </row>
        <row r="120">
          <cell r="A120">
            <v>4607111034014</v>
          </cell>
          <cell r="B120" t="str">
            <v>SU003578</v>
          </cell>
          <cell r="C120" t="str">
            <v>P004484</v>
          </cell>
          <cell r="D120">
            <v>4301135555</v>
          </cell>
          <cell r="E120">
            <v>4607111034014</v>
          </cell>
          <cell r="G120">
            <v>0.25</v>
          </cell>
          <cell r="H120">
            <v>12</v>
          </cell>
          <cell r="I120">
            <v>3</v>
          </cell>
          <cell r="J120">
            <v>3.7035999999999998</v>
          </cell>
          <cell r="K120">
            <v>70</v>
          </cell>
          <cell r="L120" t="str">
            <v>14</v>
          </cell>
          <cell r="M120" t="str">
            <v>Короб, мин. 1</v>
          </cell>
          <cell r="N120" t="str">
            <v>МГ</v>
          </cell>
          <cell r="P120">
            <v>180</v>
          </cell>
          <cell r="Q120" t="str">
            <v>Снеки «Чебупицца курочка По-итальянски» Фикс.вес 0,25 Пакет ТМ «Горячая штучка»</v>
          </cell>
        </row>
        <row r="121">
          <cell r="A121">
            <v>4607111033994</v>
          </cell>
          <cell r="B121" t="str">
            <v>SU003580</v>
          </cell>
          <cell r="C121" t="str">
            <v>P004486</v>
          </cell>
          <cell r="D121">
            <v>4301135532</v>
          </cell>
          <cell r="E121">
            <v>4607111033994</v>
          </cell>
          <cell r="G121">
            <v>0.25</v>
          </cell>
          <cell r="H121">
            <v>12</v>
          </cell>
          <cell r="I121">
            <v>3</v>
          </cell>
          <cell r="J121">
            <v>3.7035999999999998</v>
          </cell>
          <cell r="K121">
            <v>70</v>
          </cell>
          <cell r="L121" t="str">
            <v>14</v>
          </cell>
          <cell r="M121" t="str">
            <v>Короб, мин. 1</v>
          </cell>
          <cell r="N121" t="str">
            <v>МГ</v>
          </cell>
          <cell r="P121">
            <v>180</v>
          </cell>
          <cell r="Q121" t="str">
            <v>Снеки «Чебупицца Пепперони» Фикс.вес 0,25 Пакет ТМ «Горячая штучка»</v>
          </cell>
        </row>
        <row r="122">
          <cell r="Q122" t="str">
            <v>Итого</v>
          </cell>
        </row>
        <row r="123">
          <cell r="Q123" t="str">
            <v>Итого</v>
          </cell>
        </row>
        <row r="124">
          <cell r="B124" t="str">
            <v>Хотстеры</v>
          </cell>
        </row>
        <row r="125">
          <cell r="B125" t="str">
            <v>Снеки</v>
          </cell>
        </row>
        <row r="126">
          <cell r="A126">
            <v>4607111039095</v>
          </cell>
          <cell r="B126" t="str">
            <v>SU003384</v>
          </cell>
          <cell r="C126" t="str">
            <v>P004205</v>
          </cell>
          <cell r="D126">
            <v>4301135549</v>
          </cell>
          <cell r="E126">
            <v>4607111039095</v>
          </cell>
          <cell r="G126">
            <v>0.25</v>
          </cell>
          <cell r="H126">
            <v>12</v>
          </cell>
          <cell r="I126">
            <v>3</v>
          </cell>
          <cell r="J126">
            <v>3.7480000000000002</v>
          </cell>
          <cell r="K126">
            <v>70</v>
          </cell>
          <cell r="L126" t="str">
            <v>14</v>
          </cell>
          <cell r="M126" t="str">
            <v>Короб, мин. 1</v>
          </cell>
          <cell r="N126" t="str">
            <v>МГ</v>
          </cell>
          <cell r="P126">
            <v>180</v>
          </cell>
          <cell r="Q126" t="str">
            <v>Снеки «Хотстеры с сыром» ф/в 0,25 ТМ «Горячая штучка»</v>
          </cell>
        </row>
        <row r="127">
          <cell r="A127">
            <v>4607111034199</v>
          </cell>
          <cell r="B127" t="str">
            <v>SU003576</v>
          </cell>
          <cell r="C127" t="str">
            <v>P004489</v>
          </cell>
          <cell r="D127">
            <v>4301135550</v>
          </cell>
          <cell r="E127">
            <v>4607111034199</v>
          </cell>
          <cell r="G127">
            <v>0.25</v>
          </cell>
          <cell r="H127">
            <v>12</v>
          </cell>
          <cell r="I127">
            <v>3</v>
          </cell>
          <cell r="J127">
            <v>3.7035999999999998</v>
          </cell>
          <cell r="K127">
            <v>70</v>
          </cell>
          <cell r="L127" t="str">
            <v>14</v>
          </cell>
          <cell r="M127" t="str">
            <v>Короб, мин. 1</v>
          </cell>
          <cell r="N127" t="str">
            <v>МГ</v>
          </cell>
          <cell r="P127">
            <v>180</v>
          </cell>
          <cell r="Q127" t="str">
            <v>Снеки «Хотстеры» Фикс.вес 0,25 Пакет ТМ «Горячая штучка»</v>
          </cell>
        </row>
        <row r="128">
          <cell r="Q128" t="str">
            <v>Итого</v>
          </cell>
        </row>
        <row r="129">
          <cell r="Q129" t="str">
            <v>Итого</v>
          </cell>
        </row>
        <row r="130">
          <cell r="B130" t="str">
            <v>Круггетсы</v>
          </cell>
        </row>
        <row r="131">
          <cell r="B131" t="str">
            <v>Снеки</v>
          </cell>
        </row>
        <row r="132">
          <cell r="A132">
            <v>4620207490914</v>
          </cell>
          <cell r="B132" t="str">
            <v>SU003872</v>
          </cell>
          <cell r="C132" t="str">
            <v>P004956</v>
          </cell>
          <cell r="D132">
            <v>4301135753</v>
          </cell>
          <cell r="E132">
            <v>4620207490914</v>
          </cell>
          <cell r="G132">
            <v>0.2</v>
          </cell>
          <cell r="H132">
            <v>12</v>
          </cell>
          <cell r="I132">
            <v>2.4</v>
          </cell>
          <cell r="J132">
            <v>2.68</v>
          </cell>
          <cell r="K132">
            <v>70</v>
          </cell>
          <cell r="L132" t="str">
            <v>14</v>
          </cell>
          <cell r="M132" t="str">
            <v>Короб, мин. 1</v>
          </cell>
          <cell r="N132" t="str">
            <v>МГ</v>
          </cell>
          <cell r="P132">
            <v>180</v>
          </cell>
          <cell r="Q132" t="str">
            <v>Снеки «Круггетсы с сырным соусом» Фикс.вес 0,2 ТМ «Горячая штучка»</v>
          </cell>
        </row>
        <row r="133">
          <cell r="A133">
            <v>4620207490853</v>
          </cell>
          <cell r="B133" t="str">
            <v>SU003870</v>
          </cell>
          <cell r="C133" t="str">
            <v>P004953</v>
          </cell>
          <cell r="D133">
            <v>4301135778</v>
          </cell>
          <cell r="E133">
            <v>4620207490853</v>
          </cell>
          <cell r="G133">
            <v>0.2</v>
          </cell>
          <cell r="H133">
            <v>12</v>
          </cell>
          <cell r="I133">
            <v>2.4</v>
          </cell>
          <cell r="J133">
            <v>2.68</v>
          </cell>
          <cell r="K133">
            <v>70</v>
          </cell>
          <cell r="L133" t="str">
            <v>14</v>
          </cell>
          <cell r="M133" t="str">
            <v>Короб, мин. 1</v>
          </cell>
          <cell r="N133" t="str">
            <v>МГ</v>
          </cell>
          <cell r="P133">
            <v>180</v>
          </cell>
          <cell r="Q133" t="str">
            <v>Снеки «Круггетсы сочные» Фикс.вес 0,2 ТМ «Горячая штучка»</v>
          </cell>
        </row>
        <row r="134">
          <cell r="Q134" t="str">
            <v>Итого</v>
          </cell>
        </row>
        <row r="135">
          <cell r="Q135" t="str">
            <v>Итого</v>
          </cell>
        </row>
        <row r="136">
          <cell r="B136" t="str">
            <v>Пекерсы</v>
          </cell>
        </row>
        <row r="137">
          <cell r="B137" t="str">
            <v>Снеки</v>
          </cell>
        </row>
        <row r="138">
          <cell r="A138">
            <v>4607111035806</v>
          </cell>
          <cell r="B138" t="str">
            <v>SU003596</v>
          </cell>
          <cell r="C138" t="str">
            <v>P004594</v>
          </cell>
          <cell r="D138">
            <v>4301135570</v>
          </cell>
          <cell r="E138">
            <v>4607111035806</v>
          </cell>
          <cell r="G138">
            <v>0.25</v>
          </cell>
          <cell r="H138">
            <v>12</v>
          </cell>
          <cell r="I138">
            <v>3</v>
          </cell>
          <cell r="J138">
            <v>3.7035999999999998</v>
          </cell>
          <cell r="K138">
            <v>70</v>
          </cell>
          <cell r="L138" t="str">
            <v>14</v>
          </cell>
          <cell r="M138" t="str">
            <v>Короб, мин. 1</v>
          </cell>
          <cell r="N138" t="str">
            <v>МГ</v>
          </cell>
          <cell r="P138">
            <v>180</v>
          </cell>
          <cell r="Q138" t="str">
            <v>Снеки «Пекерсы с индейкой в сливочном соусе» Фикс.вес 0,25 Пакет ТМ «Горячая штучка»</v>
          </cell>
        </row>
        <row r="139">
          <cell r="Q139" t="str">
            <v>Итого</v>
          </cell>
        </row>
        <row r="140">
          <cell r="Q140" t="str">
            <v>Итого</v>
          </cell>
        </row>
        <row r="141">
          <cell r="B141" t="str">
            <v>Хот-Догстер</v>
          </cell>
        </row>
        <row r="142">
          <cell r="B142" t="str">
            <v>Снеки</v>
          </cell>
        </row>
        <row r="143">
          <cell r="A143">
            <v>4607111039613</v>
          </cell>
          <cell r="B143" t="str">
            <v>SU003632</v>
          </cell>
          <cell r="C143" t="str">
            <v>P004630</v>
          </cell>
          <cell r="D143">
            <v>4301135607</v>
          </cell>
          <cell r="E143">
            <v>4607111039613</v>
          </cell>
          <cell r="G143">
            <v>0.09</v>
          </cell>
          <cell r="H143">
            <v>30</v>
          </cell>
          <cell r="I143">
            <v>2.7</v>
          </cell>
          <cell r="J143">
            <v>3.09</v>
          </cell>
          <cell r="K143">
            <v>126</v>
          </cell>
          <cell r="L143" t="str">
            <v>14</v>
          </cell>
          <cell r="M143" t="str">
            <v>Короб, мин. 1</v>
          </cell>
          <cell r="N143" t="str">
            <v>МГ</v>
          </cell>
          <cell r="P143">
            <v>180</v>
          </cell>
          <cell r="Q143" t="str">
            <v>Снеки «Хот-догстер» Фикс.вес 0,09 ТМ «Горячая штучка»</v>
          </cell>
        </row>
        <row r="144">
          <cell r="Q144" t="str">
            <v>Итого</v>
          </cell>
        </row>
        <row r="145">
          <cell r="Q145" t="str">
            <v>Итого</v>
          </cell>
        </row>
        <row r="146">
          <cell r="B146" t="str">
            <v>Супермени</v>
          </cell>
        </row>
        <row r="147">
          <cell r="B147" t="str">
            <v>Пельмени ПГП</v>
          </cell>
        </row>
        <row r="148">
          <cell r="A148">
            <v>4607111035646</v>
          </cell>
          <cell r="B148" t="str">
            <v>SU002177</v>
          </cell>
          <cell r="C148" t="str">
            <v>P004523</v>
          </cell>
          <cell r="D148">
            <v>4301135540</v>
          </cell>
          <cell r="E148">
            <v>4607111035646</v>
          </cell>
          <cell r="G148">
            <v>0.2</v>
          </cell>
          <cell r="H148">
            <v>8</v>
          </cell>
          <cell r="I148">
            <v>1.6</v>
          </cell>
          <cell r="J148">
            <v>2.12</v>
          </cell>
          <cell r="K148">
            <v>72</v>
          </cell>
          <cell r="L148" t="str">
            <v>6</v>
          </cell>
          <cell r="M148" t="str">
            <v>Короб, мин. 1</v>
          </cell>
          <cell r="N148" t="str">
            <v>МГ</v>
          </cell>
          <cell r="P148">
            <v>180</v>
          </cell>
          <cell r="Q148" t="str">
            <v>Пельмени ПГП «Супермени со сливочным маслом» 0,2 Сфера ТМ «Горячая штучка»</v>
          </cell>
        </row>
        <row r="149">
          <cell r="Q149" t="str">
            <v>Итого</v>
          </cell>
        </row>
        <row r="150">
          <cell r="Q150" t="str">
            <v>Итого</v>
          </cell>
        </row>
        <row r="151">
          <cell r="B151" t="str">
            <v>Чебуманы</v>
          </cell>
        </row>
        <row r="152">
          <cell r="B152" t="str">
            <v>Снеки</v>
          </cell>
        </row>
        <row r="153">
          <cell r="A153">
            <v>4607111036568</v>
          </cell>
          <cell r="B153" t="str">
            <v>SU003601</v>
          </cell>
          <cell r="C153" t="str">
            <v>P004597</v>
          </cell>
          <cell r="D153">
            <v>4301135591</v>
          </cell>
          <cell r="E153">
            <v>4607111036568</v>
          </cell>
          <cell r="G153">
            <v>0.28000000000000003</v>
          </cell>
          <cell r="H153">
            <v>6</v>
          </cell>
          <cell r="I153">
            <v>1.68</v>
          </cell>
          <cell r="J153">
            <v>2.1017999999999999</v>
          </cell>
          <cell r="K153">
            <v>140</v>
          </cell>
          <cell r="L153" t="str">
            <v>14</v>
          </cell>
          <cell r="M153" t="str">
            <v>Короб, мин. 1</v>
          </cell>
          <cell r="N153" t="str">
            <v>МГ</v>
          </cell>
          <cell r="P153">
            <v>180</v>
          </cell>
          <cell r="Q153" t="str">
            <v>Снеки «Чебуманы с говядиной» Фикс.вес 0,28 Пакет ТМ «Горячая штучка»</v>
          </cell>
        </row>
        <row r="154">
          <cell r="Q154" t="str">
            <v>Итого</v>
          </cell>
        </row>
        <row r="155">
          <cell r="Q155" t="str">
            <v>Итого</v>
          </cell>
        </row>
        <row r="156">
          <cell r="B156" t="str">
            <v>No Name</v>
          </cell>
        </row>
        <row r="157">
          <cell r="B157" t="str">
            <v>Зареченские продукты</v>
          </cell>
        </row>
        <row r="158">
          <cell r="B158" t="str">
            <v>Снеки</v>
          </cell>
        </row>
        <row r="159">
          <cell r="A159">
            <v>4607111039057</v>
          </cell>
          <cell r="B159" t="str">
            <v>SU003415</v>
          </cell>
          <cell r="C159" t="str">
            <v>P004235</v>
          </cell>
          <cell r="D159">
            <v>4301135548</v>
          </cell>
          <cell r="E159">
            <v>4607111039057</v>
          </cell>
          <cell r="G159">
            <v>1.8</v>
          </cell>
          <cell r="H159">
            <v>1</v>
          </cell>
          <cell r="I159">
            <v>1.8</v>
          </cell>
          <cell r="J159">
            <v>1.9</v>
          </cell>
          <cell r="K159">
            <v>234</v>
          </cell>
          <cell r="L159" t="str">
            <v>18</v>
          </cell>
          <cell r="M159" t="str">
            <v>Короб, мин. 1</v>
          </cell>
          <cell r="N159" t="str">
            <v>МГ</v>
          </cell>
          <cell r="P159">
            <v>180</v>
          </cell>
          <cell r="Q159" t="str">
            <v>Снеки «Сосисоны в темпуре» Весовой ТМ «No Name» 1,8</v>
          </cell>
        </row>
        <row r="160">
          <cell r="Q160" t="str">
            <v>Итого</v>
          </cell>
        </row>
        <row r="161">
          <cell r="Q161" t="str">
            <v>Итого</v>
          </cell>
        </row>
        <row r="162">
          <cell r="B162" t="str">
            <v>No Name ЗПФ</v>
          </cell>
        </row>
        <row r="163">
          <cell r="B163" t="str">
            <v>Пельмени</v>
          </cell>
        </row>
        <row r="164">
          <cell r="A164">
            <v>4640242180250</v>
          </cell>
          <cell r="B164" t="str">
            <v>SU002314</v>
          </cell>
          <cell r="C164" t="str">
            <v>P004568</v>
          </cell>
          <cell r="D164">
            <v>4301071056</v>
          </cell>
          <cell r="E164">
            <v>4640242180250</v>
          </cell>
          <cell r="G164">
            <v>5</v>
          </cell>
          <cell r="H164">
            <v>1</v>
          </cell>
          <cell r="I164">
            <v>5</v>
          </cell>
          <cell r="J164">
            <v>5.2131999999999996</v>
          </cell>
          <cell r="K164">
            <v>144</v>
          </cell>
          <cell r="L164" t="str">
            <v>12</v>
          </cell>
          <cell r="M164" t="str">
            <v>Короб, мин. 1</v>
          </cell>
          <cell r="N164" t="str">
            <v>МГ</v>
          </cell>
          <cell r="P164">
            <v>180</v>
          </cell>
          <cell r="Q164" t="str">
            <v>Пельмени «Хинкали Классические» Весовые ТМ «Зареченские» 5 кг</v>
          </cell>
        </row>
        <row r="165">
          <cell r="A165">
            <v>4607111036216</v>
          </cell>
          <cell r="B165" t="str">
            <v>SU000197</v>
          </cell>
          <cell r="C165" t="str">
            <v>P004472</v>
          </cell>
          <cell r="D165">
            <v>4301071050</v>
          </cell>
          <cell r="E165">
            <v>4607111036216</v>
          </cell>
          <cell r="G165">
            <v>5</v>
          </cell>
          <cell r="H165">
            <v>1</v>
          </cell>
          <cell r="I165">
            <v>5</v>
          </cell>
          <cell r="J165">
            <v>5.2131999999999996</v>
          </cell>
          <cell r="K165">
            <v>144</v>
          </cell>
          <cell r="L165" t="str">
            <v>12</v>
          </cell>
          <cell r="M165" t="str">
            <v>Короб, мин. 1</v>
          </cell>
          <cell r="N165" t="str">
            <v>МГ</v>
          </cell>
          <cell r="P165">
            <v>180</v>
          </cell>
          <cell r="Q165" t="str">
            <v>Пельмени «Пуговки с говядиной и свининой» Весовые Сфера ТМ «No Name» 5 кг</v>
          </cell>
        </row>
        <row r="166">
          <cell r="A166">
            <v>4607111036278</v>
          </cell>
          <cell r="B166" t="str">
            <v>SU002335</v>
          </cell>
          <cell r="C166" t="str">
            <v>P004619</v>
          </cell>
          <cell r="D166">
            <v>4301071061</v>
          </cell>
          <cell r="E166">
            <v>4607111036278</v>
          </cell>
          <cell r="G166">
            <v>5</v>
          </cell>
          <cell r="H166">
            <v>1</v>
          </cell>
          <cell r="I166">
            <v>5</v>
          </cell>
          <cell r="J166">
            <v>5.2405999999999997</v>
          </cell>
          <cell r="K166">
            <v>84</v>
          </cell>
          <cell r="L166" t="str">
            <v>12</v>
          </cell>
          <cell r="M166" t="str">
            <v>Короб, мин. 1</v>
          </cell>
          <cell r="N166" t="str">
            <v>МГ</v>
          </cell>
          <cell r="P166">
            <v>180</v>
          </cell>
          <cell r="Q166" t="str">
            <v>Пельмени «Умелый повар» Весовые Равиоли ТМ «No name» 5 кг</v>
          </cell>
        </row>
        <row r="167">
          <cell r="Q167" t="str">
            <v>Итого</v>
          </cell>
        </row>
        <row r="168">
          <cell r="Q168" t="str">
            <v>Итого</v>
          </cell>
        </row>
        <row r="169">
          <cell r="B169" t="str">
            <v>Вареники</v>
          </cell>
        </row>
        <row r="170">
          <cell r="A170">
            <v>4607111036834</v>
          </cell>
          <cell r="B170" t="str">
            <v>SU002483</v>
          </cell>
          <cell r="C170" t="str">
            <v>P002961</v>
          </cell>
          <cell r="D170">
            <v>4301080154</v>
          </cell>
          <cell r="E170">
            <v>4607111036834</v>
          </cell>
          <cell r="G170">
            <v>1</v>
          </cell>
          <cell r="H170">
            <v>5</v>
          </cell>
          <cell r="I170">
            <v>5</v>
          </cell>
          <cell r="J170">
            <v>5.2530000000000001</v>
          </cell>
          <cell r="K170">
            <v>144</v>
          </cell>
          <cell r="L170" t="str">
            <v>12</v>
          </cell>
          <cell r="M170" t="str">
            <v>Короб, мин. 1</v>
          </cell>
          <cell r="N170" t="str">
            <v>МГ</v>
          </cell>
          <cell r="P170">
            <v>90</v>
          </cell>
          <cell r="Q170" t="str">
            <v>Вареники с картофелем и луком No name Весовые Классическая форма No name 5 кг</v>
          </cell>
        </row>
        <row r="171">
          <cell r="Q171" t="str">
            <v>Итого</v>
          </cell>
        </row>
        <row r="172">
          <cell r="Q172" t="str">
            <v>Итого</v>
          </cell>
        </row>
        <row r="173">
          <cell r="B173" t="str">
            <v>Вязанка</v>
          </cell>
        </row>
        <row r="174">
          <cell r="B174" t="str">
            <v>Сливушка</v>
          </cell>
        </row>
        <row r="175">
          <cell r="B175" t="str">
            <v>Наггетсы</v>
          </cell>
        </row>
        <row r="176">
          <cell r="A176">
            <v>4607111035691</v>
          </cell>
          <cell r="B176" t="str">
            <v>SU003797</v>
          </cell>
          <cell r="C176" t="str">
            <v>P004497</v>
          </cell>
          <cell r="D176">
            <v>4301132179</v>
          </cell>
          <cell r="E176">
            <v>4607111035691</v>
          </cell>
          <cell r="G176">
            <v>0.25</v>
          </cell>
          <cell r="H176">
            <v>12</v>
          </cell>
          <cell r="I176">
            <v>3</v>
          </cell>
          <cell r="J176">
            <v>3.3879999999999999</v>
          </cell>
          <cell r="K176">
            <v>70</v>
          </cell>
          <cell r="L176" t="str">
            <v>14</v>
          </cell>
          <cell r="M176" t="str">
            <v>Короб, мин. 1</v>
          </cell>
          <cell r="N176" t="str">
            <v>МГ</v>
          </cell>
          <cell r="P176">
            <v>365</v>
          </cell>
          <cell r="Q176" t="str">
            <v>Наггетсы «из печи» Фикс.вес 0,25 ТМ «Вязанка»</v>
          </cell>
        </row>
        <row r="177">
          <cell r="A177">
            <v>4607111035721</v>
          </cell>
          <cell r="B177" t="str">
            <v>SU003800</v>
          </cell>
          <cell r="C177" t="str">
            <v>P004496</v>
          </cell>
          <cell r="D177">
            <v>4301132182</v>
          </cell>
          <cell r="E177">
            <v>4607111035721</v>
          </cell>
          <cell r="G177">
            <v>0.25</v>
          </cell>
          <cell r="H177">
            <v>12</v>
          </cell>
          <cell r="I177">
            <v>3</v>
          </cell>
          <cell r="J177">
            <v>3.3879999999999999</v>
          </cell>
          <cell r="K177">
            <v>70</v>
          </cell>
          <cell r="L177" t="str">
            <v>14</v>
          </cell>
          <cell r="M177" t="str">
            <v>Короб, мин. 1</v>
          </cell>
          <cell r="N177" t="str">
            <v>МГ</v>
          </cell>
          <cell r="P177">
            <v>365</v>
          </cell>
          <cell r="Q177" t="str">
            <v>Наггетсы «с индейкой» Фикс.вес 0,25 ТМ «Вязанка»</v>
          </cell>
        </row>
        <row r="178">
          <cell r="A178">
            <v>4607111038487</v>
          </cell>
          <cell r="B178" t="str">
            <v>SU003795</v>
          </cell>
          <cell r="C178" t="str">
            <v>P004535</v>
          </cell>
          <cell r="D178">
            <v>4301132170</v>
          </cell>
          <cell r="E178">
            <v>4607111038487</v>
          </cell>
          <cell r="G178">
            <v>0.25</v>
          </cell>
          <cell r="H178">
            <v>12</v>
          </cell>
          <cell r="I178">
            <v>3</v>
          </cell>
          <cell r="J178">
            <v>3.7360000000000002</v>
          </cell>
          <cell r="K178">
            <v>70</v>
          </cell>
          <cell r="L178" t="str">
            <v>14</v>
          </cell>
          <cell r="M178" t="str">
            <v>Короб, мин. 1</v>
          </cell>
          <cell r="N178" t="str">
            <v>МГ</v>
          </cell>
          <cell r="P178">
            <v>180</v>
          </cell>
          <cell r="Q178" t="str">
            <v>Наггетсы «с куриным филе и сыром» Фикс.вес 0,25 ТМ «Вязанка»</v>
          </cell>
        </row>
        <row r="179">
          <cell r="Q179" t="str">
            <v>Итого</v>
          </cell>
        </row>
        <row r="180">
          <cell r="Q180" t="str">
            <v>Итого</v>
          </cell>
        </row>
        <row r="181">
          <cell r="B181" t="str">
            <v>Сосиски замороженные</v>
          </cell>
        </row>
        <row r="182">
          <cell r="A182">
            <v>4680115885875</v>
          </cell>
          <cell r="B182" t="str">
            <v>SU003643</v>
          </cell>
          <cell r="C182" t="str">
            <v>P004612</v>
          </cell>
          <cell r="D182">
            <v>4301051855</v>
          </cell>
          <cell r="E182">
            <v>4680115885875</v>
          </cell>
          <cell r="G182">
            <v>1</v>
          </cell>
          <cell r="H182">
            <v>9</v>
          </cell>
          <cell r="I182">
            <v>9</v>
          </cell>
          <cell r="J182">
            <v>9.4350000000000005</v>
          </cell>
          <cell r="K182">
            <v>64</v>
          </cell>
          <cell r="L182" t="str">
            <v>8</v>
          </cell>
          <cell r="M182" t="str">
            <v>Короб, мин. 1</v>
          </cell>
          <cell r="N182" t="str">
            <v>СК2</v>
          </cell>
          <cell r="P182">
            <v>365</v>
          </cell>
          <cell r="Q182" t="str">
            <v>Сосиски замороженные «Сосиски с сыром» Весовой ТМ «Вязанка» для корн-догов</v>
          </cell>
        </row>
        <row r="183">
          <cell r="Q183" t="str">
            <v>Итого</v>
          </cell>
        </row>
        <row r="184">
          <cell r="Q184" t="str">
            <v>Итого</v>
          </cell>
        </row>
        <row r="185">
          <cell r="B185" t="str">
            <v>Стародворье</v>
          </cell>
        </row>
        <row r="186">
          <cell r="B186" t="str">
            <v>Стародворье ПГП</v>
          </cell>
        </row>
        <row r="187">
          <cell r="B187" t="str">
            <v>Наггетсы</v>
          </cell>
        </row>
        <row r="188">
          <cell r="A188">
            <v>4620207491133</v>
          </cell>
          <cell r="B188" t="str">
            <v>SU003930</v>
          </cell>
          <cell r="C188" t="str">
            <v>P005043</v>
          </cell>
          <cell r="D188">
            <v>4301132227</v>
          </cell>
          <cell r="E188">
            <v>4620207491133</v>
          </cell>
          <cell r="G188">
            <v>0.23</v>
          </cell>
          <cell r="H188">
            <v>12</v>
          </cell>
          <cell r="I188">
            <v>2.76</v>
          </cell>
          <cell r="J188">
            <v>2.98</v>
          </cell>
          <cell r="K188">
            <v>70</v>
          </cell>
          <cell r="L188" t="str">
            <v>14</v>
          </cell>
          <cell r="M188" t="str">
            <v>Короб, мин. 1</v>
          </cell>
          <cell r="N188" t="str">
            <v>МГ</v>
          </cell>
          <cell r="P188">
            <v>180</v>
          </cell>
          <cell r="Q188" t="str">
            <v>Наггетсы «Хрустящие с сочной курочкой» Фикс.вес 0,23 ТМ «Стародворье»</v>
          </cell>
        </row>
        <row r="189">
          <cell r="Q189" t="str">
            <v>Итого</v>
          </cell>
        </row>
        <row r="190">
          <cell r="Q190" t="str">
            <v>Итого</v>
          </cell>
        </row>
        <row r="191">
          <cell r="B191" t="str">
            <v>Снеки</v>
          </cell>
        </row>
        <row r="192">
          <cell r="A192">
            <v>4620207490198</v>
          </cell>
          <cell r="B192" t="str">
            <v>SU003777</v>
          </cell>
          <cell r="C192" t="str">
            <v>P004822</v>
          </cell>
          <cell r="D192">
            <v>4301135707</v>
          </cell>
          <cell r="E192">
            <v>4620207490198</v>
          </cell>
          <cell r="G192">
            <v>0.2</v>
          </cell>
          <cell r="H192">
            <v>12</v>
          </cell>
          <cell r="I192">
            <v>2.4</v>
          </cell>
          <cell r="J192">
            <v>3.1036000000000001</v>
          </cell>
          <cell r="K192">
            <v>70</v>
          </cell>
          <cell r="L192" t="str">
            <v>14</v>
          </cell>
          <cell r="M192" t="str">
            <v>Короб, мин. 1</v>
          </cell>
          <cell r="N192" t="str">
            <v>МГ</v>
          </cell>
          <cell r="P192">
            <v>180</v>
          </cell>
          <cell r="Q192" t="str">
            <v>Снеки «ЖАР-ладушки с клубникой и вишней» Фикс.вес 0,2 ТМ «Стародворье»</v>
          </cell>
        </row>
        <row r="193">
          <cell r="A193">
            <v>4620207490235</v>
          </cell>
          <cell r="B193" t="str">
            <v>SU003721</v>
          </cell>
          <cell r="C193" t="str">
            <v>P004811</v>
          </cell>
          <cell r="D193">
            <v>4301135696</v>
          </cell>
          <cell r="E193">
            <v>4620207490235</v>
          </cell>
          <cell r="G193">
            <v>0.2</v>
          </cell>
          <cell r="H193">
            <v>12</v>
          </cell>
          <cell r="I193">
            <v>2.4</v>
          </cell>
          <cell r="J193">
            <v>3.1036000000000001</v>
          </cell>
          <cell r="K193">
            <v>70</v>
          </cell>
          <cell r="L193" t="str">
            <v>14</v>
          </cell>
          <cell r="M193" t="str">
            <v>Короб, мин. 1</v>
          </cell>
          <cell r="N193" t="str">
            <v>МГ</v>
          </cell>
          <cell r="P193">
            <v>180</v>
          </cell>
          <cell r="Q193" t="str">
            <v>Снеки «ЖАР-ладушки с мясом» Фикс.вес 0,2 ТМ «Стародворье»</v>
          </cell>
        </row>
        <row r="194">
          <cell r="A194">
            <v>4620207490259</v>
          </cell>
          <cell r="B194" t="str">
            <v>SU003722</v>
          </cell>
          <cell r="C194" t="str">
            <v>P004812</v>
          </cell>
          <cell r="D194">
            <v>4301135697</v>
          </cell>
          <cell r="E194">
            <v>4620207490259</v>
          </cell>
          <cell r="G194">
            <v>0.2</v>
          </cell>
          <cell r="H194">
            <v>12</v>
          </cell>
          <cell r="I194">
            <v>2.4</v>
          </cell>
          <cell r="J194">
            <v>3.1036000000000001</v>
          </cell>
          <cell r="K194">
            <v>70</v>
          </cell>
          <cell r="L194" t="str">
            <v>14</v>
          </cell>
          <cell r="M194" t="str">
            <v>Короб, мин. 1</v>
          </cell>
          <cell r="N194" t="str">
            <v>МГ</v>
          </cell>
          <cell r="P194">
            <v>180</v>
          </cell>
          <cell r="Q194" t="str">
            <v>Снеки «ЖАР-ладушки с яблоком и грушей» Фикс.вес 0,2 ТМ «Стародворье»</v>
          </cell>
        </row>
        <row r="195">
          <cell r="A195">
            <v>4620207490143</v>
          </cell>
          <cell r="B195" t="str">
            <v>SU003712</v>
          </cell>
          <cell r="C195" t="str">
            <v>P004785</v>
          </cell>
          <cell r="D195">
            <v>4301135681</v>
          </cell>
          <cell r="E195">
            <v>4620207490143</v>
          </cell>
          <cell r="G195">
            <v>0.22</v>
          </cell>
          <cell r="H195">
            <v>12</v>
          </cell>
          <cell r="I195">
            <v>2.64</v>
          </cell>
          <cell r="J195">
            <v>3.3435999999999999</v>
          </cell>
          <cell r="K195">
            <v>70</v>
          </cell>
          <cell r="L195" t="str">
            <v>14</v>
          </cell>
          <cell r="M195" t="str">
            <v>Короб, мин. 1</v>
          </cell>
          <cell r="N195" t="str">
            <v>МГ</v>
          </cell>
          <cell r="P195">
            <v>180</v>
          </cell>
          <cell r="Q195" t="str">
            <v>Снеки «Куриные биточки в кляре с сырным соусом» Фикс.вес 0,22 ТМ «Стародворье»</v>
          </cell>
        </row>
        <row r="196">
          <cell r="Q196" t="str">
            <v>Итого</v>
          </cell>
        </row>
        <row r="197">
          <cell r="Q197" t="str">
            <v>Итого</v>
          </cell>
        </row>
        <row r="198">
          <cell r="B198" t="str">
            <v>Мясорубская</v>
          </cell>
        </row>
        <row r="199">
          <cell r="B199" t="str">
            <v>Пельмени</v>
          </cell>
        </row>
        <row r="200">
          <cell r="A200">
            <v>4607111037022</v>
          </cell>
          <cell r="B200" t="str">
            <v>SU002920</v>
          </cell>
          <cell r="C200" t="str">
            <v>P003355</v>
          </cell>
          <cell r="D200">
            <v>4301070948</v>
          </cell>
          <cell r="E200">
            <v>4607111037022</v>
          </cell>
          <cell r="G200">
            <v>0.7</v>
          </cell>
          <cell r="H200">
            <v>8</v>
          </cell>
          <cell r="I200">
            <v>5.6</v>
          </cell>
          <cell r="J200">
            <v>5.87</v>
          </cell>
          <cell r="K200">
            <v>84</v>
          </cell>
          <cell r="L200" t="str">
            <v>12</v>
          </cell>
          <cell r="M200" t="str">
            <v>Короб, мин. 1</v>
          </cell>
          <cell r="N200" t="str">
            <v>МГ</v>
          </cell>
          <cell r="P200">
            <v>180</v>
          </cell>
          <cell r="Q200" t="str">
            <v>Пельмени Мясорубские Стародворье ЗПФ 0,7 Равиоли Стародворье</v>
          </cell>
        </row>
        <row r="201">
          <cell r="A201">
            <v>4607111038494</v>
          </cell>
          <cell r="B201" t="str">
            <v>SU003145</v>
          </cell>
          <cell r="C201" t="str">
            <v>P003731</v>
          </cell>
          <cell r="D201">
            <v>4301070990</v>
          </cell>
          <cell r="E201">
            <v>4607111038494</v>
          </cell>
          <cell r="G201">
            <v>0.7</v>
          </cell>
          <cell r="H201">
            <v>8</v>
          </cell>
          <cell r="I201">
            <v>5.6</v>
          </cell>
          <cell r="J201">
            <v>5.87</v>
          </cell>
          <cell r="K201">
            <v>84</v>
          </cell>
          <cell r="L201" t="str">
            <v>12</v>
          </cell>
          <cell r="M201" t="str">
            <v>Короб, мин. 1</v>
          </cell>
          <cell r="N201" t="str">
            <v>МГ</v>
          </cell>
          <cell r="P201">
            <v>180</v>
          </cell>
          <cell r="Q201" t="str">
            <v>Пельмени «Мясорубские с рубленой говядиной» 0,7 сфера ТМ «Стародворье»</v>
          </cell>
        </row>
        <row r="202">
          <cell r="A202">
            <v>4607111038135</v>
          </cell>
          <cell r="B202" t="str">
            <v>SU003077</v>
          </cell>
          <cell r="C202" t="str">
            <v>P003648</v>
          </cell>
          <cell r="D202">
            <v>4301070966</v>
          </cell>
          <cell r="E202">
            <v>4607111038135</v>
          </cell>
          <cell r="G202">
            <v>0.7</v>
          </cell>
          <cell r="H202">
            <v>8</v>
          </cell>
          <cell r="I202">
            <v>5.6</v>
          </cell>
          <cell r="J202">
            <v>5.87</v>
          </cell>
          <cell r="K202">
            <v>84</v>
          </cell>
          <cell r="L202" t="str">
            <v>12</v>
          </cell>
          <cell r="M202" t="str">
            <v>Короб, мин. 1</v>
          </cell>
          <cell r="N202" t="str">
            <v>МГ</v>
          </cell>
          <cell r="P202">
            <v>180</v>
          </cell>
          <cell r="Q202" t="str">
            <v>Пельмени «Мясорубские с рубленой грудинкой» 0,7 Классическая форма ТМ «Стародворье»</v>
          </cell>
        </row>
        <row r="203">
          <cell r="Q203" t="str">
            <v>Итого</v>
          </cell>
        </row>
        <row r="204">
          <cell r="Q204" t="str">
            <v>Итого</v>
          </cell>
        </row>
        <row r="205">
          <cell r="B205" t="str">
            <v>Медвежьи ушки</v>
          </cell>
        </row>
        <row r="206">
          <cell r="B206" t="str">
            <v>Пельмени</v>
          </cell>
        </row>
        <row r="207">
          <cell r="A207">
            <v>4607111038654</v>
          </cell>
          <cell r="B207" t="str">
            <v>SU003260</v>
          </cell>
          <cell r="C207" t="str">
            <v>P003918</v>
          </cell>
          <cell r="D207">
            <v>4301070996</v>
          </cell>
          <cell r="E207">
            <v>4607111038654</v>
          </cell>
          <cell r="G207">
            <v>0.4</v>
          </cell>
          <cell r="H207">
            <v>16</v>
          </cell>
          <cell r="I207">
            <v>6.4</v>
          </cell>
          <cell r="J207">
            <v>6.63</v>
          </cell>
          <cell r="K207">
            <v>84</v>
          </cell>
          <cell r="L207" t="str">
            <v>12</v>
          </cell>
          <cell r="M207" t="str">
            <v>Короб, мин. 1</v>
          </cell>
          <cell r="N207" t="str">
            <v>МГ</v>
          </cell>
          <cell r="P207">
            <v>180</v>
          </cell>
          <cell r="Q207" t="str">
            <v>Пельмени «Медвежьи ушки с фермерскими сливками» 0,4 Классическая форма ТМ «Стародворье»</v>
          </cell>
        </row>
        <row r="208">
          <cell r="Q208" t="str">
            <v>Итого</v>
          </cell>
        </row>
        <row r="209">
          <cell r="Q209" t="str">
            <v>Итого</v>
          </cell>
        </row>
        <row r="210">
          <cell r="B210" t="str">
            <v>Медвежье ушко</v>
          </cell>
        </row>
        <row r="211">
          <cell r="B211" t="str">
            <v>Пельмени</v>
          </cell>
        </row>
        <row r="212">
          <cell r="A212">
            <v>4607111035912</v>
          </cell>
          <cell r="B212" t="str">
            <v>SU002069</v>
          </cell>
          <cell r="C212" t="str">
            <v>P003001</v>
          </cell>
          <cell r="D212">
            <v>4301070917</v>
          </cell>
          <cell r="E212">
            <v>4607111035912</v>
          </cell>
          <cell r="G212">
            <v>0.43</v>
          </cell>
          <cell r="H212">
            <v>16</v>
          </cell>
          <cell r="I212">
            <v>6.88</v>
          </cell>
          <cell r="J212">
            <v>7.19</v>
          </cell>
          <cell r="K212">
            <v>84</v>
          </cell>
          <cell r="L212" t="str">
            <v>12</v>
          </cell>
          <cell r="M212" t="str">
            <v>Короб, мин. 1</v>
          </cell>
          <cell r="N212" t="str">
            <v>МГ</v>
          </cell>
          <cell r="P212">
            <v>180</v>
          </cell>
          <cell r="Q212" t="str">
            <v>Пельмени Отборные из свинины и говядины Медвежье ушко 0,43 Псевдозащип Стародворье</v>
          </cell>
        </row>
        <row r="213">
          <cell r="A213">
            <v>4607111035929</v>
          </cell>
          <cell r="B213" t="str">
            <v>SU002066</v>
          </cell>
          <cell r="C213" t="str">
            <v>P003004</v>
          </cell>
          <cell r="D213">
            <v>4301070920</v>
          </cell>
          <cell r="E213">
            <v>4607111035929</v>
          </cell>
          <cell r="G213">
            <v>0.9</v>
          </cell>
          <cell r="H213">
            <v>8</v>
          </cell>
          <cell r="I213">
            <v>7.2</v>
          </cell>
          <cell r="J213">
            <v>7.47</v>
          </cell>
          <cell r="K213">
            <v>84</v>
          </cell>
          <cell r="L213" t="str">
            <v>12</v>
          </cell>
          <cell r="M213" t="str">
            <v>Короб, мин. 1</v>
          </cell>
          <cell r="N213" t="str">
            <v>МГ</v>
          </cell>
          <cell r="P213">
            <v>180</v>
          </cell>
          <cell r="Q213" t="str">
            <v>Пельмени Отборные из свинины и говядины Медвежье ушко 0,9 Псевдозащип Стародворье</v>
          </cell>
        </row>
        <row r="214">
          <cell r="A214">
            <v>4607111035882</v>
          </cell>
          <cell r="B214" t="str">
            <v>SU002067</v>
          </cell>
          <cell r="C214" t="str">
            <v>P002999</v>
          </cell>
          <cell r="D214">
            <v>4301070915</v>
          </cell>
          <cell r="E214">
            <v>4607111035882</v>
          </cell>
          <cell r="G214">
            <v>0.43</v>
          </cell>
          <cell r="H214">
            <v>16</v>
          </cell>
          <cell r="I214">
            <v>6.88</v>
          </cell>
          <cell r="J214">
            <v>7.19</v>
          </cell>
          <cell r="K214">
            <v>84</v>
          </cell>
          <cell r="L214" t="str">
            <v>12</v>
          </cell>
          <cell r="M214" t="str">
            <v>Короб, мин. 1</v>
          </cell>
          <cell r="N214" t="str">
            <v>МГ</v>
          </cell>
          <cell r="P214">
            <v>180</v>
          </cell>
          <cell r="Q214" t="str">
            <v>Пельмени Отборные из говядины Медвежье ушко 0,43 Псевдозащип Стародворье</v>
          </cell>
        </row>
        <row r="215">
          <cell r="A215">
            <v>4607111035905</v>
          </cell>
          <cell r="B215" t="str">
            <v>SU002068</v>
          </cell>
          <cell r="C215" t="str">
            <v>P003005</v>
          </cell>
          <cell r="D215">
            <v>4301070921</v>
          </cell>
          <cell r="E215">
            <v>4607111035905</v>
          </cell>
          <cell r="G215">
            <v>0.9</v>
          </cell>
          <cell r="H215">
            <v>8</v>
          </cell>
          <cell r="I215">
            <v>7.2</v>
          </cell>
          <cell r="J215">
            <v>7.47</v>
          </cell>
          <cell r="K215">
            <v>84</v>
          </cell>
          <cell r="L215" t="str">
            <v>12</v>
          </cell>
          <cell r="M215" t="str">
            <v>Короб, мин. 1</v>
          </cell>
          <cell r="N215" t="str">
            <v>МГ</v>
          </cell>
          <cell r="P215">
            <v>180</v>
          </cell>
          <cell r="Q215" t="str">
            <v>Пельмени Отборные из говядины Медвежье ушко 0,9 Псевдозащип Стародворье</v>
          </cell>
        </row>
        <row r="216">
          <cell r="Q216" t="str">
            <v>Итого</v>
          </cell>
        </row>
        <row r="217">
          <cell r="Q217" t="str">
            <v>Итого</v>
          </cell>
        </row>
        <row r="218">
          <cell r="B218" t="str">
            <v>Стародворские</v>
          </cell>
        </row>
        <row r="219">
          <cell r="B219" t="str">
            <v>Пельмени</v>
          </cell>
        </row>
        <row r="220">
          <cell r="A220">
            <v>4620207491096</v>
          </cell>
          <cell r="B220" t="str">
            <v>SU003935</v>
          </cell>
          <cell r="C220" t="str">
            <v>P005048</v>
          </cell>
          <cell r="D220">
            <v>4301071097</v>
          </cell>
          <cell r="E220">
            <v>4620207491096</v>
          </cell>
          <cell r="G220">
            <v>1</v>
          </cell>
          <cell r="H220">
            <v>5</v>
          </cell>
          <cell r="I220">
            <v>5</v>
          </cell>
          <cell r="J220">
            <v>5.23</v>
          </cell>
          <cell r="K220">
            <v>84</v>
          </cell>
          <cell r="L220" t="str">
            <v>12</v>
          </cell>
          <cell r="M220" t="str">
            <v>Короб, мин. 1</v>
          </cell>
          <cell r="N220" t="str">
            <v>МГ</v>
          </cell>
          <cell r="P220">
            <v>180</v>
          </cell>
          <cell r="Q220" t="str">
            <v>Пельмени «Мясные с говядиной» Фикс.вес 1 сфера ТМ «Стародворье»</v>
          </cell>
        </row>
        <row r="221">
          <cell r="Q221" t="str">
            <v>Итого</v>
          </cell>
        </row>
        <row r="222">
          <cell r="Q222" t="str">
            <v>Итого</v>
          </cell>
        </row>
        <row r="223">
          <cell r="B223" t="str">
            <v>Добросельские ЭТМ</v>
          </cell>
        </row>
        <row r="224">
          <cell r="B224" t="str">
            <v>Пельмени</v>
          </cell>
        </row>
        <row r="225">
          <cell r="A225">
            <v>4620207490709</v>
          </cell>
          <cell r="B225" t="str">
            <v>SU003841</v>
          </cell>
          <cell r="C225" t="str">
            <v>P004905</v>
          </cell>
          <cell r="D225">
            <v>4301071093</v>
          </cell>
          <cell r="E225">
            <v>4620207490709</v>
          </cell>
          <cell r="G225">
            <v>0.65</v>
          </cell>
          <cell r="H225">
            <v>8</v>
          </cell>
          <cell r="I225">
            <v>5.2</v>
          </cell>
          <cell r="J225">
            <v>5.47</v>
          </cell>
          <cell r="K225">
            <v>84</v>
          </cell>
          <cell r="L225" t="str">
            <v>12</v>
          </cell>
          <cell r="M225" t="str">
            <v>Короб, мин. 1</v>
          </cell>
          <cell r="N225" t="str">
            <v>МГ</v>
          </cell>
          <cell r="P225">
            <v>180</v>
          </cell>
          <cell r="Q225" t="str">
            <v>Пельмени «Добросельские со свининой и говядиной» Фикс.вес 0,65 классическая форма ТМ «Стародворье»</v>
          </cell>
        </row>
        <row r="226">
          <cell r="Q226" t="str">
            <v>Итого</v>
          </cell>
        </row>
        <row r="227">
          <cell r="Q227" t="str">
            <v>Итого</v>
          </cell>
        </row>
        <row r="228">
          <cell r="B228" t="str">
            <v>Снеки</v>
          </cell>
        </row>
        <row r="229">
          <cell r="A229">
            <v>4620207490570</v>
          </cell>
          <cell r="B229" t="str">
            <v>SU003708</v>
          </cell>
          <cell r="C229" t="str">
            <v>P004806</v>
          </cell>
          <cell r="D229">
            <v>4301135692</v>
          </cell>
          <cell r="E229">
            <v>4620207490570</v>
          </cell>
          <cell r="G229">
            <v>0.2</v>
          </cell>
          <cell r="H229">
            <v>12</v>
          </cell>
          <cell r="I229">
            <v>2.4</v>
          </cell>
          <cell r="J229">
            <v>3.1036000000000001</v>
          </cell>
          <cell r="K229">
            <v>70</v>
          </cell>
          <cell r="L229" t="str">
            <v>14</v>
          </cell>
          <cell r="M229" t="str">
            <v>Короб, мин. 1</v>
          </cell>
          <cell r="N229" t="str">
            <v>МГ</v>
          </cell>
          <cell r="P229">
            <v>180</v>
          </cell>
          <cell r="Q229" t="str">
            <v>Снеки «Жареные вареники с картофелем и беконом Добросельские» Фикс.вес 0,2 ТМ «Стародворье»</v>
          </cell>
        </row>
        <row r="230">
          <cell r="A230">
            <v>4620207490549</v>
          </cell>
          <cell r="B230" t="str">
            <v>SU003706</v>
          </cell>
          <cell r="C230" t="str">
            <v>P004804</v>
          </cell>
          <cell r="D230">
            <v>4301135691</v>
          </cell>
          <cell r="E230">
            <v>4620207490549</v>
          </cell>
          <cell r="G230">
            <v>0.2</v>
          </cell>
          <cell r="H230">
            <v>12</v>
          </cell>
          <cell r="I230">
            <v>2.4</v>
          </cell>
          <cell r="J230">
            <v>3.1036000000000001</v>
          </cell>
          <cell r="K230">
            <v>70</v>
          </cell>
          <cell r="L230" t="str">
            <v>14</v>
          </cell>
          <cell r="M230" t="str">
            <v>Короб, мин. 1</v>
          </cell>
          <cell r="N230" t="str">
            <v>МГ</v>
          </cell>
          <cell r="P230">
            <v>180</v>
          </cell>
          <cell r="Q230" t="str">
            <v>Снеки «Жареные пельмени с мясом Добросельские» Фикс.вес 0,2 ТМ «Стародворье»</v>
          </cell>
        </row>
        <row r="231">
          <cell r="A231">
            <v>4620207490501</v>
          </cell>
          <cell r="B231" t="str">
            <v>SU003707</v>
          </cell>
          <cell r="C231" t="str">
            <v>P004805</v>
          </cell>
          <cell r="D231">
            <v>4301135694</v>
          </cell>
          <cell r="E231">
            <v>4620207490501</v>
          </cell>
          <cell r="G231">
            <v>0.2</v>
          </cell>
          <cell r="H231">
            <v>12</v>
          </cell>
          <cell r="I231">
            <v>2.4</v>
          </cell>
          <cell r="J231">
            <v>3.1036000000000001</v>
          </cell>
          <cell r="K231">
            <v>70</v>
          </cell>
          <cell r="L231" t="str">
            <v>14</v>
          </cell>
          <cell r="M231" t="str">
            <v>Короб, мин. 1</v>
          </cell>
          <cell r="N231" t="str">
            <v>МГ</v>
          </cell>
          <cell r="P231">
            <v>180</v>
          </cell>
          <cell r="Q231" t="str">
            <v>Снеки «Жареные пельмени с мясом и сыром Добросельские» Фикс.вес 0,2 ТМ «Стародворье»</v>
          </cell>
        </row>
        <row r="232">
          <cell r="Q232" t="str">
            <v>Итого</v>
          </cell>
        </row>
        <row r="233">
          <cell r="Q233" t="str">
            <v>Итого</v>
          </cell>
        </row>
        <row r="234">
          <cell r="B234" t="str">
            <v>Сочные</v>
          </cell>
        </row>
        <row r="235">
          <cell r="B235" t="str">
            <v>Пельмени</v>
          </cell>
        </row>
        <row r="236">
          <cell r="A236">
            <v>4607111039019</v>
          </cell>
          <cell r="B236" t="str">
            <v>SU001859</v>
          </cell>
          <cell r="C236" t="str">
            <v>P004634</v>
          </cell>
          <cell r="D236">
            <v>4301071063</v>
          </cell>
          <cell r="E236">
            <v>4607111039019</v>
          </cell>
          <cell r="G236">
            <v>0.43</v>
          </cell>
          <cell r="H236">
            <v>16</v>
          </cell>
          <cell r="I236">
            <v>6.88</v>
          </cell>
          <cell r="J236">
            <v>7.2060000000000004</v>
          </cell>
          <cell r="K236">
            <v>84</v>
          </cell>
          <cell r="L236" t="str">
            <v>12</v>
          </cell>
          <cell r="M236" t="str">
            <v>Короб, мин. 1</v>
          </cell>
          <cell r="N236" t="str">
            <v>МГ</v>
          </cell>
          <cell r="P236">
            <v>180</v>
          </cell>
          <cell r="Q236" t="str">
            <v>Пельмени «Сочные» 0,43 ТМ «Стародворье»</v>
          </cell>
        </row>
        <row r="237">
          <cell r="A237">
            <v>4607111038708</v>
          </cell>
          <cell r="B237" t="str">
            <v>SU003291</v>
          </cell>
          <cell r="C237" t="str">
            <v>P004009</v>
          </cell>
          <cell r="D237">
            <v>4301071000</v>
          </cell>
          <cell r="E237">
            <v>4607111038708</v>
          </cell>
          <cell r="G237">
            <v>0.8</v>
          </cell>
          <cell r="H237">
            <v>8</v>
          </cell>
          <cell r="I237">
            <v>6.4</v>
          </cell>
          <cell r="J237">
            <v>6.67</v>
          </cell>
          <cell r="K237">
            <v>84</v>
          </cell>
          <cell r="L237" t="str">
            <v>12</v>
          </cell>
          <cell r="M237" t="str">
            <v>Короб, мин. 1</v>
          </cell>
          <cell r="N237" t="str">
            <v>МГ</v>
          </cell>
          <cell r="P237">
            <v>180</v>
          </cell>
          <cell r="Q237" t="str">
            <v>Пельмени Сочные Сочные 0,8 Сфера Стародворье</v>
          </cell>
        </row>
        <row r="238">
          <cell r="Q238" t="str">
            <v>Итого</v>
          </cell>
        </row>
        <row r="239">
          <cell r="Q239" t="str">
            <v>Итого</v>
          </cell>
        </row>
        <row r="240">
          <cell r="B240" t="str">
            <v>Колбасный стандарт</v>
          </cell>
        </row>
        <row r="241">
          <cell r="B241" t="str">
            <v>Владимирский Стандарт ЗПФ</v>
          </cell>
        </row>
        <row r="242">
          <cell r="B242" t="str">
            <v>Пельмени</v>
          </cell>
        </row>
        <row r="243">
          <cell r="A243">
            <v>4607111036162</v>
          </cell>
          <cell r="B243" t="str">
            <v>SU002267</v>
          </cell>
          <cell r="C243" t="str">
            <v>P004241</v>
          </cell>
          <cell r="D243">
            <v>4301071036</v>
          </cell>
          <cell r="E243">
            <v>4607111036162</v>
          </cell>
          <cell r="G243">
            <v>0.8</v>
          </cell>
          <cell r="H243">
            <v>8</v>
          </cell>
          <cell r="I243">
            <v>6.4</v>
          </cell>
          <cell r="J243">
            <v>6.6811999999999996</v>
          </cell>
          <cell r="K243">
            <v>84</v>
          </cell>
          <cell r="L243" t="str">
            <v>12</v>
          </cell>
          <cell r="M243" t="str">
            <v>Короб, мин. 1</v>
          </cell>
          <cell r="N243" t="str">
            <v>МГ</v>
          </cell>
          <cell r="P243">
            <v>90</v>
          </cell>
          <cell r="Q243" t="str">
            <v>Пельмени «Владимирский стандарт с говядиной и свининой» флоу-пак 0,8 Сфера ТМ «Владимирский стандарт»</v>
          </cell>
        </row>
        <row r="244">
          <cell r="Q244" t="str">
            <v>Итого</v>
          </cell>
        </row>
        <row r="245">
          <cell r="Q245" t="str">
            <v>Итого</v>
          </cell>
        </row>
        <row r="246">
          <cell r="B246" t="str">
            <v>Особый рецепт</v>
          </cell>
        </row>
        <row r="247">
          <cell r="B247" t="str">
            <v>Любимая ложка</v>
          </cell>
        </row>
        <row r="248">
          <cell r="B248" t="str">
            <v>Пельмени</v>
          </cell>
        </row>
        <row r="249">
          <cell r="A249">
            <v>4607111035899</v>
          </cell>
          <cell r="B249" t="str">
            <v>SU002268</v>
          </cell>
          <cell r="C249" t="str">
            <v>P004081</v>
          </cell>
          <cell r="D249">
            <v>4301071029</v>
          </cell>
          <cell r="E249">
            <v>4607111035899</v>
          </cell>
          <cell r="G249">
            <v>1</v>
          </cell>
          <cell r="H249">
            <v>5</v>
          </cell>
          <cell r="I249">
            <v>5</v>
          </cell>
          <cell r="J249">
            <v>5.2619999999999996</v>
          </cell>
          <cell r="K249">
            <v>84</v>
          </cell>
          <cell r="L249" t="str">
            <v>12</v>
          </cell>
          <cell r="M249" t="str">
            <v>Короб, мин. 1</v>
          </cell>
          <cell r="N249" t="str">
            <v>МГ</v>
          </cell>
          <cell r="P249">
            <v>180</v>
          </cell>
          <cell r="Q249" t="str">
            <v>Пельмени Со свининой и говядиной Любимая ложка 1,0 Равиоли Особый рецепт</v>
          </cell>
        </row>
        <row r="250">
          <cell r="A250">
            <v>4607111038180</v>
          </cell>
          <cell r="B250" t="str">
            <v>SU003146</v>
          </cell>
          <cell r="C250" t="str">
            <v>P003732</v>
          </cell>
          <cell r="D250">
            <v>4301070991</v>
          </cell>
          <cell r="E250">
            <v>4607111038180</v>
          </cell>
          <cell r="G250">
            <v>0.4</v>
          </cell>
          <cell r="H250">
            <v>16</v>
          </cell>
          <cell r="I250">
            <v>6.4</v>
          </cell>
          <cell r="J250">
            <v>6.71</v>
          </cell>
          <cell r="K250">
            <v>84</v>
          </cell>
          <cell r="L250" t="str">
            <v>12</v>
          </cell>
          <cell r="M250" t="str">
            <v>Короб, мин. 1</v>
          </cell>
          <cell r="N250" t="str">
            <v>МГ</v>
          </cell>
          <cell r="P250">
            <v>180</v>
          </cell>
          <cell r="Q250" t="str">
            <v>Пельмени «Татарские» Фикс.вес 0,4 Классическая форма ТМ «Особый рецепт»</v>
          </cell>
        </row>
        <row r="251">
          <cell r="Q251" t="str">
            <v>Итого</v>
          </cell>
        </row>
        <row r="252">
          <cell r="Q252" t="str">
            <v>Итого</v>
          </cell>
        </row>
        <row r="253">
          <cell r="B253" t="str">
            <v>Владимирский стандарт</v>
          </cell>
        </row>
        <row r="254">
          <cell r="B254" t="str">
            <v>Владимирский Стандарт ПГП</v>
          </cell>
        </row>
        <row r="255">
          <cell r="B255" t="str">
            <v>Печеные пельмени</v>
          </cell>
        </row>
        <row r="256">
          <cell r="A256">
            <v>4607111039774</v>
          </cell>
          <cell r="B256" t="str">
            <v>SU003457</v>
          </cell>
          <cell r="C256" t="str">
            <v>P004382</v>
          </cell>
          <cell r="D256">
            <v>4301133004</v>
          </cell>
          <cell r="E256">
            <v>4607111039774</v>
          </cell>
          <cell r="G256">
            <v>0.25</v>
          </cell>
          <cell r="H256">
            <v>12</v>
          </cell>
          <cell r="I256">
            <v>3</v>
          </cell>
          <cell r="J256">
            <v>3.22</v>
          </cell>
          <cell r="K256">
            <v>70</v>
          </cell>
          <cell r="L256" t="str">
            <v>14</v>
          </cell>
          <cell r="M256" t="str">
            <v>Короб, мин. 1</v>
          </cell>
          <cell r="N256" t="str">
            <v>МГ</v>
          </cell>
          <cell r="P256">
            <v>180</v>
          </cell>
          <cell r="Q256" t="str">
            <v>Печеные пельмени «Владимирский стандарт с сочной курочкой» Фикс.вес 0,25 ТМ «Владимирский стандарт»</v>
          </cell>
        </row>
        <row r="257">
          <cell r="Q257" t="str">
            <v>Итого</v>
          </cell>
        </row>
        <row r="258">
          <cell r="Q258" t="str">
            <v>Итого</v>
          </cell>
        </row>
        <row r="259">
          <cell r="B259" t="str">
            <v>Снеки</v>
          </cell>
        </row>
        <row r="260">
          <cell r="A260">
            <v>4607111039361</v>
          </cell>
          <cell r="B260" t="str">
            <v>SU003458</v>
          </cell>
          <cell r="C260" t="str">
            <v>P004385</v>
          </cell>
          <cell r="D260">
            <v>4301135400</v>
          </cell>
          <cell r="E260">
            <v>4607111039361</v>
          </cell>
          <cell r="G260">
            <v>0.25</v>
          </cell>
          <cell r="H260">
            <v>12</v>
          </cell>
          <cell r="I260">
            <v>3</v>
          </cell>
          <cell r="J260">
            <v>3.7035999999999998</v>
          </cell>
          <cell r="K260">
            <v>70</v>
          </cell>
          <cell r="L260" t="str">
            <v>14</v>
          </cell>
          <cell r="M260" t="str">
            <v>Короб, мин. 1</v>
          </cell>
          <cell r="N260" t="str">
            <v>МГ</v>
          </cell>
          <cell r="P260">
            <v>180</v>
          </cell>
          <cell r="Q260" t="str">
            <v>Снеки «Мини-пицца Владимирский стандарт с ветчиной и грибами» ф/в 0,25 ТМ «Владимирский стандарт»</v>
          </cell>
        </row>
        <row r="261">
          <cell r="Q261" t="str">
            <v>Итого</v>
          </cell>
        </row>
        <row r="262">
          <cell r="Q262" t="str">
            <v>Итого</v>
          </cell>
        </row>
        <row r="263">
          <cell r="B263" t="str">
            <v>Зареченские продукты</v>
          </cell>
        </row>
        <row r="264">
          <cell r="B264" t="str">
            <v>Зареченские продукты</v>
          </cell>
        </row>
        <row r="265">
          <cell r="B265" t="str">
            <v>Пельмени</v>
          </cell>
        </row>
        <row r="266">
          <cell r="A266">
            <v>4640242181264</v>
          </cell>
          <cell r="B266" t="str">
            <v>SU003319</v>
          </cell>
          <cell r="C266" t="str">
            <v>P004053</v>
          </cell>
          <cell r="D266">
            <v>4301071014</v>
          </cell>
          <cell r="E266">
            <v>4640242181264</v>
          </cell>
          <cell r="G266">
            <v>0.7</v>
          </cell>
          <cell r="H266">
            <v>10</v>
          </cell>
          <cell r="I266">
            <v>7</v>
          </cell>
          <cell r="J266">
            <v>7.28</v>
          </cell>
          <cell r="K266">
            <v>84</v>
          </cell>
          <cell r="L266" t="str">
            <v>12</v>
          </cell>
          <cell r="M266" t="str">
            <v>Короб, мин. 1</v>
          </cell>
          <cell r="N266" t="str">
            <v>МГ</v>
          </cell>
          <cell r="P266">
            <v>180</v>
          </cell>
          <cell r="Q266" t="str">
            <v>Пельмени «Домашние» 0,7 сфера ТМ «Зареченские»</v>
          </cell>
        </row>
        <row r="267">
          <cell r="A267">
            <v>4640242181325</v>
          </cell>
          <cell r="B267" t="str">
            <v>SU003320</v>
          </cell>
          <cell r="C267" t="str">
            <v>P004060</v>
          </cell>
          <cell r="D267">
            <v>4301071021</v>
          </cell>
          <cell r="E267">
            <v>4640242181325</v>
          </cell>
          <cell r="G267">
            <v>0.7</v>
          </cell>
          <cell r="H267">
            <v>10</v>
          </cell>
          <cell r="I267">
            <v>7</v>
          </cell>
          <cell r="J267">
            <v>7.28</v>
          </cell>
          <cell r="K267">
            <v>84</v>
          </cell>
          <cell r="L267" t="str">
            <v>12</v>
          </cell>
          <cell r="M267" t="str">
            <v>Короб, мин. 1</v>
          </cell>
          <cell r="N267" t="str">
            <v>МГ</v>
          </cell>
          <cell r="P267">
            <v>180</v>
          </cell>
          <cell r="Q267" t="str">
            <v>Пельмени «Домашние со сливочным маслом» 0,7 сфера ТМ «Зареченские»</v>
          </cell>
        </row>
        <row r="268">
          <cell r="A268">
            <v>4640242180670</v>
          </cell>
          <cell r="B268" t="str">
            <v>SU003086</v>
          </cell>
          <cell r="C268" t="str">
            <v>P003803</v>
          </cell>
          <cell r="D268">
            <v>4301070993</v>
          </cell>
          <cell r="E268">
            <v>4640242180670</v>
          </cell>
          <cell r="G268">
            <v>1</v>
          </cell>
          <cell r="H268">
            <v>6</v>
          </cell>
          <cell r="I268">
            <v>6</v>
          </cell>
          <cell r="J268">
            <v>6.23</v>
          </cell>
          <cell r="K268">
            <v>84</v>
          </cell>
          <cell r="L268" t="str">
            <v>12</v>
          </cell>
          <cell r="M268" t="str">
            <v>Короб, мин. 1</v>
          </cell>
          <cell r="N268" t="str">
            <v>МГ</v>
          </cell>
          <cell r="P268">
            <v>180</v>
          </cell>
          <cell r="Q268" t="str">
            <v>Пельмени «Жемчужные» 1,0 сфера ТМ «Зареченские»</v>
          </cell>
        </row>
        <row r="269">
          <cell r="Q269" t="str">
            <v>Итого</v>
          </cell>
        </row>
        <row r="270">
          <cell r="Q270" t="str">
            <v>Итого</v>
          </cell>
        </row>
        <row r="271">
          <cell r="B271" t="str">
            <v>Наггетсы</v>
          </cell>
        </row>
        <row r="272">
          <cell r="A272">
            <v>4640242180397</v>
          </cell>
          <cell r="B272" t="str">
            <v>SU003020</v>
          </cell>
          <cell r="C272" t="str">
            <v>P003486</v>
          </cell>
          <cell r="D272">
            <v>4301132080</v>
          </cell>
          <cell r="E272">
            <v>4640242180397</v>
          </cell>
          <cell r="G272">
            <v>1</v>
          </cell>
          <cell r="H272">
            <v>6</v>
          </cell>
          <cell r="I272">
            <v>6</v>
          </cell>
          <cell r="J272">
            <v>6.26</v>
          </cell>
          <cell r="K272">
            <v>84</v>
          </cell>
          <cell r="L272" t="str">
            <v>12</v>
          </cell>
          <cell r="M272" t="str">
            <v>Короб, мин. 1</v>
          </cell>
          <cell r="N272" t="str">
            <v>МГ</v>
          </cell>
          <cell r="P272">
            <v>180</v>
          </cell>
          <cell r="Q272" t="str">
            <v>Наггетсы «Хрустящие» Весовые ТМ «Зареченские» 6 кг</v>
          </cell>
        </row>
        <row r="273">
          <cell r="Q273" t="str">
            <v>Итого</v>
          </cell>
        </row>
        <row r="274">
          <cell r="Q274" t="str">
            <v>Итого</v>
          </cell>
        </row>
        <row r="275">
          <cell r="B275" t="str">
            <v>Чебуреки</v>
          </cell>
        </row>
        <row r="276">
          <cell r="A276">
            <v>4640242180304</v>
          </cell>
          <cell r="B276" t="str">
            <v>SU003012</v>
          </cell>
          <cell r="C276" t="str">
            <v>P003478</v>
          </cell>
          <cell r="D276">
            <v>4301136051</v>
          </cell>
          <cell r="E276">
            <v>4640242180304</v>
          </cell>
          <cell r="G276">
            <v>2.7</v>
          </cell>
          <cell r="H276">
            <v>1</v>
          </cell>
          <cell r="I276">
            <v>2.7</v>
          </cell>
          <cell r="J276">
            <v>2.8906000000000001</v>
          </cell>
          <cell r="K276">
            <v>126</v>
          </cell>
          <cell r="L276" t="str">
            <v>14</v>
          </cell>
          <cell r="M276" t="str">
            <v>Короб, мин. 1</v>
          </cell>
          <cell r="N276" t="str">
            <v>МГ</v>
          </cell>
          <cell r="P276">
            <v>180</v>
          </cell>
          <cell r="Q276" t="str">
            <v>Чебуреки «Мясные» Весовые ТМ «Зареченские» 2,7 кг</v>
          </cell>
        </row>
        <row r="277">
          <cell r="A277">
            <v>4640242180410</v>
          </cell>
          <cell r="B277" t="str">
            <v>SU003025</v>
          </cell>
          <cell r="C277" t="str">
            <v>P003495</v>
          </cell>
          <cell r="D277">
            <v>4301136052</v>
          </cell>
          <cell r="E277">
            <v>4640242180410</v>
          </cell>
          <cell r="G277">
            <v>2.2400000000000002</v>
          </cell>
          <cell r="H277">
            <v>1</v>
          </cell>
          <cell r="I277">
            <v>2.2400000000000002</v>
          </cell>
          <cell r="J277">
            <v>2.4319999999999999</v>
          </cell>
          <cell r="K277">
            <v>126</v>
          </cell>
          <cell r="L277" t="str">
            <v>14</v>
          </cell>
          <cell r="M277" t="str">
            <v>Короб, мин. 1</v>
          </cell>
          <cell r="N277" t="str">
            <v>МГ</v>
          </cell>
          <cell r="P277">
            <v>180</v>
          </cell>
          <cell r="Q277" t="str">
            <v>Чебуреки «Сочный мегачебурек» Весовой ТМ «Зареченские» 2,24 кг</v>
          </cell>
        </row>
        <row r="278">
          <cell r="Q278" t="str">
            <v>Итого</v>
          </cell>
        </row>
        <row r="279">
          <cell r="Q279" t="str">
            <v>Итого</v>
          </cell>
        </row>
        <row r="280">
          <cell r="B280" t="str">
            <v>Снеки</v>
          </cell>
        </row>
        <row r="281">
          <cell r="A281">
            <v>4640242181554</v>
          </cell>
          <cell r="B281" t="str">
            <v>SU003510</v>
          </cell>
          <cell r="C281" t="str">
            <v>P004457</v>
          </cell>
          <cell r="D281">
            <v>4301135504</v>
          </cell>
          <cell r="E281">
            <v>4640242181554</v>
          </cell>
          <cell r="G281">
            <v>3</v>
          </cell>
          <cell r="H281">
            <v>1</v>
          </cell>
          <cell r="I281">
            <v>3</v>
          </cell>
          <cell r="J281">
            <v>3.1920000000000002</v>
          </cell>
          <cell r="K281">
            <v>126</v>
          </cell>
          <cell r="L281" t="str">
            <v>14</v>
          </cell>
          <cell r="M281" t="str">
            <v>Короб, мин. 1</v>
          </cell>
          <cell r="N281" t="str">
            <v>МГ</v>
          </cell>
          <cell r="P281">
            <v>180</v>
          </cell>
          <cell r="Q281" t="str">
            <v>Снеки «Мини-пицца с ветчиной и сыром» Весовые ТМ «Зареченские продукты» 3 кг</v>
          </cell>
        </row>
        <row r="282">
          <cell r="A282">
            <v>4640242181561</v>
          </cell>
          <cell r="B282" t="str">
            <v>SU003454</v>
          </cell>
          <cell r="C282" t="str">
            <v>P004364</v>
          </cell>
          <cell r="D282">
            <v>4301135518</v>
          </cell>
          <cell r="E282">
            <v>4640242181561</v>
          </cell>
          <cell r="G282">
            <v>3.7</v>
          </cell>
          <cell r="H282">
            <v>1</v>
          </cell>
          <cell r="I282">
            <v>3.7</v>
          </cell>
          <cell r="J282">
            <v>3.8919999999999999</v>
          </cell>
          <cell r="K282">
            <v>126</v>
          </cell>
          <cell r="L282" t="str">
            <v>14</v>
          </cell>
          <cell r="M282" t="str">
            <v>Короб, мин. 1</v>
          </cell>
          <cell r="N282" t="str">
            <v>МГ</v>
          </cell>
          <cell r="P282">
            <v>180</v>
          </cell>
          <cell r="Q282" t="str">
            <v>Снеки «Мини-сосиски в тесте» Весовые ТМ «Зареченские» 3,7 кг</v>
          </cell>
        </row>
        <row r="283">
          <cell r="A283">
            <v>4640242181424</v>
          </cell>
          <cell r="B283" t="str">
            <v>SU003434</v>
          </cell>
          <cell r="C283" t="str">
            <v>P004358</v>
          </cell>
          <cell r="D283">
            <v>4301135374</v>
          </cell>
          <cell r="E283">
            <v>4640242181424</v>
          </cell>
          <cell r="G283">
            <v>5.5</v>
          </cell>
          <cell r="H283">
            <v>1</v>
          </cell>
          <cell r="I283">
            <v>5.5</v>
          </cell>
          <cell r="J283">
            <v>5.7350000000000003</v>
          </cell>
          <cell r="K283">
            <v>84</v>
          </cell>
          <cell r="L283" t="str">
            <v>12</v>
          </cell>
          <cell r="M283" t="str">
            <v>Короб, мин. 1</v>
          </cell>
          <cell r="N283" t="str">
            <v>МГ</v>
          </cell>
          <cell r="P283">
            <v>180</v>
          </cell>
          <cell r="Q283" t="str">
            <v>Снеки «Мини-чебуречки с мясом» Весовой ТМ «Зареченские» 5,5 кг</v>
          </cell>
        </row>
        <row r="284">
          <cell r="A284">
            <v>4640242181431</v>
          </cell>
          <cell r="B284" t="str">
            <v>SU003436</v>
          </cell>
          <cell r="C284" t="str">
            <v>P004439</v>
          </cell>
          <cell r="D284">
            <v>4301135552</v>
          </cell>
          <cell r="E284">
            <v>4640242181431</v>
          </cell>
          <cell r="G284">
            <v>3.5</v>
          </cell>
          <cell r="H284">
            <v>1</v>
          </cell>
          <cell r="I284">
            <v>3.5</v>
          </cell>
          <cell r="J284">
            <v>3.6920000000000002</v>
          </cell>
          <cell r="K284">
            <v>126</v>
          </cell>
          <cell r="L284" t="str">
            <v>14</v>
          </cell>
          <cell r="M284" t="str">
            <v>Короб, мин. 1</v>
          </cell>
          <cell r="N284" t="str">
            <v>МГ</v>
          </cell>
          <cell r="P284">
            <v>180</v>
          </cell>
          <cell r="Q284" t="str">
            <v>Снеки «Мини-чебуречки с картофелем и сочной грудинкой» Весовой ТМ «Зареченские продукты» 3,5 кг</v>
          </cell>
        </row>
        <row r="285">
          <cell r="A285">
            <v>4640242181523</v>
          </cell>
          <cell r="B285" t="str">
            <v>SU003448</v>
          </cell>
          <cell r="C285" t="str">
            <v>P004394</v>
          </cell>
          <cell r="D285">
            <v>4301135405</v>
          </cell>
          <cell r="E285">
            <v>4640242181523</v>
          </cell>
          <cell r="G285">
            <v>3</v>
          </cell>
          <cell r="H285">
            <v>1</v>
          </cell>
          <cell r="I285">
            <v>3</v>
          </cell>
          <cell r="J285">
            <v>3.1920000000000002</v>
          </cell>
          <cell r="K285">
            <v>126</v>
          </cell>
          <cell r="L285" t="str">
            <v>14</v>
          </cell>
          <cell r="M285" t="str">
            <v>Короб, мин. 1</v>
          </cell>
          <cell r="N285" t="str">
            <v>МГ</v>
          </cell>
          <cell r="P285">
            <v>180</v>
          </cell>
          <cell r="Q285" t="str">
            <v>Снеки «Мини-шарики с курочкой и сыром» Весовой ТМ «Зареченские» 3 кг</v>
          </cell>
        </row>
        <row r="286">
          <cell r="A286">
            <v>4640242181516</v>
          </cell>
          <cell r="B286" t="str">
            <v>SU003446</v>
          </cell>
          <cell r="C286" t="str">
            <v>P004393</v>
          </cell>
          <cell r="D286">
            <v>4301135404</v>
          </cell>
          <cell r="E286">
            <v>4640242181516</v>
          </cell>
          <cell r="G286">
            <v>3.7</v>
          </cell>
          <cell r="H286">
            <v>1</v>
          </cell>
          <cell r="I286">
            <v>3.7</v>
          </cell>
          <cell r="J286">
            <v>3.8919999999999999</v>
          </cell>
          <cell r="K286">
            <v>126</v>
          </cell>
          <cell r="L286" t="str">
            <v>14</v>
          </cell>
          <cell r="M286" t="str">
            <v>Короб, мин. 1</v>
          </cell>
          <cell r="N286" t="str">
            <v>МГ</v>
          </cell>
          <cell r="P286">
            <v>180</v>
          </cell>
          <cell r="Q286" t="str">
            <v>Снеки «Пирожки с клубникой и вишней» Весовые ТМ «Зареченские» 3,7 кг</v>
          </cell>
        </row>
        <row r="287">
          <cell r="A287">
            <v>4640242181486</v>
          </cell>
          <cell r="B287" t="str">
            <v>SU003439</v>
          </cell>
          <cell r="C287" t="str">
            <v>P004359</v>
          </cell>
          <cell r="D287">
            <v>4301135375</v>
          </cell>
          <cell r="E287">
            <v>4640242181486</v>
          </cell>
          <cell r="G287">
            <v>3.7</v>
          </cell>
          <cell r="H287">
            <v>1</v>
          </cell>
          <cell r="I287">
            <v>3.7</v>
          </cell>
          <cell r="J287">
            <v>3.8919999999999999</v>
          </cell>
          <cell r="K287">
            <v>126</v>
          </cell>
          <cell r="L287" t="str">
            <v>14</v>
          </cell>
          <cell r="M287" t="str">
            <v>Короб, мин. 1</v>
          </cell>
          <cell r="N287" t="str">
            <v>МГ</v>
          </cell>
          <cell r="P287">
            <v>180</v>
          </cell>
          <cell r="Q287" t="str">
            <v>«Пирожки с мясом» Весовые ТМ «Зареченские» 3,7 кг</v>
          </cell>
        </row>
        <row r="288">
          <cell r="A288">
            <v>4640242181493</v>
          </cell>
          <cell r="B288" t="str">
            <v>SU003442</v>
          </cell>
          <cell r="C288" t="str">
            <v>P004391</v>
          </cell>
          <cell r="D288">
            <v>4301135402</v>
          </cell>
          <cell r="E288">
            <v>4640242181493</v>
          </cell>
          <cell r="G288">
            <v>3.7</v>
          </cell>
          <cell r="H288">
            <v>1</v>
          </cell>
          <cell r="I288">
            <v>3.7</v>
          </cell>
          <cell r="J288">
            <v>3.8919999999999999</v>
          </cell>
          <cell r="K288">
            <v>126</v>
          </cell>
          <cell r="L288" t="str">
            <v>14</v>
          </cell>
          <cell r="M288" t="str">
            <v>Короб, мин. 1</v>
          </cell>
          <cell r="N288" t="str">
            <v>МГ</v>
          </cell>
          <cell r="P288">
            <v>180</v>
          </cell>
          <cell r="Q288" t="str">
            <v>Снеки «Пирожки с мясом, картофелем и грибами» Весовые ТМ «Зареченские» 3,7 кг</v>
          </cell>
        </row>
        <row r="289">
          <cell r="A289">
            <v>4640242181509</v>
          </cell>
          <cell r="B289" t="str">
            <v>SU003444</v>
          </cell>
          <cell r="C289" t="str">
            <v>P004392</v>
          </cell>
          <cell r="D289">
            <v>4301135403</v>
          </cell>
          <cell r="E289">
            <v>4640242181509</v>
          </cell>
          <cell r="G289">
            <v>3.7</v>
          </cell>
          <cell r="H289">
            <v>1</v>
          </cell>
          <cell r="I289">
            <v>3.7</v>
          </cell>
          <cell r="J289">
            <v>3.8919999999999999</v>
          </cell>
          <cell r="K289">
            <v>126</v>
          </cell>
          <cell r="L289" t="str">
            <v>14</v>
          </cell>
          <cell r="M289" t="str">
            <v>Короб, мин. 1</v>
          </cell>
          <cell r="N289" t="str">
            <v>МГ</v>
          </cell>
          <cell r="P289">
            <v>180</v>
          </cell>
          <cell r="Q289" t="str">
            <v>Снеки «Пирожки с яблоком и грушей» Весовой ТМ «Зареченские» 3,7 кг</v>
          </cell>
        </row>
        <row r="290">
          <cell r="A290">
            <v>4640242181240</v>
          </cell>
          <cell r="B290" t="str">
            <v>SU003383</v>
          </cell>
          <cell r="C290" t="str">
            <v>P004191</v>
          </cell>
          <cell r="D290">
            <v>4301135304</v>
          </cell>
          <cell r="E290">
            <v>4640242181240</v>
          </cell>
          <cell r="G290">
            <v>0.3</v>
          </cell>
          <cell r="H290">
            <v>9</v>
          </cell>
          <cell r="I290">
            <v>2.7</v>
          </cell>
          <cell r="J290">
            <v>2.88</v>
          </cell>
          <cell r="K290">
            <v>126</v>
          </cell>
          <cell r="L290" t="str">
            <v>14</v>
          </cell>
          <cell r="M290" t="str">
            <v>Короб, мин. 1</v>
          </cell>
          <cell r="N290" t="str">
            <v>МГ</v>
          </cell>
          <cell r="P290">
            <v>180</v>
          </cell>
          <cell r="Q290" t="str">
            <v>Снеки «Мини-пицца с ветчиной и сыром» Фикс.вес 0,3 ф/п ТМ «Зареченские»</v>
          </cell>
        </row>
        <row r="291">
          <cell r="A291">
            <v>4640242181318</v>
          </cell>
          <cell r="B291" t="str">
            <v>SU003382</v>
          </cell>
          <cell r="C291" t="str">
            <v>P004195</v>
          </cell>
          <cell r="D291">
            <v>4301135610</v>
          </cell>
          <cell r="E291">
            <v>4640242181318</v>
          </cell>
          <cell r="G291">
            <v>0.3</v>
          </cell>
          <cell r="H291">
            <v>9</v>
          </cell>
          <cell r="I291">
            <v>2.7</v>
          </cell>
          <cell r="J291">
            <v>2.988</v>
          </cell>
          <cell r="K291">
            <v>126</v>
          </cell>
          <cell r="L291" t="str">
            <v>14</v>
          </cell>
          <cell r="M291" t="str">
            <v>Короб, мин. 1</v>
          </cell>
          <cell r="N291" t="str">
            <v>МГ</v>
          </cell>
          <cell r="P291">
            <v>180</v>
          </cell>
          <cell r="Q291" t="str">
            <v>Снеки «Мини-сосиски в тесте» Фикс.вес 0,3 ф/п ТМ «Зареченские»</v>
          </cell>
        </row>
        <row r="292">
          <cell r="A292">
            <v>4640242181387</v>
          </cell>
          <cell r="B292" t="str">
            <v>SU003377</v>
          </cell>
          <cell r="C292" t="str">
            <v>P004193</v>
          </cell>
          <cell r="D292">
            <v>4301135306</v>
          </cell>
          <cell r="E292">
            <v>4640242181387</v>
          </cell>
          <cell r="G292">
            <v>0.3</v>
          </cell>
          <cell r="H292">
            <v>9</v>
          </cell>
          <cell r="I292">
            <v>2.7</v>
          </cell>
          <cell r="J292">
            <v>2.8450000000000002</v>
          </cell>
          <cell r="K292">
            <v>234</v>
          </cell>
          <cell r="L292" t="str">
            <v>18</v>
          </cell>
          <cell r="M292" t="str">
            <v>Короб, мин. 1</v>
          </cell>
          <cell r="N292" t="str">
            <v>МГ</v>
          </cell>
          <cell r="P292">
            <v>180</v>
          </cell>
          <cell r="Q292" t="str">
            <v>Снеки «Мини-чебуречки с мясом» Фикс.вес 0,3 ф/п ТМ «Зареченские»</v>
          </cell>
        </row>
        <row r="293">
          <cell r="A293">
            <v>4640242181394</v>
          </cell>
          <cell r="B293" t="str">
            <v>SU003376</v>
          </cell>
          <cell r="C293" t="str">
            <v>P004194</v>
          </cell>
          <cell r="D293">
            <v>4301135305</v>
          </cell>
          <cell r="E293">
            <v>4640242181394</v>
          </cell>
          <cell r="G293">
            <v>0.3</v>
          </cell>
          <cell r="H293">
            <v>9</v>
          </cell>
          <cell r="I293">
            <v>2.7</v>
          </cell>
          <cell r="J293">
            <v>2.8450000000000002</v>
          </cell>
          <cell r="K293">
            <v>234</v>
          </cell>
          <cell r="L293" t="str">
            <v>18</v>
          </cell>
          <cell r="M293" t="str">
            <v>Короб, мин. 1</v>
          </cell>
          <cell r="N293" t="str">
            <v>МГ</v>
          </cell>
          <cell r="P293">
            <v>180</v>
          </cell>
          <cell r="Q293" t="str">
            <v>Снеки «Мини-чебуречки с сыром и ветчиной» Фикс.вес 0,3 ф/п ТМ «Зареченские»</v>
          </cell>
        </row>
        <row r="294">
          <cell r="A294">
            <v>4640242181332</v>
          </cell>
          <cell r="B294" t="str">
            <v>SU003378</v>
          </cell>
          <cell r="C294" t="str">
            <v>P004196</v>
          </cell>
          <cell r="D294">
            <v>4301135309</v>
          </cell>
          <cell r="E294">
            <v>4640242181332</v>
          </cell>
          <cell r="G294">
            <v>0.3</v>
          </cell>
          <cell r="H294">
            <v>9</v>
          </cell>
          <cell r="I294">
            <v>2.7</v>
          </cell>
          <cell r="J294">
            <v>2.9079999999999999</v>
          </cell>
          <cell r="K294">
            <v>234</v>
          </cell>
          <cell r="L294" t="str">
            <v>18</v>
          </cell>
          <cell r="M294" t="str">
            <v>Короб, мин. 1</v>
          </cell>
          <cell r="N294" t="str">
            <v>МГ</v>
          </cell>
          <cell r="P294">
            <v>180</v>
          </cell>
          <cell r="Q294" t="str">
            <v>Снеки «Пирожки с мясом» Фикс.вес 0,3 ф/п ТМ «Зареченские»</v>
          </cell>
        </row>
        <row r="295">
          <cell r="A295">
            <v>4640242181349</v>
          </cell>
          <cell r="B295" t="str">
            <v>SU003379</v>
          </cell>
          <cell r="C295" t="str">
            <v>P004197</v>
          </cell>
          <cell r="D295">
            <v>4301135308</v>
          </cell>
          <cell r="E295">
            <v>4640242181349</v>
          </cell>
          <cell r="G295">
            <v>0.3</v>
          </cell>
          <cell r="H295">
            <v>9</v>
          </cell>
          <cell r="I295">
            <v>2.7</v>
          </cell>
          <cell r="J295">
            <v>2.9079999999999999</v>
          </cell>
          <cell r="K295">
            <v>234</v>
          </cell>
          <cell r="L295" t="str">
            <v>18</v>
          </cell>
          <cell r="M295" t="str">
            <v>Короб, мин. 1</v>
          </cell>
          <cell r="N295" t="str">
            <v>МГ</v>
          </cell>
          <cell r="P295">
            <v>180</v>
          </cell>
          <cell r="Q295" t="str">
            <v>Снеки «Пирожки с мясом, картофелем и грибами» Фикс.вес 0,3 ф/п ТМ «Зареченские»</v>
          </cell>
        </row>
        <row r="296">
          <cell r="A296">
            <v>4640242181370</v>
          </cell>
          <cell r="B296" t="str">
            <v>SU003380</v>
          </cell>
          <cell r="C296" t="str">
            <v>P004192</v>
          </cell>
          <cell r="D296">
            <v>4301135307</v>
          </cell>
          <cell r="E296">
            <v>4640242181370</v>
          </cell>
          <cell r="G296">
            <v>0.3</v>
          </cell>
          <cell r="H296">
            <v>9</v>
          </cell>
          <cell r="I296">
            <v>2.7</v>
          </cell>
          <cell r="J296">
            <v>2.9079999999999999</v>
          </cell>
          <cell r="K296">
            <v>234</v>
          </cell>
          <cell r="L296" t="str">
            <v>18</v>
          </cell>
          <cell r="M296" t="str">
            <v>Короб, мин. 1</v>
          </cell>
          <cell r="N296" t="str">
            <v>МГ</v>
          </cell>
          <cell r="P296">
            <v>180</v>
          </cell>
          <cell r="Q296" t="str">
            <v>Снеки «Пирожки с яблоком и грушей» Фикс.вес 0,3 ф/п ТМ «Зареченские»</v>
          </cell>
        </row>
        <row r="297">
          <cell r="A297">
            <v>4640242180663</v>
          </cell>
          <cell r="B297" t="str">
            <v>SU003085</v>
          </cell>
          <cell r="C297" t="str">
            <v>P003651</v>
          </cell>
          <cell r="D297">
            <v>4301135198</v>
          </cell>
          <cell r="E297">
            <v>4640242180663</v>
          </cell>
          <cell r="G297">
            <v>0.9</v>
          </cell>
          <cell r="H297">
            <v>4</v>
          </cell>
          <cell r="I297">
            <v>3.6</v>
          </cell>
          <cell r="J297">
            <v>3.83</v>
          </cell>
          <cell r="K297">
            <v>84</v>
          </cell>
          <cell r="L297" t="str">
            <v>12</v>
          </cell>
          <cell r="M297" t="str">
            <v>Короб, мин. 1</v>
          </cell>
          <cell r="N297" t="str">
            <v>МГ</v>
          </cell>
          <cell r="P297">
            <v>180</v>
          </cell>
          <cell r="Q297" t="str">
            <v>Снеки «Смаколадьи с яблоком и грушей» ф/в 0,9 ТМ «Зареченские»</v>
          </cell>
        </row>
        <row r="298">
          <cell r="Q298" t="str">
            <v>Итого</v>
          </cell>
        </row>
        <row r="299">
          <cell r="Q299" t="str">
            <v>Итого</v>
          </cell>
        </row>
        <row r="300">
          <cell r="B300" t="str">
            <v>Зареченские продукты Светофор</v>
          </cell>
        </row>
        <row r="301">
          <cell r="B301" t="str">
            <v>Снеки</v>
          </cell>
        </row>
        <row r="302">
          <cell r="A302">
            <v>4640242181134</v>
          </cell>
          <cell r="B302" t="str">
            <v>SU003326</v>
          </cell>
          <cell r="C302" t="str">
            <v>P004075</v>
          </cell>
          <cell r="D302">
            <v>4301135268</v>
          </cell>
          <cell r="E302">
            <v>4640242181134</v>
          </cell>
          <cell r="G302">
            <v>0.8</v>
          </cell>
          <cell r="H302">
            <v>5</v>
          </cell>
          <cell r="I302">
            <v>4</v>
          </cell>
          <cell r="J302">
            <v>4.2830000000000004</v>
          </cell>
          <cell r="K302">
            <v>84</v>
          </cell>
          <cell r="L302" t="str">
            <v>12</v>
          </cell>
          <cell r="M302" t="str">
            <v>Короб, мин. 1</v>
          </cell>
          <cell r="N302" t="str">
            <v>МГ</v>
          </cell>
          <cell r="P302">
            <v>180</v>
          </cell>
          <cell r="Q302" t="str">
            <v>Снеки «Смаколадьи спелое яблоко» ф/в 0,8 ТМ «Зареченские»</v>
          </cell>
        </row>
        <row r="303">
          <cell r="Q303" t="str">
            <v>Итого</v>
          </cell>
        </row>
        <row r="304">
          <cell r="Q304" t="str">
            <v>Итого</v>
          </cell>
        </row>
        <row r="305">
          <cell r="Q305" t="str">
            <v>ИТОГО НЕТТО</v>
          </cell>
        </row>
        <row r="306">
          <cell r="Q306" t="str">
            <v>ИТОГО БРУТТО</v>
          </cell>
        </row>
        <row r="307">
          <cell r="Q307" t="str">
            <v>Кол-во паллет</v>
          </cell>
        </row>
        <row r="308">
          <cell r="Q308" t="str">
            <v>Вес брутто  с паллетами</v>
          </cell>
        </row>
        <row r="309">
          <cell r="Q309" t="str">
            <v>Кол-во коробок</v>
          </cell>
        </row>
        <row r="310">
          <cell r="Q310" t="str">
            <v>Объем заказа</v>
          </cell>
        </row>
        <row r="312">
          <cell r="B312" t="str">
            <v>ТОРГОВАЯ МАРКА</v>
          </cell>
          <cell r="C312" t="str">
            <v>Ядрена копоть</v>
          </cell>
          <cell r="D312" t="str">
            <v>Горячая штучка</v>
          </cell>
          <cell r="E312" t="str">
            <v>Горячая штучка</v>
          </cell>
          <cell r="F312" t="str">
            <v>Горячая штучка</v>
          </cell>
          <cell r="G312" t="str">
            <v>Горячая штучка</v>
          </cell>
          <cell r="H312" t="str">
            <v>Горячая штучка</v>
          </cell>
          <cell r="I312" t="str">
            <v>Горячая штучка</v>
          </cell>
          <cell r="J312" t="str">
            <v>Горячая штучка</v>
          </cell>
          <cell r="K312" t="str">
            <v>Горячая штучка</v>
          </cell>
          <cell r="L312" t="str">
            <v>Горячая штучка</v>
          </cell>
          <cell r="M312" t="str">
            <v>Горячая штучка</v>
          </cell>
          <cell r="N312" t="str">
            <v>Горячая штучка</v>
          </cell>
          <cell r="P312" t="str">
            <v>Горячая штучка</v>
          </cell>
          <cell r="Q312" t="str">
            <v>Горячая штучка</v>
          </cell>
        </row>
        <row r="313">
          <cell r="B313" t="str">
            <v>СЕРИЯ</v>
          </cell>
          <cell r="C313" t="str">
            <v>Ядрена копоть</v>
          </cell>
          <cell r="D313" t="str">
            <v>Наггетсы ГШ</v>
          </cell>
          <cell r="E313" t="str">
            <v>Grandmeni</v>
          </cell>
          <cell r="F313" t="str">
            <v>Бигбули ГШ</v>
          </cell>
          <cell r="G313" t="str">
            <v>Foodgital</v>
          </cell>
          <cell r="H313" t="str">
            <v>Бульмени вес ГШ</v>
          </cell>
          <cell r="I313" t="str">
            <v>Бельмеши</v>
          </cell>
          <cell r="J313" t="str">
            <v>Крылышки ГШ</v>
          </cell>
          <cell r="K313" t="str">
            <v>Чебупели</v>
          </cell>
          <cell r="L313" t="str">
            <v>Чебуреки ГШ</v>
          </cell>
          <cell r="M313" t="str">
            <v>Бульмени ГШ</v>
          </cell>
          <cell r="N313" t="str">
            <v>Чебупицца</v>
          </cell>
          <cell r="P313" t="str">
            <v>Хотстеры</v>
          </cell>
          <cell r="Q313" t="str">
            <v>Круггетсы</v>
          </cell>
        </row>
        <row r="315">
          <cell r="B315" t="str">
            <v>ИТОГО, кг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</row>
        <row r="317">
          <cell r="B317" t="str">
            <v>ЗПФ, кг</v>
          </cell>
          <cell r="C317" t="str">
            <v xml:space="preserve">ПГП, кг </v>
          </cell>
          <cell r="D317" t="str">
            <v>КИЗ, кг</v>
          </cell>
        </row>
        <row r="318">
          <cell r="B318">
            <v>0</v>
          </cell>
          <cell r="C318">
            <v>0</v>
          </cell>
          <cell r="D3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27"/>
  <sheetViews>
    <sheetView tabSelected="1" topLeftCell="E1" zoomScale="130" zoomScaleNormal="130" workbookViewId="0">
      <selection activeCell="O32" sqref="O32"/>
    </sheetView>
  </sheetViews>
  <sheetFormatPr defaultColWidth="10.5" defaultRowHeight="11.45" customHeight="1" x14ac:dyDescent="0.2"/>
  <cols>
    <col min="1" max="1" width="16.33203125" hidden="1" customWidth="1"/>
    <col min="2" max="2" width="9.1640625" style="2" hidden="1" customWidth="1"/>
    <col min="3" max="3" width="7.83203125" style="2" hidden="1" customWidth="1"/>
    <col min="4" max="4" width="11.1640625" style="2" hidden="1" customWidth="1"/>
    <col min="5" max="5" width="14.33203125" style="2" bestFit="1" customWidth="1"/>
    <col min="6" max="6" width="21.1640625" customWidth="1"/>
    <col min="7" max="7" width="0" hidden="1" customWidth="1"/>
    <col min="8" max="8" width="10.83203125" style="1" customWidth="1"/>
    <col min="9" max="9" width="11.83203125" bestFit="1" customWidth="1"/>
    <col min="10" max="10" width="1.1640625" customWidth="1"/>
    <col min="11" max="11" width="11.1640625" style="2" customWidth="1"/>
    <col min="12" max="12" width="10.1640625" style="2" customWidth="1"/>
    <col min="13" max="13" width="9" style="2" customWidth="1"/>
    <col min="14" max="14" width="11.6640625" style="2" customWidth="1"/>
    <col min="15" max="15" width="14.33203125" style="2" bestFit="1" customWidth="1"/>
    <col min="16" max="16" width="59.6640625" customWidth="1"/>
    <col min="17" max="17" width="6.6640625" customWidth="1"/>
    <col min="18" max="18" width="3.83203125" customWidth="1"/>
    <col min="19" max="19" width="4.1640625" customWidth="1"/>
    <col min="20" max="20" width="7" customWidth="1"/>
    <col min="21" max="21" width="10.83203125" customWidth="1"/>
    <col min="22" max="22" width="7" style="51" customWidth="1"/>
    <col min="24" max="24" width="10.5" style="53"/>
  </cols>
  <sheetData>
    <row r="1" spans="1:24" ht="16.5" customHeight="1" thickBot="1" x14ac:dyDescent="0.25">
      <c r="F1" s="4"/>
      <c r="H1" s="11"/>
    </row>
    <row r="2" spans="1:24" ht="12.95" customHeight="1" thickBot="1" x14ac:dyDescent="0.25">
      <c r="A2" s="4" t="s">
        <v>81</v>
      </c>
      <c r="B2" s="2" t="s">
        <v>16</v>
      </c>
      <c r="C2" s="2" t="s">
        <v>17</v>
      </c>
      <c r="D2" s="2" t="s">
        <v>18</v>
      </c>
      <c r="E2" s="24" t="s">
        <v>19</v>
      </c>
      <c r="F2" s="25" t="s">
        <v>20</v>
      </c>
      <c r="G2" s="26"/>
      <c r="H2" s="27" t="s">
        <v>82</v>
      </c>
      <c r="I2" s="28" t="s">
        <v>83</v>
      </c>
      <c r="L2" s="40" t="s">
        <v>16</v>
      </c>
      <c r="M2" s="40" t="s">
        <v>17</v>
      </c>
      <c r="N2" s="41" t="s">
        <v>18</v>
      </c>
      <c r="O2" s="42" t="s">
        <v>19</v>
      </c>
      <c r="Q2" s="40" t="s">
        <v>87</v>
      </c>
      <c r="R2" s="40" t="s">
        <v>88</v>
      </c>
      <c r="S2" s="40" t="s">
        <v>89</v>
      </c>
      <c r="U2" s="57" t="s">
        <v>90</v>
      </c>
      <c r="V2" s="52" t="s">
        <v>91</v>
      </c>
      <c r="W2" s="58" t="s">
        <v>92</v>
      </c>
      <c r="X2" s="54" t="s">
        <v>93</v>
      </c>
    </row>
    <row r="3" spans="1:24" ht="11.1" customHeight="1" x14ac:dyDescent="0.2">
      <c r="B3" s="2" t="s">
        <v>0</v>
      </c>
      <c r="C3" s="2" t="s">
        <v>1</v>
      </c>
      <c r="D3" s="2">
        <v>4301135584</v>
      </c>
      <c r="E3" s="20">
        <v>4607111033659</v>
      </c>
      <c r="F3" s="21" t="s">
        <v>2</v>
      </c>
      <c r="G3" s="22">
        <v>0.3</v>
      </c>
      <c r="H3" s="23">
        <v>800</v>
      </c>
      <c r="I3" s="29">
        <v>240</v>
      </c>
      <c r="L3" s="2" t="str">
        <f>VLOOKUP(E3,[1]Лист1!$A:$E,2,0)</f>
        <v>SU003593</v>
      </c>
      <c r="M3" s="2" t="str">
        <f>VLOOKUP(E3,[1]Лист1!$A:$E,3,0)</f>
        <v>P004598</v>
      </c>
      <c r="N3" s="2">
        <f>VLOOKUP(E3,[1]Лист1!$A:$E,4,0)</f>
        <v>4301135574</v>
      </c>
      <c r="O3" s="2">
        <f>VLOOKUP(E3,[1]Лист1!$A:$E,5,0)</f>
        <v>4607111033659</v>
      </c>
      <c r="P3" t="str">
        <f>VLOOKUP(E3,[1]Лист1!$A:$Q,17,0)</f>
        <v>Снеки «Бельмеши сочные с мясом» Фикс.вес 0,3 Пакет ТМ «Горячая штучка»</v>
      </c>
      <c r="Q3">
        <f>VLOOKUP(L3,[1]Лист1!$B:$L,6,0)</f>
        <v>0.3</v>
      </c>
      <c r="R3">
        <f>VLOOKUP(L3,[1]Лист1!$B:$L,7,0)</f>
        <v>12</v>
      </c>
      <c r="S3" t="str">
        <f>VLOOKUP(L3,[1]Лист1!$B:$L,11,0)</f>
        <v>14</v>
      </c>
      <c r="T3">
        <f>ROUND(I3/Q3,0)</f>
        <v>800</v>
      </c>
      <c r="U3" s="9">
        <f>MROUND(T3,R3*S3)</f>
        <v>840</v>
      </c>
      <c r="V3" s="51">
        <f>U3/R3</f>
        <v>70</v>
      </c>
      <c r="W3">
        <f>V3*R3*Q3</f>
        <v>252</v>
      </c>
      <c r="X3" s="53">
        <f>V3/VLOOKUP(L3,[1]Лист1!$B:$K,10,0)</f>
        <v>1</v>
      </c>
    </row>
    <row r="4" spans="1:24" ht="11.1" customHeight="1" x14ac:dyDescent="0.2">
      <c r="A4" s="3"/>
      <c r="B4" s="3" t="s">
        <v>3</v>
      </c>
      <c r="C4" s="2" t="s">
        <v>4</v>
      </c>
      <c r="D4" s="2">
        <v>4301135534</v>
      </c>
      <c r="E4" s="7">
        <v>4607111034199</v>
      </c>
      <c r="F4" s="7" t="s">
        <v>5</v>
      </c>
      <c r="G4" s="9">
        <v>0.25</v>
      </c>
      <c r="H4" s="10">
        <v>1594</v>
      </c>
      <c r="I4" s="30">
        <v>398.5</v>
      </c>
      <c r="L4" s="2" t="str">
        <f>VLOOKUP(E4,[1]Лист1!$A:$E,2,0)</f>
        <v>SU003576</v>
      </c>
      <c r="M4" s="2" t="str">
        <f>VLOOKUP(E4,[1]Лист1!$A:$E,3,0)</f>
        <v>P004489</v>
      </c>
      <c r="N4" s="2">
        <f>VLOOKUP(E4,[1]Лист1!$A:$E,4,0)</f>
        <v>4301135550</v>
      </c>
      <c r="O4" s="2">
        <f>VLOOKUP(E4,[1]Лист1!$A:$E,5,0)</f>
        <v>4607111034199</v>
      </c>
      <c r="P4" t="str">
        <f>VLOOKUP(E4,[1]Лист1!$A:$Q,17,0)</f>
        <v>Снеки «Хотстеры» Фикс.вес 0,25 Пакет ТМ «Горячая штучка»</v>
      </c>
      <c r="Q4">
        <f>VLOOKUP(L4,[1]Лист1!$B:$L,6,0)</f>
        <v>0.25</v>
      </c>
      <c r="R4">
        <f>VLOOKUP(L4,[1]Лист1!$B:$L,7,0)</f>
        <v>12</v>
      </c>
      <c r="S4" t="str">
        <f>VLOOKUP(L4,[1]Лист1!$B:$L,11,0)</f>
        <v>14</v>
      </c>
      <c r="T4">
        <f>ROUND(I4/Q4,0)</f>
        <v>1594</v>
      </c>
      <c r="U4" s="9">
        <f>MROUND(T4,R4*S4)</f>
        <v>1512</v>
      </c>
      <c r="V4" s="51">
        <f>U4/R4</f>
        <v>126</v>
      </c>
      <c r="W4">
        <f>V4*R4*Q4</f>
        <v>378</v>
      </c>
      <c r="X4" s="53">
        <f>V4/VLOOKUP(L4,[1]Лист1!$B:$K,10,0)</f>
        <v>1.8</v>
      </c>
    </row>
    <row r="5" spans="1:24" ht="11.1" customHeight="1" x14ac:dyDescent="0.2">
      <c r="A5" s="5" t="s">
        <v>6</v>
      </c>
      <c r="B5" s="6" t="s">
        <v>13</v>
      </c>
      <c r="C5" s="6" t="s">
        <v>14</v>
      </c>
      <c r="D5" s="6">
        <v>4301135285</v>
      </c>
      <c r="E5" s="33">
        <v>4607111036407</v>
      </c>
      <c r="F5" s="39" t="s">
        <v>15</v>
      </c>
      <c r="G5" s="34">
        <v>0.3</v>
      </c>
      <c r="H5" s="35">
        <v>1062</v>
      </c>
      <c r="I5" s="36">
        <v>318.59999999999997</v>
      </c>
      <c r="J5" s="37"/>
      <c r="K5" s="38" t="s">
        <v>34</v>
      </c>
      <c r="L5" s="38"/>
      <c r="M5" s="38"/>
      <c r="N5" s="38"/>
      <c r="O5" s="43"/>
      <c r="P5" s="37"/>
      <c r="U5" s="9"/>
    </row>
    <row r="6" spans="1:24" ht="11.1" customHeight="1" x14ac:dyDescent="0.2">
      <c r="B6" s="2" t="s">
        <v>7</v>
      </c>
      <c r="C6" s="2" t="s">
        <v>8</v>
      </c>
      <c r="D6" s="2">
        <v>4301135565</v>
      </c>
      <c r="E6" s="44">
        <v>4607111033451</v>
      </c>
      <c r="F6" s="45" t="s">
        <v>9</v>
      </c>
      <c r="G6" s="45">
        <v>0.3</v>
      </c>
      <c r="H6" s="46">
        <v>1341</v>
      </c>
      <c r="I6" s="47">
        <v>402.3</v>
      </c>
      <c r="J6" s="48">
        <v>4620207491003</v>
      </c>
      <c r="K6" s="49" t="s">
        <v>86</v>
      </c>
      <c r="L6" s="48" t="str">
        <f>VLOOKUP(J6,[1]Лист1!$A:$E,2,0)</f>
        <v>SU003889</v>
      </c>
      <c r="M6" s="48" t="str">
        <f>VLOOKUP(J6,[1]Лист1!$A:$E,3,0)</f>
        <v>P004971</v>
      </c>
      <c r="N6" s="48">
        <f>VLOOKUP(J6,[1]Лист1!$A:$E,4,0)</f>
        <v>4301135793</v>
      </c>
      <c r="O6" s="48">
        <f>VLOOKUP(J6,[1]Лист1!$A:$E,5,0)</f>
        <v>4620207491003</v>
      </c>
      <c r="P6" s="50" t="str">
        <f>VLOOKUP(J6,[1]Лист1!$A:$Q,17,0)</f>
        <v>Снеки «Готовые чебупели с ветчиной и сыром» Фикс.вес 0,24 ТМ «Горячая штучка»</v>
      </c>
      <c r="Q6">
        <f>VLOOKUP(L6,[1]Лист1!$B:$L,6,0)</f>
        <v>0.24</v>
      </c>
      <c r="R6">
        <f>VLOOKUP(L6,[1]Лист1!$B:$L,7,0)</f>
        <v>12</v>
      </c>
      <c r="S6" t="str">
        <f>VLOOKUP(L6,[1]Лист1!$B:$L,11,0)</f>
        <v>14</v>
      </c>
      <c r="T6">
        <f t="shared" ref="T6:T11" si="0">ROUND(I6/Q6,0)</f>
        <v>1676</v>
      </c>
      <c r="U6" s="9">
        <f t="shared" ref="U6:U11" si="1">MROUND(T6,R6*S6)</f>
        <v>1680</v>
      </c>
      <c r="V6" s="51">
        <f t="shared" ref="V6:V11" si="2">U6/R6</f>
        <v>140</v>
      </c>
      <c r="W6">
        <f t="shared" ref="W6:W11" si="3">V6*R6*Q6</f>
        <v>403.2</v>
      </c>
      <c r="X6" s="53">
        <f>V6/VLOOKUP(L6,[1]Лист1!$B:$K,10,0)</f>
        <v>2</v>
      </c>
    </row>
    <row r="7" spans="1:24" ht="11.1" customHeight="1" x14ac:dyDescent="0.2">
      <c r="A7" s="4" t="s">
        <v>33</v>
      </c>
      <c r="B7" s="2" t="s">
        <v>10</v>
      </c>
      <c r="C7" s="2" t="s">
        <v>11</v>
      </c>
      <c r="D7" s="2">
        <v>4301135578</v>
      </c>
      <c r="E7" s="44">
        <v>4607111033444</v>
      </c>
      <c r="F7" s="45" t="s">
        <v>12</v>
      </c>
      <c r="G7" s="45">
        <v>0.3</v>
      </c>
      <c r="H7" s="46">
        <v>1395</v>
      </c>
      <c r="I7" s="47">
        <v>418.5</v>
      </c>
      <c r="J7" s="48">
        <v>4620207491010</v>
      </c>
      <c r="K7" s="49" t="s">
        <v>86</v>
      </c>
      <c r="L7" s="48" t="str">
        <f>VLOOKUP(J7,[1]Лист1!$A:$E,2,0)</f>
        <v>SU003884</v>
      </c>
      <c r="M7" s="48" t="str">
        <f>VLOOKUP(J7,[1]Лист1!$A:$E,3,0)</f>
        <v>P004966</v>
      </c>
      <c r="N7" s="48">
        <f>VLOOKUP(J7,[1]Лист1!$A:$E,4,0)</f>
        <v>4301135760</v>
      </c>
      <c r="O7" s="48">
        <f>VLOOKUP(J7,[1]Лист1!$A:$E,5,0)</f>
        <v>4620207491010</v>
      </c>
      <c r="P7" s="50" t="str">
        <f>VLOOKUP(J7,[1]Лист1!$A:$Q,17,0)</f>
        <v>Снеки «Готовые чебупели сочные с мясом» Фикс.вес 0,24 ТМ «Горячая штучка»</v>
      </c>
      <c r="Q7">
        <f>VLOOKUP(L7,[1]Лист1!$B:$L,6,0)</f>
        <v>0.24</v>
      </c>
      <c r="R7">
        <f>VLOOKUP(L7,[1]Лист1!$B:$L,7,0)</f>
        <v>12</v>
      </c>
      <c r="S7" t="str">
        <f>VLOOKUP(L7,[1]Лист1!$B:$L,11,0)</f>
        <v>14</v>
      </c>
      <c r="T7">
        <f t="shared" si="0"/>
        <v>1744</v>
      </c>
      <c r="U7" s="9">
        <f t="shared" si="1"/>
        <v>1680</v>
      </c>
      <c r="V7" s="51">
        <f t="shared" si="2"/>
        <v>140</v>
      </c>
      <c r="W7">
        <f t="shared" si="3"/>
        <v>403.2</v>
      </c>
      <c r="X7" s="53">
        <f>V7/VLOOKUP(L7,[1]Лист1!$B:$K,10,0)</f>
        <v>2</v>
      </c>
    </row>
    <row r="8" spans="1:24" ht="11.1" customHeight="1" x14ac:dyDescent="0.2">
      <c r="B8" s="2" t="s">
        <v>21</v>
      </c>
      <c r="C8" s="2" t="s">
        <v>22</v>
      </c>
      <c r="D8" s="2">
        <v>4301136042</v>
      </c>
      <c r="E8" s="7">
        <v>4607025784012</v>
      </c>
      <c r="F8" s="8" t="s">
        <v>23</v>
      </c>
      <c r="G8" s="9">
        <v>0.09</v>
      </c>
      <c r="H8" s="10">
        <v>1966</v>
      </c>
      <c r="I8" s="30">
        <v>176.94</v>
      </c>
      <c r="L8" s="2" t="str">
        <f>VLOOKUP(E8,[1]Лист1!$A:$E,2,0)</f>
        <v>SU002573</v>
      </c>
      <c r="M8" s="2" t="str">
        <f>VLOOKUP(E8,[1]Лист1!$A:$E,3,0)</f>
        <v>P004138</v>
      </c>
      <c r="N8" s="2">
        <f>VLOOKUP(E8,[1]Лист1!$A:$E,4,0)</f>
        <v>4301136070</v>
      </c>
      <c r="O8" s="2">
        <f>VLOOKUP(E8,[1]Лист1!$A:$E,5,0)</f>
        <v>4607025784012</v>
      </c>
      <c r="P8" t="str">
        <f>VLOOKUP(E8,[1]Лист1!$A:$Q,17,0)</f>
        <v>Чебуреки с мясом Базовый ассортимент Штучка 0,09 Пленка Горячая штучка</v>
      </c>
      <c r="Q8">
        <f>VLOOKUP(L8,[1]Лист1!$B:$L,6,0)</f>
        <v>0.09</v>
      </c>
      <c r="R8">
        <f>VLOOKUP(L8,[1]Лист1!$B:$L,7,0)</f>
        <v>24</v>
      </c>
      <c r="S8" t="str">
        <f>VLOOKUP(L8,[1]Лист1!$B:$L,11,0)</f>
        <v>14</v>
      </c>
      <c r="T8">
        <f t="shared" si="0"/>
        <v>1966</v>
      </c>
      <c r="U8" s="9">
        <f t="shared" si="1"/>
        <v>2016</v>
      </c>
      <c r="V8" s="51">
        <f t="shared" si="2"/>
        <v>84</v>
      </c>
      <c r="W8">
        <f t="shared" si="3"/>
        <v>181.44</v>
      </c>
      <c r="X8" s="53">
        <f>V8/VLOOKUP(L8,[1]Лист1!$B:$K,10,0)</f>
        <v>0.66666666666666663</v>
      </c>
    </row>
    <row r="9" spans="1:24" ht="11.1" customHeight="1" x14ac:dyDescent="0.2">
      <c r="B9" s="2" t="s">
        <v>24</v>
      </c>
      <c r="C9" s="2" t="s">
        <v>25</v>
      </c>
      <c r="D9" s="2">
        <v>4301135275</v>
      </c>
      <c r="E9" s="44">
        <v>4607111034380</v>
      </c>
      <c r="F9" s="45" t="s">
        <v>26</v>
      </c>
      <c r="G9" s="45">
        <v>0.25</v>
      </c>
      <c r="H9" s="46">
        <v>838</v>
      </c>
      <c r="I9" s="47">
        <v>209.5</v>
      </c>
      <c r="J9" s="48">
        <v>4620207490914</v>
      </c>
      <c r="K9" s="49" t="s">
        <v>85</v>
      </c>
      <c r="L9" s="48" t="str">
        <f>VLOOKUP(J9,[1]Лист1!$A:$E,2,0)</f>
        <v>SU003872</v>
      </c>
      <c r="M9" s="48" t="str">
        <f>VLOOKUP(J9,[1]Лист1!$A:$E,3,0)</f>
        <v>P004956</v>
      </c>
      <c r="N9" s="48">
        <f>VLOOKUP(J9,[1]Лист1!$A:$E,4,0)</f>
        <v>4301135753</v>
      </c>
      <c r="O9" s="48">
        <f>VLOOKUP(J9,[1]Лист1!$A:$E,5,0)</f>
        <v>4620207490914</v>
      </c>
      <c r="P9" s="50" t="str">
        <f>VLOOKUP(J9,[1]Лист1!$A:$Q,17,0)</f>
        <v>Снеки «Круггетсы с сырным соусом» Фикс.вес 0,2 ТМ «Горячая штучка»</v>
      </c>
      <c r="Q9">
        <f>VLOOKUP(L9,[1]Лист1!$B:$L,6,0)</f>
        <v>0.2</v>
      </c>
      <c r="R9">
        <f>VLOOKUP(L9,[1]Лист1!$B:$L,7,0)</f>
        <v>12</v>
      </c>
      <c r="S9" t="str">
        <f>VLOOKUP(L9,[1]Лист1!$B:$L,11,0)</f>
        <v>14</v>
      </c>
      <c r="T9">
        <f t="shared" si="0"/>
        <v>1048</v>
      </c>
      <c r="U9" s="9">
        <f t="shared" si="1"/>
        <v>1008</v>
      </c>
      <c r="V9" s="51">
        <f t="shared" si="2"/>
        <v>84</v>
      </c>
      <c r="W9">
        <f t="shared" si="3"/>
        <v>201.60000000000002</v>
      </c>
      <c r="X9" s="53">
        <f>V9/VLOOKUP(L9,[1]Лист1!$B:$K,10,0)</f>
        <v>1.2</v>
      </c>
    </row>
    <row r="10" spans="1:24" ht="11.1" customHeight="1" x14ac:dyDescent="0.2">
      <c r="B10" s="2" t="s">
        <v>27</v>
      </c>
      <c r="C10" s="2" t="s">
        <v>28</v>
      </c>
      <c r="D10" s="2">
        <v>4301131042</v>
      </c>
      <c r="E10" s="7">
        <v>4607111034137</v>
      </c>
      <c r="F10" s="8" t="s">
        <v>29</v>
      </c>
      <c r="G10" s="9">
        <v>0.3</v>
      </c>
      <c r="H10" s="10">
        <v>1016</v>
      </c>
      <c r="I10" s="30">
        <v>304.8</v>
      </c>
      <c r="L10" s="2" t="str">
        <f>VLOOKUP(E10,[1]Лист1!$A:$E,2,0)</f>
        <v>SU003607</v>
      </c>
      <c r="M10" s="2" t="str">
        <f>VLOOKUP(E10,[1]Лист1!$A:$E,3,0)</f>
        <v>P004589</v>
      </c>
      <c r="N10" s="2">
        <f>VLOOKUP(E10,[1]Лист1!$A:$E,4,0)</f>
        <v>4301131046</v>
      </c>
      <c r="O10" s="2">
        <f>VLOOKUP(E10,[1]Лист1!$A:$E,5,0)</f>
        <v>4607111034137</v>
      </c>
      <c r="P10" t="str">
        <f>VLOOKUP(E10,[1]Лист1!$A:$Q,17,0)</f>
        <v>Крылья «Крылышки острые к пиву» Фикс.вес 0,3 Пакет ТМ «Горячая штучка»</v>
      </c>
      <c r="Q10">
        <f>VLOOKUP(L10,[1]Лист1!$B:$L,6,0)</f>
        <v>0.3</v>
      </c>
      <c r="R10">
        <f>VLOOKUP(L10,[1]Лист1!$B:$L,7,0)</f>
        <v>12</v>
      </c>
      <c r="S10" t="str">
        <f>VLOOKUP(L10,[1]Лист1!$B:$L,11,0)</f>
        <v>14</v>
      </c>
      <c r="T10">
        <f t="shared" si="0"/>
        <v>1016</v>
      </c>
      <c r="U10" s="9">
        <f t="shared" si="1"/>
        <v>1008</v>
      </c>
      <c r="V10" s="51">
        <f t="shared" si="2"/>
        <v>84</v>
      </c>
      <c r="W10">
        <f t="shared" si="3"/>
        <v>302.39999999999998</v>
      </c>
      <c r="X10" s="53">
        <f>V10/VLOOKUP(L10,[1]Лист1!$B:$K,10,0)</f>
        <v>1.2</v>
      </c>
    </row>
    <row r="11" spans="1:24" ht="11.1" customHeight="1" x14ac:dyDescent="0.2">
      <c r="B11" s="2" t="s">
        <v>30</v>
      </c>
      <c r="C11" s="2" t="s">
        <v>31</v>
      </c>
      <c r="D11" s="2">
        <v>4301131041</v>
      </c>
      <c r="E11" s="7">
        <v>4607111034120</v>
      </c>
      <c r="F11" s="8" t="s">
        <v>32</v>
      </c>
      <c r="G11" s="9">
        <v>0.3</v>
      </c>
      <c r="H11" s="10">
        <v>1172</v>
      </c>
      <c r="I11" s="30">
        <v>351.59999999999997</v>
      </c>
      <c r="L11" s="2" t="str">
        <f>VLOOKUP(E11,[1]Лист1!$A:$E,2,0)</f>
        <v>SU003591</v>
      </c>
      <c r="M11" s="2" t="str">
        <f>VLOOKUP(E11,[1]Лист1!$A:$E,3,0)</f>
        <v>P004588</v>
      </c>
      <c r="N11" s="2">
        <f>VLOOKUP(E11,[1]Лист1!$A:$E,4,0)</f>
        <v>4301131047</v>
      </c>
      <c r="O11" s="2">
        <f>VLOOKUP(E11,[1]Лист1!$A:$E,5,0)</f>
        <v>4607111034120</v>
      </c>
      <c r="P11" t="str">
        <f>VLOOKUP(E11,[1]Лист1!$A:$Q,17,0)</f>
        <v>Крылья «Хрустящие крылышки» Фикс.вес 0,3 Пакет ТМ «Горячая штучка»</v>
      </c>
      <c r="Q11">
        <f>VLOOKUP(L11,[1]Лист1!$B:$L,6,0)</f>
        <v>0.3</v>
      </c>
      <c r="R11">
        <f>VLOOKUP(L11,[1]Лист1!$B:$L,7,0)</f>
        <v>12</v>
      </c>
      <c r="S11" t="str">
        <f>VLOOKUP(L11,[1]Лист1!$B:$L,11,0)</f>
        <v>14</v>
      </c>
      <c r="T11">
        <f t="shared" si="0"/>
        <v>1172</v>
      </c>
      <c r="U11" s="9">
        <f t="shared" si="1"/>
        <v>1176</v>
      </c>
      <c r="V11" s="51">
        <f t="shared" si="2"/>
        <v>98</v>
      </c>
      <c r="W11">
        <f t="shared" si="3"/>
        <v>352.8</v>
      </c>
      <c r="X11" s="53">
        <f>V11/VLOOKUP(L11,[1]Лист1!$B:$K,10,0)</f>
        <v>1.4</v>
      </c>
    </row>
    <row r="12" spans="1:24" ht="11.1" customHeight="1" x14ac:dyDescent="0.2">
      <c r="B12" s="2" t="s">
        <v>39</v>
      </c>
      <c r="C12" s="2" t="s">
        <v>40</v>
      </c>
      <c r="D12" s="2">
        <v>4301132186</v>
      </c>
      <c r="E12" s="33">
        <v>4607111036520</v>
      </c>
      <c r="F12" s="34" t="s">
        <v>41</v>
      </c>
      <c r="G12" s="34">
        <v>0.25</v>
      </c>
      <c r="H12" s="35">
        <v>1218</v>
      </c>
      <c r="I12" s="36">
        <v>304.5</v>
      </c>
      <c r="J12" s="37"/>
      <c r="K12" s="38" t="s">
        <v>34</v>
      </c>
      <c r="L12" s="38"/>
      <c r="M12" s="38"/>
      <c r="N12" s="38"/>
      <c r="O12" s="43"/>
      <c r="P12" s="37"/>
      <c r="U12" s="9"/>
    </row>
    <row r="13" spans="1:24" ht="11.1" customHeight="1" x14ac:dyDescent="0.2">
      <c r="A13" s="5" t="s">
        <v>38</v>
      </c>
      <c r="B13" s="6" t="s">
        <v>35</v>
      </c>
      <c r="C13" s="6" t="s">
        <v>36</v>
      </c>
      <c r="D13" s="6">
        <v>4301132185</v>
      </c>
      <c r="E13" s="7">
        <v>4607111036537</v>
      </c>
      <c r="F13" s="8" t="s">
        <v>37</v>
      </c>
      <c r="G13" s="9">
        <v>0.25</v>
      </c>
      <c r="H13" s="10">
        <v>850</v>
      </c>
      <c r="I13" s="30">
        <v>212.5</v>
      </c>
      <c r="L13" s="2" t="str">
        <f>VLOOKUP(E13,[1]Лист1!$A:$E,2,0)</f>
        <v>SU003598</v>
      </c>
      <c r="M13" s="2" t="str">
        <f>VLOOKUP(E13,[1]Лист1!$A:$E,3,0)</f>
        <v>P004602</v>
      </c>
      <c r="N13" s="2">
        <f>VLOOKUP(E13,[1]Лист1!$A:$E,4,0)</f>
        <v>4301132190</v>
      </c>
      <c r="O13" s="2">
        <f>VLOOKUP(E13,[1]Лист1!$A:$E,5,0)</f>
        <v>4607111036537</v>
      </c>
      <c r="P13" t="str">
        <f>VLOOKUP(E13,[1]Лист1!$A:$Q,17,0)</f>
        <v>Наггетсы «Нагетосы Сочная курочка» Фикс.вес 0,25 ТМ «Горячая штучка»</v>
      </c>
      <c r="Q13">
        <f>VLOOKUP(L13,[1]Лист1!$B:$L,6,0)</f>
        <v>0.25</v>
      </c>
      <c r="R13">
        <f>VLOOKUP(L13,[1]Лист1!$B:$L,7,0)</f>
        <v>6</v>
      </c>
      <c r="S13" t="str">
        <f>VLOOKUP(L13,[1]Лист1!$B:$L,11,0)</f>
        <v>14</v>
      </c>
      <c r="T13">
        <f t="shared" ref="T13:T26" si="4">ROUND(I13/Q13,0)</f>
        <v>850</v>
      </c>
      <c r="U13" s="9">
        <f t="shared" ref="U13:U26" si="5">MROUND(T13,R13*S13)</f>
        <v>840</v>
      </c>
      <c r="V13" s="51">
        <f t="shared" ref="V13:V26" si="6">U13/R13</f>
        <v>140</v>
      </c>
      <c r="W13">
        <f t="shared" ref="W13:W26" si="7">V13*R13*Q13</f>
        <v>210</v>
      </c>
      <c r="X13" s="53">
        <f>V13/VLOOKUP(L13,[1]Лист1!$B:$K,10,0)</f>
        <v>1</v>
      </c>
    </row>
    <row r="14" spans="1:24" ht="11.1" customHeight="1" x14ac:dyDescent="0.2">
      <c r="B14" s="2" t="s">
        <v>42</v>
      </c>
      <c r="C14" s="2" t="s">
        <v>43</v>
      </c>
      <c r="D14" s="2">
        <v>4301132183</v>
      </c>
      <c r="E14" s="7">
        <v>4607111036605</v>
      </c>
      <c r="F14" s="8" t="s">
        <v>44</v>
      </c>
      <c r="G14" s="9">
        <v>0.25</v>
      </c>
      <c r="H14" s="10">
        <v>920</v>
      </c>
      <c r="I14" s="30">
        <v>230</v>
      </c>
      <c r="L14" s="2" t="str">
        <f>VLOOKUP(E14,[1]Лист1!$A:$E,2,0)</f>
        <v>SU003600</v>
      </c>
      <c r="M14" s="2" t="str">
        <f>VLOOKUP(E14,[1]Лист1!$A:$E,3,0)</f>
        <v>P004600</v>
      </c>
      <c r="N14" s="2">
        <f>VLOOKUP(E14,[1]Лист1!$A:$E,4,0)</f>
        <v>4301132188</v>
      </c>
      <c r="O14" s="2">
        <f>VLOOKUP(E14,[1]Лист1!$A:$E,5,0)</f>
        <v>4607111036605</v>
      </c>
      <c r="P14" t="str">
        <f>VLOOKUP(E14,[1]Лист1!$A:$Q,17,0)</f>
        <v>Наггетсы «Нагетосы Сочная курочка со сметаной и зеленью» Фикс.вес 0,25 ТМ «Горячая штучка»</v>
      </c>
      <c r="Q14">
        <f>VLOOKUP(L14,[1]Лист1!$B:$L,6,0)</f>
        <v>0.25</v>
      </c>
      <c r="R14">
        <f>VLOOKUP(L14,[1]Лист1!$B:$L,7,0)</f>
        <v>6</v>
      </c>
      <c r="S14" t="str">
        <f>VLOOKUP(L14,[1]Лист1!$B:$L,11,0)</f>
        <v>14</v>
      </c>
      <c r="T14">
        <f t="shared" si="4"/>
        <v>920</v>
      </c>
      <c r="U14" s="9">
        <f t="shared" si="5"/>
        <v>924</v>
      </c>
      <c r="V14" s="51">
        <f t="shared" si="6"/>
        <v>154</v>
      </c>
      <c r="W14">
        <f t="shared" si="7"/>
        <v>231</v>
      </c>
      <c r="X14" s="53">
        <f>V14/VLOOKUP(L14,[1]Лист1!$B:$K,10,0)</f>
        <v>1.1000000000000001</v>
      </c>
    </row>
    <row r="15" spans="1:24" ht="11.1" customHeight="1" x14ac:dyDescent="0.2">
      <c r="B15" s="2" t="s">
        <v>45</v>
      </c>
      <c r="C15" s="2" t="s">
        <v>46</v>
      </c>
      <c r="D15" s="2">
        <v>4301132179</v>
      </c>
      <c r="E15" s="7">
        <v>4607111035691</v>
      </c>
      <c r="F15" s="8" t="s">
        <v>47</v>
      </c>
      <c r="G15" s="9">
        <v>0.25</v>
      </c>
      <c r="H15" s="10">
        <v>2777</v>
      </c>
      <c r="I15" s="30">
        <v>694.25</v>
      </c>
      <c r="L15" s="2" t="str">
        <f>VLOOKUP(E15,[1]Лист1!$A:$E,2,0)</f>
        <v>SU003797</v>
      </c>
      <c r="M15" s="2" t="str">
        <f>VLOOKUP(E15,[1]Лист1!$A:$E,3,0)</f>
        <v>P004497</v>
      </c>
      <c r="N15" s="2">
        <f>VLOOKUP(E15,[1]Лист1!$A:$E,4,0)</f>
        <v>4301132179</v>
      </c>
      <c r="O15" s="2">
        <f>VLOOKUP(E15,[1]Лист1!$A:$E,5,0)</f>
        <v>4607111035691</v>
      </c>
      <c r="P15" t="str">
        <f>VLOOKUP(E15,[1]Лист1!$A:$Q,17,0)</f>
        <v>Наггетсы «из печи» Фикс.вес 0,25 ТМ «Вязанка»</v>
      </c>
      <c r="Q15">
        <f>VLOOKUP(L15,[1]Лист1!$B:$L,6,0)</f>
        <v>0.25</v>
      </c>
      <c r="R15">
        <f>VLOOKUP(L15,[1]Лист1!$B:$L,7,0)</f>
        <v>12</v>
      </c>
      <c r="S15" t="str">
        <f>VLOOKUP(L15,[1]Лист1!$B:$L,11,0)</f>
        <v>14</v>
      </c>
      <c r="T15">
        <f t="shared" si="4"/>
        <v>2777</v>
      </c>
      <c r="U15" s="9">
        <f t="shared" si="5"/>
        <v>2856</v>
      </c>
      <c r="V15" s="51">
        <f t="shared" si="6"/>
        <v>238</v>
      </c>
      <c r="W15">
        <f t="shared" si="7"/>
        <v>714</v>
      </c>
      <c r="X15" s="53">
        <f>V15/VLOOKUP(L15,[1]Лист1!$B:$K,10,0)</f>
        <v>3.4</v>
      </c>
    </row>
    <row r="16" spans="1:24" ht="11.1" customHeight="1" x14ac:dyDescent="0.2">
      <c r="B16" s="2" t="s">
        <v>48</v>
      </c>
      <c r="C16" s="2" t="s">
        <v>49</v>
      </c>
      <c r="D16" s="2">
        <v>4301135570</v>
      </c>
      <c r="E16" s="7">
        <v>4607111035806</v>
      </c>
      <c r="F16" s="8" t="s">
        <v>50</v>
      </c>
      <c r="G16" s="9">
        <v>0.25</v>
      </c>
      <c r="H16" s="10">
        <v>950</v>
      </c>
      <c r="I16" s="30">
        <v>237.5</v>
      </c>
      <c r="L16" s="2" t="str">
        <f>VLOOKUP(E16,[1]Лист1!$A:$E,2,0)</f>
        <v>SU003596</v>
      </c>
      <c r="M16" s="2" t="str">
        <f>VLOOKUP(E16,[1]Лист1!$A:$E,3,0)</f>
        <v>P004594</v>
      </c>
      <c r="N16" s="2">
        <f>VLOOKUP(E16,[1]Лист1!$A:$E,4,0)</f>
        <v>4301135570</v>
      </c>
      <c r="O16" s="2">
        <f>VLOOKUP(E16,[1]Лист1!$A:$E,5,0)</f>
        <v>4607111035806</v>
      </c>
      <c r="P16" t="str">
        <f>VLOOKUP(E16,[1]Лист1!$A:$Q,17,0)</f>
        <v>Снеки «Пекерсы с индейкой в сливочном соусе» Фикс.вес 0,25 Пакет ТМ «Горячая штучка»</v>
      </c>
      <c r="Q16">
        <f>VLOOKUP(L16,[1]Лист1!$B:$L,6,0)</f>
        <v>0.25</v>
      </c>
      <c r="R16">
        <f>VLOOKUP(L16,[1]Лист1!$B:$L,7,0)</f>
        <v>12</v>
      </c>
      <c r="S16" t="str">
        <f>VLOOKUP(L16,[1]Лист1!$B:$L,11,0)</f>
        <v>14</v>
      </c>
      <c r="T16">
        <f t="shared" si="4"/>
        <v>950</v>
      </c>
      <c r="U16" s="9">
        <f t="shared" si="5"/>
        <v>1008</v>
      </c>
      <c r="V16" s="51">
        <f t="shared" si="6"/>
        <v>84</v>
      </c>
      <c r="W16">
        <f t="shared" si="7"/>
        <v>252</v>
      </c>
      <c r="X16" s="53">
        <f>V16/VLOOKUP(L16,[1]Лист1!$B:$K,10,0)</f>
        <v>1.2</v>
      </c>
    </row>
    <row r="17" spans="2:24" ht="11.1" customHeight="1" x14ac:dyDescent="0.2">
      <c r="B17" s="2" t="s">
        <v>51</v>
      </c>
      <c r="C17" s="2" t="s">
        <v>52</v>
      </c>
      <c r="D17" s="2">
        <v>4301071090</v>
      </c>
      <c r="E17" s="7">
        <v>4620207490075</v>
      </c>
      <c r="F17" s="8" t="s">
        <v>53</v>
      </c>
      <c r="G17" s="9">
        <v>0.7</v>
      </c>
      <c r="H17" s="10">
        <v>942</v>
      </c>
      <c r="I17" s="30">
        <v>659.4</v>
      </c>
      <c r="L17" s="2" t="str">
        <f>VLOOKUP(E17,[1]Лист1!$A:$E,2,0)</f>
        <v>SU003826</v>
      </c>
      <c r="M17" s="2" t="str">
        <f>VLOOKUP(E17,[1]Лист1!$A:$E,3,0)</f>
        <v>P004887</v>
      </c>
      <c r="N17" s="2">
        <f>VLOOKUP(E17,[1]Лист1!$A:$E,4,0)</f>
        <v>4301071090</v>
      </c>
      <c r="O17" s="2">
        <f>VLOOKUP(E17,[1]Лист1!$A:$E,5,0)</f>
        <v>4620207490075</v>
      </c>
      <c r="P17" t="str">
        <f>VLOOKUP(E17,[1]Лист1!$A:$Q,17,0)</f>
        <v>Пельмени «Grandmeni с говядиной» Фикс.вес 0,7 сфера ТМ «Горячая штучка»</v>
      </c>
      <c r="Q17">
        <f>VLOOKUP(L17,[1]Лист1!$B:$L,6,0)</f>
        <v>0.7</v>
      </c>
      <c r="R17">
        <f>VLOOKUP(L17,[1]Лист1!$B:$L,7,0)</f>
        <v>8</v>
      </c>
      <c r="S17" t="str">
        <f>VLOOKUP(L17,[1]Лист1!$B:$L,11,0)</f>
        <v>12</v>
      </c>
      <c r="T17">
        <f t="shared" si="4"/>
        <v>942</v>
      </c>
      <c r="U17" s="9">
        <f t="shared" si="5"/>
        <v>960</v>
      </c>
      <c r="V17" s="51">
        <f t="shared" si="6"/>
        <v>120</v>
      </c>
      <c r="W17">
        <f t="shared" si="7"/>
        <v>672</v>
      </c>
      <c r="X17" s="53">
        <f>V17/VLOOKUP(L17,[1]Лист1!$B:$K,10,0)</f>
        <v>1.4285714285714286</v>
      </c>
    </row>
    <row r="18" spans="2:24" ht="11.1" customHeight="1" x14ac:dyDescent="0.2">
      <c r="B18" s="2" t="s">
        <v>54</v>
      </c>
      <c r="C18" s="2" t="s">
        <v>55</v>
      </c>
      <c r="D18" s="2">
        <v>4301071091</v>
      </c>
      <c r="E18" s="7">
        <v>4620207490044</v>
      </c>
      <c r="F18" s="8" t="s">
        <v>56</v>
      </c>
      <c r="G18" s="9">
        <v>0.7</v>
      </c>
      <c r="H18" s="10">
        <v>1379</v>
      </c>
      <c r="I18" s="30">
        <v>965.3</v>
      </c>
      <c r="L18" s="2" t="str">
        <f>VLOOKUP(E18,[1]Лист1!$A:$E,2,0)</f>
        <v>SU003827</v>
      </c>
      <c r="M18" s="2" t="str">
        <f>VLOOKUP(E18,[1]Лист1!$A:$E,3,0)</f>
        <v>P004888</v>
      </c>
      <c r="N18" s="2">
        <f>VLOOKUP(E18,[1]Лист1!$A:$E,4,0)</f>
        <v>4301071091</v>
      </c>
      <c r="O18" s="2">
        <f>VLOOKUP(E18,[1]Лист1!$A:$E,5,0)</f>
        <v>4620207490044</v>
      </c>
      <c r="P18" t="str">
        <f>VLOOKUP(E18,[1]Лист1!$A:$Q,17,0)</f>
        <v>Пельмени «Grandmeni со сливочным маслом» Фикс.вес 0,7 сфера ТМ «Горячая штучка»</v>
      </c>
      <c r="Q18">
        <f>VLOOKUP(L18,[1]Лист1!$B:$L,6,0)</f>
        <v>0.7</v>
      </c>
      <c r="R18">
        <f>VLOOKUP(L18,[1]Лист1!$B:$L,7,0)</f>
        <v>8</v>
      </c>
      <c r="S18" t="str">
        <f>VLOOKUP(L18,[1]Лист1!$B:$L,11,0)</f>
        <v>12</v>
      </c>
      <c r="T18">
        <f t="shared" si="4"/>
        <v>1379</v>
      </c>
      <c r="U18" s="9">
        <f t="shared" si="5"/>
        <v>1344</v>
      </c>
      <c r="V18" s="51">
        <f t="shared" si="6"/>
        <v>168</v>
      </c>
      <c r="W18">
        <f t="shared" si="7"/>
        <v>940.8</v>
      </c>
      <c r="X18" s="53">
        <f>V18/VLOOKUP(L18,[1]Лист1!$B:$K,10,0)</f>
        <v>2</v>
      </c>
    </row>
    <row r="19" spans="2:24" ht="11.1" customHeight="1" x14ac:dyDescent="0.2">
      <c r="B19" s="2" t="s">
        <v>57</v>
      </c>
      <c r="C19" s="2" t="s">
        <v>58</v>
      </c>
      <c r="D19" s="2">
        <v>4301071032</v>
      </c>
      <c r="E19" s="7">
        <v>4607111038999</v>
      </c>
      <c r="F19" s="8" t="s">
        <v>59</v>
      </c>
      <c r="G19" s="9">
        <v>0.4</v>
      </c>
      <c r="H19" s="10">
        <v>654</v>
      </c>
      <c r="I19" s="30">
        <v>261.60000000000002</v>
      </c>
      <c r="L19" s="2" t="str">
        <f>VLOOKUP(E19,[1]Лист1!$A:$E,2,0)</f>
        <v>SU003386</v>
      </c>
      <c r="M19" s="2" t="str">
        <f>VLOOKUP(E19,[1]Лист1!$A:$E,3,0)</f>
        <v>P004202</v>
      </c>
      <c r="N19" s="2">
        <f>VLOOKUP(E19,[1]Лист1!$A:$E,4,0)</f>
        <v>4301071032</v>
      </c>
      <c r="O19" s="2">
        <f>VLOOKUP(E19,[1]Лист1!$A:$E,5,0)</f>
        <v>4607111038999</v>
      </c>
      <c r="P19" t="str">
        <f>VLOOKUP(E19,[1]Лист1!$A:$Q,17,0)</f>
        <v>Пельмени «Бигбули #МЕГАВКУСИЩЕ с сочной грудинкой» 0,4 сфера ТМ «Горячая штучка»</v>
      </c>
      <c r="Q19">
        <f>VLOOKUP(L19,[1]Лист1!$B:$L,6,0)</f>
        <v>0.4</v>
      </c>
      <c r="R19">
        <f>VLOOKUP(L19,[1]Лист1!$B:$L,7,0)</f>
        <v>16</v>
      </c>
      <c r="S19" t="str">
        <f>VLOOKUP(L19,[1]Лист1!$B:$L,11,0)</f>
        <v>12</v>
      </c>
      <c r="T19">
        <f t="shared" si="4"/>
        <v>654</v>
      </c>
      <c r="U19" s="9">
        <f t="shared" si="5"/>
        <v>576</v>
      </c>
      <c r="V19" s="51">
        <f t="shared" si="6"/>
        <v>36</v>
      </c>
      <c r="W19">
        <f t="shared" si="7"/>
        <v>230.4</v>
      </c>
      <c r="X19" s="53">
        <f>V19/VLOOKUP(L19,[1]Лист1!$B:$K,10,0)</f>
        <v>0.42857142857142855</v>
      </c>
    </row>
    <row r="20" spans="2:24" ht="11.1" customHeight="1" x14ac:dyDescent="0.2">
      <c r="B20" s="2" t="s">
        <v>60</v>
      </c>
      <c r="C20" s="2" t="s">
        <v>61</v>
      </c>
      <c r="D20" s="2">
        <v>4301071044</v>
      </c>
      <c r="E20" s="7">
        <v>4607111039385</v>
      </c>
      <c r="F20" s="8" t="s">
        <v>62</v>
      </c>
      <c r="G20" s="9">
        <v>0.7</v>
      </c>
      <c r="H20" s="10">
        <v>1215</v>
      </c>
      <c r="I20" s="30">
        <v>850.5</v>
      </c>
      <c r="L20" s="2" t="str">
        <f>VLOOKUP(E20,[1]Лист1!$A:$E,2,0)</f>
        <v>SU003532</v>
      </c>
      <c r="M20" s="2" t="str">
        <f>VLOOKUP(E20,[1]Лист1!$A:$E,3,0)</f>
        <v>P004440</v>
      </c>
      <c r="N20" s="2">
        <f>VLOOKUP(E20,[1]Лист1!$A:$E,4,0)</f>
        <v>4301071044</v>
      </c>
      <c r="O20" s="2">
        <f>VLOOKUP(E20,[1]Лист1!$A:$E,5,0)</f>
        <v>4607111039385</v>
      </c>
      <c r="P20" t="str">
        <f>VLOOKUP(E20,[1]Лист1!$A:$Q,17,0)</f>
        <v>Пельмени «Бигбули #МЕГАВКУСИЩЕ с сочной грудинкой» 0,7 сфера ТМ «Горячая штучка»</v>
      </c>
      <c r="Q20">
        <f>VLOOKUP(L20,[1]Лист1!$B:$L,6,0)</f>
        <v>0.7</v>
      </c>
      <c r="R20">
        <f>VLOOKUP(L20,[1]Лист1!$B:$L,7,0)</f>
        <v>10</v>
      </c>
      <c r="S20" t="str">
        <f>VLOOKUP(L20,[1]Лист1!$B:$L,11,0)</f>
        <v>12</v>
      </c>
      <c r="T20">
        <f t="shared" si="4"/>
        <v>1215</v>
      </c>
      <c r="U20" s="9">
        <f t="shared" si="5"/>
        <v>1200</v>
      </c>
      <c r="V20" s="51">
        <f t="shared" si="6"/>
        <v>120</v>
      </c>
      <c r="W20">
        <f t="shared" si="7"/>
        <v>840</v>
      </c>
      <c r="X20" s="53">
        <f>V20/VLOOKUP(L20,[1]Лист1!$B:$K,10,0)</f>
        <v>1.4285714285714286</v>
      </c>
    </row>
    <row r="21" spans="2:24" ht="11.1" customHeight="1" x14ac:dyDescent="0.2">
      <c r="B21" s="2" t="s">
        <v>63</v>
      </c>
      <c r="C21" s="2" t="s">
        <v>64</v>
      </c>
      <c r="D21" s="2">
        <v>4301071038</v>
      </c>
      <c r="E21" s="7">
        <v>4607111039248</v>
      </c>
      <c r="F21" s="8" t="s">
        <v>65</v>
      </c>
      <c r="G21" s="9">
        <v>0.7</v>
      </c>
      <c r="H21" s="10">
        <v>1410</v>
      </c>
      <c r="I21" s="30">
        <v>986.99999999999989</v>
      </c>
      <c r="L21" s="2" t="str">
        <f>VLOOKUP(E21,[1]Лист1!$A:$E,2,0)</f>
        <v>SU003460</v>
      </c>
      <c r="M21" s="2" t="str">
        <f>VLOOKUP(E21,[1]Лист1!$A:$E,3,0)</f>
        <v>P004345</v>
      </c>
      <c r="N21" s="2">
        <f>VLOOKUP(E21,[1]Лист1!$A:$E,4,0)</f>
        <v>4301071038</v>
      </c>
      <c r="O21" s="2">
        <f>VLOOKUP(E21,[1]Лист1!$A:$E,5,0)</f>
        <v>4607111039248</v>
      </c>
      <c r="P21" t="str">
        <f>VLOOKUP(E21,[1]Лист1!$A:$Q,17,0)</f>
        <v>Пельмени «Бульмени с говядиной и свининой» 0,7 Сфера ТМ «Горячая штучка»</v>
      </c>
      <c r="Q21">
        <f>VLOOKUP(L21,[1]Лист1!$B:$L,6,0)</f>
        <v>0.7</v>
      </c>
      <c r="R21">
        <f>VLOOKUP(L21,[1]Лист1!$B:$L,7,0)</f>
        <v>10</v>
      </c>
      <c r="S21" t="str">
        <f>VLOOKUP(L21,[1]Лист1!$B:$L,11,0)</f>
        <v>12</v>
      </c>
      <c r="T21">
        <f t="shared" si="4"/>
        <v>1410</v>
      </c>
      <c r="U21" s="9">
        <f t="shared" si="5"/>
        <v>1440</v>
      </c>
      <c r="V21" s="51">
        <f t="shared" si="6"/>
        <v>144</v>
      </c>
      <c r="W21">
        <f t="shared" si="7"/>
        <v>1007.9999999999999</v>
      </c>
      <c r="X21" s="53">
        <f>V21/VLOOKUP(L21,[1]Лист1!$B:$K,10,0)</f>
        <v>1.7142857142857142</v>
      </c>
    </row>
    <row r="22" spans="2:24" ht="11.1" customHeight="1" x14ac:dyDescent="0.2">
      <c r="B22" s="2" t="s">
        <v>66</v>
      </c>
      <c r="C22" s="2" t="s">
        <v>67</v>
      </c>
      <c r="D22" s="2">
        <v>4301071051</v>
      </c>
      <c r="E22" s="7">
        <v>4607111039262</v>
      </c>
      <c r="F22" s="8" t="s">
        <v>68</v>
      </c>
      <c r="G22" s="9">
        <v>0.4</v>
      </c>
      <c r="H22" s="10">
        <v>930</v>
      </c>
      <c r="I22" s="30">
        <v>372</v>
      </c>
      <c r="L22" s="2" t="str">
        <f>VLOOKUP(E22,[1]Лист1!$A:$E,2,0)</f>
        <v>SU003527</v>
      </c>
      <c r="M22" s="2" t="str">
        <f>VLOOKUP(E22,[1]Лист1!$A:$E,3,0)</f>
        <v>P004474</v>
      </c>
      <c r="N22" s="2">
        <f>VLOOKUP(E22,[1]Лист1!$A:$E,4,0)</f>
        <v>4301071051</v>
      </c>
      <c r="O22" s="2">
        <f>VLOOKUP(E22,[1]Лист1!$A:$E,5,0)</f>
        <v>4607111039262</v>
      </c>
      <c r="P22" t="str">
        <f>VLOOKUP(E22,[1]Лист1!$A:$Q,17,0)</f>
        <v>Пельмени «Бульмени с говядиной и свининой» 0,4 Сфера ТМ «Горячая штучка»</v>
      </c>
      <c r="Q22">
        <f>VLOOKUP(L22,[1]Лист1!$B:$L,6,0)</f>
        <v>0.4</v>
      </c>
      <c r="R22">
        <f>VLOOKUP(L22,[1]Лист1!$B:$L,7,0)</f>
        <v>16</v>
      </c>
      <c r="S22" t="str">
        <f>VLOOKUP(L22,[1]Лист1!$B:$L,11,0)</f>
        <v>12</v>
      </c>
      <c r="T22">
        <f t="shared" si="4"/>
        <v>930</v>
      </c>
      <c r="U22" s="9">
        <f t="shared" si="5"/>
        <v>960</v>
      </c>
      <c r="V22" s="51">
        <f t="shared" si="6"/>
        <v>60</v>
      </c>
      <c r="W22">
        <f t="shared" si="7"/>
        <v>384</v>
      </c>
      <c r="X22" s="53">
        <f>V22/VLOOKUP(L22,[1]Лист1!$B:$K,10,0)</f>
        <v>0.7142857142857143</v>
      </c>
    </row>
    <row r="23" spans="2:24" ht="11.1" customHeight="1" x14ac:dyDescent="0.2">
      <c r="B23" s="2" t="s">
        <v>69</v>
      </c>
      <c r="C23" s="2" t="s">
        <v>70</v>
      </c>
      <c r="D23" s="2">
        <v>4301071049</v>
      </c>
      <c r="E23" s="7">
        <v>4607111039293</v>
      </c>
      <c r="F23" s="8" t="s">
        <v>71</v>
      </c>
      <c r="G23" s="9">
        <v>0.4</v>
      </c>
      <c r="H23" s="10">
        <v>1075</v>
      </c>
      <c r="I23" s="30">
        <v>430</v>
      </c>
      <c r="L23" s="2" t="str">
        <f>VLOOKUP(E23,[1]Лист1!$A:$E,2,0)</f>
        <v>SU003528</v>
      </c>
      <c r="M23" s="2" t="str">
        <f>VLOOKUP(E23,[1]Лист1!$A:$E,3,0)</f>
        <v>P004444</v>
      </c>
      <c r="N23" s="2">
        <f>VLOOKUP(E23,[1]Лист1!$A:$E,4,0)</f>
        <v>4301071049</v>
      </c>
      <c r="O23" s="2">
        <f>VLOOKUP(E23,[1]Лист1!$A:$E,5,0)</f>
        <v>4607111039293</v>
      </c>
      <c r="P23" t="str">
        <f>VLOOKUP(E23,[1]Лист1!$A:$Q,17,0)</f>
        <v>Пельмени «Бульмени со сливочным маслом» Фикс.вес 0,4 ТМ «Горячая штучка»</v>
      </c>
      <c r="Q23">
        <f>VLOOKUP(L23,[1]Лист1!$B:$L,6,0)</f>
        <v>0.4</v>
      </c>
      <c r="R23">
        <f>VLOOKUP(L23,[1]Лист1!$B:$L,7,0)</f>
        <v>16</v>
      </c>
      <c r="S23" t="str">
        <f>VLOOKUP(L23,[1]Лист1!$B:$L,11,0)</f>
        <v>12</v>
      </c>
      <c r="T23">
        <f t="shared" si="4"/>
        <v>1075</v>
      </c>
      <c r="U23" s="9">
        <f t="shared" si="5"/>
        <v>1152</v>
      </c>
      <c r="V23" s="51">
        <f t="shared" si="6"/>
        <v>72</v>
      </c>
      <c r="W23">
        <f t="shared" si="7"/>
        <v>460.8</v>
      </c>
      <c r="X23" s="53">
        <f>V23/VLOOKUP(L23,[1]Лист1!$B:$K,10,0)</f>
        <v>0.8571428571428571</v>
      </c>
    </row>
    <row r="24" spans="2:24" ht="11.1" customHeight="1" x14ac:dyDescent="0.2">
      <c r="B24" s="2" t="s">
        <v>72</v>
      </c>
      <c r="C24" s="2" t="s">
        <v>73</v>
      </c>
      <c r="D24" s="2">
        <v>4301071039</v>
      </c>
      <c r="E24" s="7">
        <v>4607111039279</v>
      </c>
      <c r="F24" s="8" t="s">
        <v>74</v>
      </c>
      <c r="G24" s="9">
        <v>0.7</v>
      </c>
      <c r="H24" s="10">
        <v>1170</v>
      </c>
      <c r="I24" s="30">
        <v>819</v>
      </c>
      <c r="L24" s="2" t="str">
        <f>VLOOKUP(E24,[1]Лист1!$A:$E,2,0)</f>
        <v>SU003459</v>
      </c>
      <c r="M24" s="2" t="str">
        <f>VLOOKUP(E24,[1]Лист1!$A:$E,3,0)</f>
        <v>P004346</v>
      </c>
      <c r="N24" s="2">
        <f>VLOOKUP(E24,[1]Лист1!$A:$E,4,0)</f>
        <v>4301071039</v>
      </c>
      <c r="O24" s="2">
        <f>VLOOKUP(E24,[1]Лист1!$A:$E,5,0)</f>
        <v>4607111039279</v>
      </c>
      <c r="P24" t="str">
        <f>VLOOKUP(E24,[1]Лист1!$A:$Q,17,0)</f>
        <v>Пельмени «Бульмени со сливочным маслом» 0,7 Сфера ТМ «Горячая штучка»</v>
      </c>
      <c r="Q24">
        <f>VLOOKUP(L24,[1]Лист1!$B:$L,6,0)</f>
        <v>0.7</v>
      </c>
      <c r="R24">
        <f>VLOOKUP(L24,[1]Лист1!$B:$L,7,0)</f>
        <v>10</v>
      </c>
      <c r="S24" t="str">
        <f>VLOOKUP(L24,[1]Лист1!$B:$L,11,0)</f>
        <v>12</v>
      </c>
      <c r="T24">
        <f t="shared" si="4"/>
        <v>1170</v>
      </c>
      <c r="U24" s="9">
        <f t="shared" si="5"/>
        <v>1200</v>
      </c>
      <c r="V24" s="51">
        <f t="shared" si="6"/>
        <v>120</v>
      </c>
      <c r="W24">
        <f t="shared" si="7"/>
        <v>840</v>
      </c>
      <c r="X24" s="53">
        <f>V24/VLOOKUP(L24,[1]Лист1!$B:$K,10,0)</f>
        <v>1.4285714285714286</v>
      </c>
    </row>
    <row r="25" spans="2:24" ht="11.1" customHeight="1" x14ac:dyDescent="0.2">
      <c r="B25" s="2" t="s">
        <v>75</v>
      </c>
      <c r="C25" s="2" t="s">
        <v>76</v>
      </c>
      <c r="D25" s="2">
        <v>4301135533</v>
      </c>
      <c r="E25" s="7">
        <v>4607111034014</v>
      </c>
      <c r="F25" s="8" t="s">
        <v>77</v>
      </c>
      <c r="G25" s="9">
        <v>0.25</v>
      </c>
      <c r="H25" s="10">
        <v>1918</v>
      </c>
      <c r="I25" s="30">
        <v>479.5</v>
      </c>
      <c r="L25" s="2" t="str">
        <f>VLOOKUP(E25,[1]Лист1!$A:$E,2,0)</f>
        <v>SU003578</v>
      </c>
      <c r="M25" s="2" t="str">
        <f>VLOOKUP(E25,[1]Лист1!$A:$E,3,0)</f>
        <v>P004484</v>
      </c>
      <c r="N25" s="2">
        <f>VLOOKUP(E25,[1]Лист1!$A:$E,4,0)</f>
        <v>4301135555</v>
      </c>
      <c r="O25" s="2">
        <f>VLOOKUP(E25,[1]Лист1!$A:$E,5,0)</f>
        <v>4607111034014</v>
      </c>
      <c r="P25" t="str">
        <f>VLOOKUP(E25,[1]Лист1!$A:$Q,17,0)</f>
        <v>Снеки «Чебупицца курочка По-итальянски» Фикс.вес 0,25 Пакет ТМ «Горячая штучка»</v>
      </c>
      <c r="Q25">
        <f>VLOOKUP(L25,[1]Лист1!$B:$L,6,0)</f>
        <v>0.25</v>
      </c>
      <c r="R25">
        <f>VLOOKUP(L25,[1]Лист1!$B:$L,7,0)</f>
        <v>12</v>
      </c>
      <c r="S25" t="str">
        <f>VLOOKUP(L25,[1]Лист1!$B:$L,11,0)</f>
        <v>14</v>
      </c>
      <c r="T25">
        <f t="shared" si="4"/>
        <v>1918</v>
      </c>
      <c r="U25" s="9">
        <f t="shared" si="5"/>
        <v>1848</v>
      </c>
      <c r="V25" s="51">
        <f t="shared" si="6"/>
        <v>154</v>
      </c>
      <c r="W25">
        <f t="shared" si="7"/>
        <v>462</v>
      </c>
      <c r="X25" s="53">
        <f>V25/VLOOKUP(L25,[1]Лист1!$B:$K,10,0)</f>
        <v>2.2000000000000002</v>
      </c>
    </row>
    <row r="26" spans="2:24" ht="11.1" customHeight="1" thickBot="1" x14ac:dyDescent="0.25">
      <c r="B26" s="2" t="s">
        <v>78</v>
      </c>
      <c r="C26" s="2" t="s">
        <v>79</v>
      </c>
      <c r="D26" s="2">
        <v>4301135532</v>
      </c>
      <c r="E26" s="12">
        <v>4607111033994</v>
      </c>
      <c r="F26" s="13" t="s">
        <v>80</v>
      </c>
      <c r="G26" s="14">
        <v>0.25</v>
      </c>
      <c r="H26" s="15">
        <v>1891</v>
      </c>
      <c r="I26" s="31">
        <v>472.75</v>
      </c>
      <c r="L26" s="2" t="str">
        <f>VLOOKUP(E26,[1]Лист1!$A:$E,2,0)</f>
        <v>SU003580</v>
      </c>
      <c r="M26" s="2" t="str">
        <f>VLOOKUP(E26,[1]Лист1!$A:$E,3,0)</f>
        <v>P004486</v>
      </c>
      <c r="N26" s="2">
        <f>VLOOKUP(E26,[1]Лист1!$A:$E,4,0)</f>
        <v>4301135532</v>
      </c>
      <c r="O26" s="2">
        <f>VLOOKUP(E26,[1]Лист1!$A:$E,5,0)</f>
        <v>4607111033994</v>
      </c>
      <c r="P26" t="str">
        <f>VLOOKUP(E26,[1]Лист1!$A:$Q,17,0)</f>
        <v>Снеки «Чебупицца Пепперони» Фикс.вес 0,25 Пакет ТМ «Горячая штучка»</v>
      </c>
      <c r="Q26">
        <f>VLOOKUP(L26,[1]Лист1!$B:$L,6,0)</f>
        <v>0.25</v>
      </c>
      <c r="R26">
        <f>VLOOKUP(L26,[1]Лист1!$B:$L,7,0)</f>
        <v>12</v>
      </c>
      <c r="S26" t="str">
        <f>VLOOKUP(L26,[1]Лист1!$B:$L,11,0)</f>
        <v>14</v>
      </c>
      <c r="T26">
        <f t="shared" si="4"/>
        <v>1891</v>
      </c>
      <c r="U26" s="9">
        <f t="shared" si="5"/>
        <v>1848</v>
      </c>
      <c r="V26" s="51">
        <f t="shared" si="6"/>
        <v>154</v>
      </c>
      <c r="W26">
        <f t="shared" si="7"/>
        <v>462</v>
      </c>
      <c r="X26" s="53">
        <f>V26/VLOOKUP(L26,[1]Лист1!$B:$K,10,0)</f>
        <v>2.2000000000000002</v>
      </c>
    </row>
    <row r="27" spans="2:24" ht="12.95" customHeight="1" thickBot="1" x14ac:dyDescent="0.25">
      <c r="E27" s="16"/>
      <c r="F27" s="17" t="s">
        <v>84</v>
      </c>
      <c r="G27" s="18"/>
      <c r="H27" s="19">
        <f>SUM(H3:H26)</f>
        <v>30483</v>
      </c>
      <c r="I27" s="32">
        <f>SUM(I3:I26)</f>
        <v>10796.539999999999</v>
      </c>
      <c r="W27" s="56">
        <f>SUM(W3:W26)</f>
        <v>10181.64</v>
      </c>
      <c r="X27" s="55">
        <f>ROUNDUP(SUM(X3:X26),0)</f>
        <v>33</v>
      </c>
    </row>
  </sheetData>
  <phoneticPr fontId="2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Л.</dc:creator>
  <cp:lastModifiedBy>Uaer4</cp:lastModifiedBy>
  <dcterms:created xsi:type="dcterms:W3CDTF">2025-06-10T11:11:21Z</dcterms:created>
  <dcterms:modified xsi:type="dcterms:W3CDTF">2025-07-11T12:13:22Z</dcterms:modified>
</cp:coreProperties>
</file>