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4C878E9-9EDE-4CCF-9BD3-B4804D8713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426" i="1" s="1"/>
  <c r="P424" i="1"/>
  <c r="X421" i="1"/>
  <c r="Y420" i="1"/>
  <c r="X420" i="1"/>
  <c r="BP419" i="1"/>
  <c r="BO419" i="1"/>
  <c r="BN419" i="1"/>
  <c r="BM419" i="1"/>
  <c r="Z419" i="1"/>
  <c r="Z420" i="1" s="1"/>
  <c r="Y419" i="1"/>
  <c r="X515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6" i="1" s="1"/>
  <c r="P411" i="1"/>
  <c r="X409" i="1"/>
  <c r="X408" i="1"/>
  <c r="BO407" i="1"/>
  <c r="BM407" i="1"/>
  <c r="Y407" i="1"/>
  <c r="W515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V515" i="1" s="1"/>
  <c r="P388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1" i="1" s="1"/>
  <c r="P366" i="1"/>
  <c r="X363" i="1"/>
  <c r="X362" i="1"/>
  <c r="BO361" i="1"/>
  <c r="BM361" i="1"/>
  <c r="Y361" i="1"/>
  <c r="Y362" i="1" s="1"/>
  <c r="P361" i="1"/>
  <c r="X359" i="1"/>
  <c r="X358" i="1"/>
  <c r="BO357" i="1"/>
  <c r="BM357" i="1"/>
  <c r="Y357" i="1"/>
  <c r="BP357" i="1" s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4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T515" i="1" s="1"/>
  <c r="P341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S515" i="1" s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Y316" i="1" s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Y303" i="1" s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Y292" i="1" s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P515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O515" i="1" s="1"/>
  <c r="P265" i="1"/>
  <c r="X262" i="1"/>
  <c r="X261" i="1"/>
  <c r="BO260" i="1"/>
  <c r="BM260" i="1"/>
  <c r="Y260" i="1"/>
  <c r="BP260" i="1" s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M515" i="1" s="1"/>
  <c r="P257" i="1"/>
  <c r="X254" i="1"/>
  <c r="X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L515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Y244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Y233" i="1" s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J515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1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5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Y24" i="1" l="1"/>
  <c r="Y32" i="1"/>
  <c r="BP42" i="1"/>
  <c r="BN42" i="1"/>
  <c r="Z42" i="1"/>
  <c r="Z44" i="1" s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44" i="1"/>
  <c r="C515" i="1"/>
  <c r="Y45" i="1"/>
  <c r="D51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Z92" i="1" s="1"/>
  <c r="BN90" i="1"/>
  <c r="BP90" i="1"/>
  <c r="Y93" i="1"/>
  <c r="Z95" i="1"/>
  <c r="Z101" i="1" s="1"/>
  <c r="BN95" i="1"/>
  <c r="BP95" i="1"/>
  <c r="Z97" i="1"/>
  <c r="BN97" i="1"/>
  <c r="Z99" i="1"/>
  <c r="BN99" i="1"/>
  <c r="Y102" i="1"/>
  <c r="F515" i="1"/>
  <c r="Z106" i="1"/>
  <c r="Z109" i="1" s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Z138" i="1" s="1"/>
  <c r="BN137" i="1"/>
  <c r="BP137" i="1"/>
  <c r="Z142" i="1"/>
  <c r="Z143" i="1" s="1"/>
  <c r="BN142" i="1"/>
  <c r="BP142" i="1"/>
  <c r="Y143" i="1"/>
  <c r="Z146" i="1"/>
  <c r="BN146" i="1"/>
  <c r="BP146" i="1"/>
  <c r="Z148" i="1"/>
  <c r="BN148" i="1"/>
  <c r="Y149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BN181" i="1"/>
  <c r="BP181" i="1"/>
  <c r="Y184" i="1"/>
  <c r="Y188" i="1"/>
  <c r="Y200" i="1"/>
  <c r="Z203" i="1"/>
  <c r="BN203" i="1"/>
  <c r="Z205" i="1"/>
  <c r="BN205" i="1"/>
  <c r="Z207" i="1"/>
  <c r="BN207" i="1"/>
  <c r="Z209" i="1"/>
  <c r="BN209" i="1"/>
  <c r="BP210" i="1"/>
  <c r="BN210" i="1"/>
  <c r="Y227" i="1"/>
  <c r="BP221" i="1"/>
  <c r="BN221" i="1"/>
  <c r="Z221" i="1"/>
  <c r="Z227" i="1" s="1"/>
  <c r="Y59" i="1"/>
  <c r="Y133" i="1"/>
  <c r="Y144" i="1"/>
  <c r="Y156" i="1"/>
  <c r="Z182" i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Z211" i="1" s="1"/>
  <c r="BN202" i="1"/>
  <c r="BP202" i="1"/>
  <c r="Z204" i="1"/>
  <c r="BN204" i="1"/>
  <c r="Z206" i="1"/>
  <c r="BN206" i="1"/>
  <c r="Z208" i="1"/>
  <c r="BN208" i="1"/>
  <c r="Z210" i="1"/>
  <c r="Y212" i="1"/>
  <c r="Y217" i="1"/>
  <c r="BP214" i="1"/>
  <c r="BN214" i="1"/>
  <c r="Z214" i="1"/>
  <c r="Z216" i="1" s="1"/>
  <c r="BP223" i="1"/>
  <c r="BN223" i="1"/>
  <c r="Z223" i="1"/>
  <c r="K515" i="1"/>
  <c r="Z225" i="1"/>
  <c r="BN225" i="1"/>
  <c r="Y228" i="1"/>
  <c r="Z231" i="1"/>
  <c r="Z232" i="1" s="1"/>
  <c r="BN231" i="1"/>
  <c r="BP231" i="1"/>
  <c r="Z241" i="1"/>
  <c r="Z244" i="1" s="1"/>
  <c r="BN241" i="1"/>
  <c r="BP241" i="1"/>
  <c r="Z243" i="1"/>
  <c r="BN243" i="1"/>
  <c r="Z248" i="1"/>
  <c r="Z253" i="1" s="1"/>
  <c r="BN248" i="1"/>
  <c r="BP248" i="1"/>
  <c r="Z250" i="1"/>
  <c r="BN250" i="1"/>
  <c r="Z252" i="1"/>
  <c r="BN252" i="1"/>
  <c r="Y253" i="1"/>
  <c r="Z257" i="1"/>
  <c r="Z261" i="1" s="1"/>
  <c r="BN257" i="1"/>
  <c r="BP257" i="1"/>
  <c r="Z259" i="1"/>
  <c r="BN259" i="1"/>
  <c r="Z260" i="1"/>
  <c r="BN260" i="1"/>
  <c r="Y261" i="1"/>
  <c r="Z265" i="1"/>
  <c r="Z268" i="1" s="1"/>
  <c r="BN265" i="1"/>
  <c r="BP265" i="1"/>
  <c r="Z267" i="1"/>
  <c r="BN267" i="1"/>
  <c r="Y268" i="1"/>
  <c r="Z272" i="1"/>
  <c r="Z273" i="1" s="1"/>
  <c r="BN272" i="1"/>
  <c r="BP272" i="1"/>
  <c r="Y273" i="1"/>
  <c r="Z276" i="1"/>
  <c r="Z277" i="1" s="1"/>
  <c r="BN276" i="1"/>
  <c r="BP276" i="1"/>
  <c r="Y277" i="1"/>
  <c r="Z281" i="1"/>
  <c r="Z282" i="1" s="1"/>
  <c r="BN281" i="1"/>
  <c r="BP281" i="1"/>
  <c r="Y282" i="1"/>
  <c r="Z286" i="1"/>
  <c r="BN286" i="1"/>
  <c r="BP288" i="1"/>
  <c r="BN288" i="1"/>
  <c r="Z288" i="1"/>
  <c r="BP296" i="1"/>
  <c r="BN296" i="1"/>
  <c r="Z296" i="1"/>
  <c r="Z302" i="1" s="1"/>
  <c r="BP300" i="1"/>
  <c r="BN300" i="1"/>
  <c r="Z300" i="1"/>
  <c r="Y311" i="1"/>
  <c r="BP308" i="1"/>
  <c r="BN308" i="1"/>
  <c r="Z308" i="1"/>
  <c r="Y317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Y330" i="1"/>
  <c r="Y254" i="1"/>
  <c r="Y262" i="1"/>
  <c r="Y269" i="1"/>
  <c r="Y274" i="1"/>
  <c r="Y283" i="1"/>
  <c r="R515" i="1"/>
  <c r="Y293" i="1"/>
  <c r="BP286" i="1"/>
  <c r="BP290" i="1"/>
  <c r="BN290" i="1"/>
  <c r="Z290" i="1"/>
  <c r="BP298" i="1"/>
  <c r="BN298" i="1"/>
  <c r="Z298" i="1"/>
  <c r="Y302" i="1"/>
  <c r="BP306" i="1"/>
  <c r="BN306" i="1"/>
  <c r="Z306" i="1"/>
  <c r="Z310" i="1" s="1"/>
  <c r="Y310" i="1"/>
  <c r="Z316" i="1"/>
  <c r="BP314" i="1"/>
  <c r="BN314" i="1"/>
  <c r="Z314" i="1"/>
  <c r="BP320" i="1"/>
  <c r="BN320" i="1"/>
  <c r="Z320" i="1"/>
  <c r="BP328" i="1"/>
  <c r="BN328" i="1"/>
  <c r="Z328" i="1"/>
  <c r="Y337" i="1"/>
  <c r="Y349" i="1"/>
  <c r="Y353" i="1"/>
  <c r="Y359" i="1"/>
  <c r="Y363" i="1"/>
  <c r="Y370" i="1"/>
  <c r="Y380" i="1"/>
  <c r="Y384" i="1"/>
  <c r="Y398" i="1"/>
  <c r="Y404" i="1"/>
  <c r="Y409" i="1"/>
  <c r="Y415" i="1"/>
  <c r="BP444" i="1"/>
  <c r="BN444" i="1"/>
  <c r="Z444" i="1"/>
  <c r="Y446" i="1"/>
  <c r="Y451" i="1"/>
  <c r="BP448" i="1"/>
  <c r="BN448" i="1"/>
  <c r="Z448" i="1"/>
  <c r="BP456" i="1"/>
  <c r="BN456" i="1"/>
  <c r="Z456" i="1"/>
  <c r="BP460" i="1"/>
  <c r="BN460" i="1"/>
  <c r="Z460" i="1"/>
  <c r="Y462" i="1"/>
  <c r="Y467" i="1"/>
  <c r="BP464" i="1"/>
  <c r="BN464" i="1"/>
  <c r="Z464" i="1"/>
  <c r="BP480" i="1"/>
  <c r="BN480" i="1"/>
  <c r="Z480" i="1"/>
  <c r="BP482" i="1"/>
  <c r="BN482" i="1"/>
  <c r="Z482" i="1"/>
  <c r="Y484" i="1"/>
  <c r="Y493" i="1"/>
  <c r="BP491" i="1"/>
  <c r="BN491" i="1"/>
  <c r="Z491" i="1"/>
  <c r="U515" i="1"/>
  <c r="Y515" i="1"/>
  <c r="Z333" i="1"/>
  <c r="Z336" i="1" s="1"/>
  <c r="BN333" i="1"/>
  <c r="BP333" i="1"/>
  <c r="Z335" i="1"/>
  <c r="BN335" i="1"/>
  <c r="Y336" i="1"/>
  <c r="Z341" i="1"/>
  <c r="Z348" i="1" s="1"/>
  <c r="BN341" i="1"/>
  <c r="BP341" i="1"/>
  <c r="Z343" i="1"/>
  <c r="BN343" i="1"/>
  <c r="Z345" i="1"/>
  <c r="BN345" i="1"/>
  <c r="Z347" i="1"/>
  <c r="BN347" i="1"/>
  <c r="Y348" i="1"/>
  <c r="Z351" i="1"/>
  <c r="Z353" i="1" s="1"/>
  <c r="BN351" i="1"/>
  <c r="BP351" i="1"/>
  <c r="Z357" i="1"/>
  <c r="Z358" i="1" s="1"/>
  <c r="BN357" i="1"/>
  <c r="Z361" i="1"/>
  <c r="Z362" i="1" s="1"/>
  <c r="BN361" i="1"/>
  <c r="BP361" i="1"/>
  <c r="Z366" i="1"/>
  <c r="Z370" i="1" s="1"/>
  <c r="BN366" i="1"/>
  <c r="BP366" i="1"/>
  <c r="Z368" i="1"/>
  <c r="BN368" i="1"/>
  <c r="Z378" i="1"/>
  <c r="Z379" i="1" s="1"/>
  <c r="BN378" i="1"/>
  <c r="Z382" i="1"/>
  <c r="Z383" i="1" s="1"/>
  <c r="BN382" i="1"/>
  <c r="BP382" i="1"/>
  <c r="Z388" i="1"/>
  <c r="Z398" i="1" s="1"/>
  <c r="BN388" i="1"/>
  <c r="BP388" i="1"/>
  <c r="Z390" i="1"/>
  <c r="BN390" i="1"/>
  <c r="Z392" i="1"/>
  <c r="BN392" i="1"/>
  <c r="Z394" i="1"/>
  <c r="BN394" i="1"/>
  <c r="Z396" i="1"/>
  <c r="BN396" i="1"/>
  <c r="Y399" i="1"/>
  <c r="Z402" i="1"/>
  <c r="Z403" i="1" s="1"/>
  <c r="BN402" i="1"/>
  <c r="Z407" i="1"/>
  <c r="Z408" i="1" s="1"/>
  <c r="BN407" i="1"/>
  <c r="BP407" i="1"/>
  <c r="Y408" i="1"/>
  <c r="Z411" i="1"/>
  <c r="Z415" i="1" s="1"/>
  <c r="BN411" i="1"/>
  <c r="BP411" i="1"/>
  <c r="Z413" i="1"/>
  <c r="BN413" i="1"/>
  <c r="Y421" i="1"/>
  <c r="Z515" i="1"/>
  <c r="Y445" i="1"/>
  <c r="Z431" i="1"/>
  <c r="Z445" i="1" s="1"/>
  <c r="BN431" i="1"/>
  <c r="Z434" i="1"/>
  <c r="BN434" i="1"/>
  <c r="Z436" i="1"/>
  <c r="BN436" i="1"/>
  <c r="Z438" i="1"/>
  <c r="BN438" i="1"/>
  <c r="BP440" i="1"/>
  <c r="BN440" i="1"/>
  <c r="BP442" i="1"/>
  <c r="BN442" i="1"/>
  <c r="Z442" i="1"/>
  <c r="BP450" i="1"/>
  <c r="BN450" i="1"/>
  <c r="Z450" i="1"/>
  <c r="Y452" i="1"/>
  <c r="Y461" i="1"/>
  <c r="BP454" i="1"/>
  <c r="BN454" i="1"/>
  <c r="Z454" i="1"/>
  <c r="Z461" i="1" s="1"/>
  <c r="BP458" i="1"/>
  <c r="BN458" i="1"/>
  <c r="Z458" i="1"/>
  <c r="BP466" i="1"/>
  <c r="BN466" i="1"/>
  <c r="Z466" i="1"/>
  <c r="Y468" i="1"/>
  <c r="Y483" i="1"/>
  <c r="BP479" i="1"/>
  <c r="BN479" i="1"/>
  <c r="Z479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AA515" i="1"/>
  <c r="Z467" i="1" l="1"/>
  <c r="Z329" i="1"/>
  <c r="Z323" i="1"/>
  <c r="Z292" i="1"/>
  <c r="Y507" i="1"/>
  <c r="Z483" i="1"/>
  <c r="Z493" i="1"/>
  <c r="Z451" i="1"/>
  <c r="Z183" i="1"/>
  <c r="Z173" i="1"/>
  <c r="Z167" i="1"/>
  <c r="Z149" i="1"/>
  <c r="Z122" i="1"/>
  <c r="Z115" i="1"/>
  <c r="Z65" i="1"/>
  <c r="Z32" i="1"/>
  <c r="Z510" i="1" s="1"/>
  <c r="Y509" i="1"/>
  <c r="Y506" i="1"/>
  <c r="Y508" i="1" s="1"/>
  <c r="Y505" i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<sst xmlns="http://schemas.openxmlformats.org/spreadsheetml/2006/main" count="2263" uniqueCount="811">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</sst>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1985</v>
      </c>
      <c r="Y41" s="564">
        <f>IFERROR(IF(X41="",0,CEILING((X41/$H41),1)*$H41),"")</f>
        <v>1987.2</v>
      </c>
      <c r="Z41" s="36">
        <f>IFERROR(IF(Y41=0,"",ROUNDUP(Y41/H41,0)*0.01898),"")</f>
        <v>3.4923199999999999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2064.9513888888887</v>
      </c>
      <c r="BN41" s="64">
        <f>IFERROR(Y41*I41/H41,"0")</f>
        <v>2067.2399999999998</v>
      </c>
      <c r="BO41" s="64">
        <f>IFERROR(1/J41*(X41/H41),"0")</f>
        <v>2.8718171296296293</v>
      </c>
      <c r="BP41" s="64">
        <f>IFERROR(1/J41*(Y41/H41),"0")</f>
        <v>2.875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183.79629629629628</v>
      </c>
      <c r="Y44" s="565">
        <f>IFERROR(Y41/H41,"0")+IFERROR(Y42/H42,"0")+IFERROR(Y43/H43,"0")</f>
        <v>184</v>
      </c>
      <c r="Z44" s="565">
        <f>IFERROR(IF(Z41="",0,Z41),"0")+IFERROR(IF(Z42="",0,Z42),"0")+IFERROR(IF(Z43="",0,Z43),"0")</f>
        <v>3.4923199999999999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1985</v>
      </c>
      <c r="Y45" s="565">
        <f>IFERROR(SUM(Y41:Y43),"0")</f>
        <v>1987.2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1000</v>
      </c>
      <c r="Y52" s="564">
        <f t="shared" ref="Y52:Y57" si="6">IFERROR(IF(X52="",0,CEILING((X52/$H52),1)*$H52),"")</f>
        <v>1007.9999999999999</v>
      </c>
      <c r="Z52" s="36">
        <f>IFERROR(IF(Y52=0,"",ROUNDUP(Y52/H52,0)*0.01898),"")</f>
        <v>1.7081999999999999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1038.8392857142858</v>
      </c>
      <c r="BN52" s="64">
        <f t="shared" ref="BN52:BN57" si="8">IFERROR(Y52*I52/H52,"0")</f>
        <v>1047.1499999999999</v>
      </c>
      <c r="BO52" s="64">
        <f t="shared" ref="BO52:BO57" si="9">IFERROR(1/J52*(X52/H52),"0")</f>
        <v>1.3950892857142858</v>
      </c>
      <c r="BP52" s="64">
        <f t="shared" ref="BP52:BP57" si="10">IFERROR(1/J52*(Y52/H52),"0")</f>
        <v>1.40625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600</v>
      </c>
      <c r="Y53" s="564">
        <f t="shared" si="6"/>
        <v>604.80000000000007</v>
      </c>
      <c r="Z53" s="36">
        <f>IFERROR(IF(Y53=0,"",ROUNDUP(Y53/H53,0)*0.01898),"")</f>
        <v>1.06288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624.16666666666663</v>
      </c>
      <c r="BN53" s="64">
        <f t="shared" si="8"/>
        <v>629.16000000000008</v>
      </c>
      <c r="BO53" s="64">
        <f t="shared" si="9"/>
        <v>0.86805555555555547</v>
      </c>
      <c r="BP53" s="64">
        <f t="shared" si="10"/>
        <v>0.875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144.84126984126985</v>
      </c>
      <c r="Y58" s="565">
        <f>IFERROR(Y52/H52,"0")+IFERROR(Y53/H53,"0")+IFERROR(Y54/H54,"0")+IFERROR(Y55/H55,"0")+IFERROR(Y56/H56,"0")+IFERROR(Y57/H57,"0")</f>
        <v>146</v>
      </c>
      <c r="Z58" s="565">
        <f>IFERROR(IF(Z52="",0,Z52),"0")+IFERROR(IF(Z53="",0,Z53),"0")+IFERROR(IF(Z54="",0,Z54),"0")+IFERROR(IF(Z55="",0,Z55),"0")+IFERROR(IF(Z56="",0,Z56),"0")+IFERROR(IF(Z57="",0,Z57),"0")</f>
        <v>2.77108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1600</v>
      </c>
      <c r="Y59" s="565">
        <f>IFERROR(SUM(Y52:Y57),"0")</f>
        <v>1612.8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189</v>
      </c>
      <c r="Y64" s="564">
        <f>IFERROR(IF(X64="",0,CEILING((X64/$H64),1)*$H64),"")</f>
        <v>189</v>
      </c>
      <c r="Z64" s="36">
        <f>IFERROR(IF(Y64=0,"",ROUNDUP(Y64/H64,0)*0.00651),"")</f>
        <v>0.45569999999999999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201.59999999999997</v>
      </c>
      <c r="BN64" s="64">
        <f>IFERROR(Y64*I64/H64,"0")</f>
        <v>201.59999999999997</v>
      </c>
      <c r="BO64" s="64">
        <f>IFERROR(1/J64*(X64/H64),"0")</f>
        <v>0.38461538461538464</v>
      </c>
      <c r="BP64" s="64">
        <f>IFERROR(1/J64*(Y64/H64),"0")</f>
        <v>0.38461538461538464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70</v>
      </c>
      <c r="Y65" s="565">
        <f>IFERROR(Y61/H61,"0")+IFERROR(Y62/H62,"0")+IFERROR(Y63/H63,"0")+IFERROR(Y64/H64,"0")</f>
        <v>70</v>
      </c>
      <c r="Z65" s="565">
        <f>IFERROR(IF(Z61="",0,Z61),"0")+IFERROR(IF(Z62="",0,Z62),"0")+IFERROR(IF(Z63="",0,Z63),"0")+IFERROR(IF(Z64="",0,Z64),"0")</f>
        <v>0.45569999999999999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189</v>
      </c>
      <c r="Y66" s="565">
        <f>IFERROR(SUM(Y61:Y64),"0")</f>
        <v>189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1110</v>
      </c>
      <c r="Y89" s="564">
        <f>IFERROR(IF(X89="",0,CEILING((X89/$H89),1)*$H89),"")</f>
        <v>1112.4000000000001</v>
      </c>
      <c r="Z89" s="36">
        <f>IFERROR(IF(Y89=0,"",ROUNDUP(Y89/H89,0)*0.01898),"")</f>
        <v>1.9549400000000001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1154.708333333333</v>
      </c>
      <c r="BN89" s="64">
        <f>IFERROR(Y89*I89/H89,"0")</f>
        <v>1157.2049999999999</v>
      </c>
      <c r="BO89" s="64">
        <f>IFERROR(1/J89*(X89/H89),"0")</f>
        <v>1.6059027777777777</v>
      </c>
      <c r="BP89" s="64">
        <f>IFERROR(1/J89*(Y89/H89),"0")</f>
        <v>1.609375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102.77777777777777</v>
      </c>
      <c r="Y92" s="565">
        <f>IFERROR(Y89/H89,"0")+IFERROR(Y90/H90,"0")+IFERROR(Y91/H91,"0")</f>
        <v>103</v>
      </c>
      <c r="Z92" s="565">
        <f>IFERROR(IF(Z89="",0,Z89),"0")+IFERROR(IF(Z90="",0,Z90),"0")+IFERROR(IF(Z91="",0,Z91),"0")</f>
        <v>1.9549400000000001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1110</v>
      </c>
      <c r="Y93" s="565">
        <f>IFERROR(SUM(Y89:Y91),"0")</f>
        <v>1112.4000000000001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122.4</v>
      </c>
      <c r="Y99" s="564">
        <f t="shared" si="16"/>
        <v>124.2</v>
      </c>
      <c r="Z99" s="36">
        <f>IFERROR(IF(Y99=0,"",ROUNDUP(Y99/H99,0)*0.00651),"")</f>
        <v>0.29946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133.82400000000001</v>
      </c>
      <c r="BN99" s="64">
        <f t="shared" si="18"/>
        <v>135.792</v>
      </c>
      <c r="BO99" s="64">
        <f t="shared" si="19"/>
        <v>0.24908424908424912</v>
      </c>
      <c r="BP99" s="64">
        <f t="shared" si="20"/>
        <v>0.25274725274725279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45.333333333333336</v>
      </c>
      <c r="Y101" s="565">
        <f>IFERROR(Y95/H95,"0")+IFERROR(Y96/H96,"0")+IFERROR(Y97/H97,"0")+IFERROR(Y98/H98,"0")+IFERROR(Y99/H99,"0")+IFERROR(Y100/H100,"0")</f>
        <v>46</v>
      </c>
      <c r="Z101" s="565">
        <f>IFERROR(IF(Z95="",0,Z95),"0")+IFERROR(IF(Z96="",0,Z96),"0")+IFERROR(IF(Z97="",0,Z97),"0")+IFERROR(IF(Z98="",0,Z98),"0")+IFERROR(IF(Z99="",0,Z99),"0")+IFERROR(IF(Z100="",0,Z100),"0")</f>
        <v>0.29946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122.4</v>
      </c>
      <c r="Y102" s="565">
        <f>IFERROR(SUM(Y95:Y100),"0")</f>
        <v>124.2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720</v>
      </c>
      <c r="Y105" s="564">
        <f>IFERROR(IF(X105="",0,CEILING((X105/$H105),1)*$H105),"")</f>
        <v>723.6</v>
      </c>
      <c r="Z105" s="36">
        <f>IFERROR(IF(Y105=0,"",ROUNDUP(Y105/H105,0)*0.01898),"")</f>
        <v>1.27166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748.99999999999989</v>
      </c>
      <c r="BN105" s="64">
        <f>IFERROR(Y105*I105/H105,"0")</f>
        <v>752.74499999999989</v>
      </c>
      <c r="BO105" s="64">
        <f>IFERROR(1/J105*(X105/H105),"0")</f>
        <v>1.0416666666666665</v>
      </c>
      <c r="BP105" s="64">
        <f>IFERROR(1/J105*(Y105/H105),"0")</f>
        <v>1.046875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66.666666666666657</v>
      </c>
      <c r="Y109" s="565">
        <f>IFERROR(Y105/H105,"0")+IFERROR(Y106/H106,"0")+IFERROR(Y107/H107,"0")+IFERROR(Y108/H108,"0")</f>
        <v>67</v>
      </c>
      <c r="Z109" s="565">
        <f>IFERROR(IF(Z105="",0,Z105),"0")+IFERROR(IF(Z106="",0,Z106),"0")+IFERROR(IF(Z107="",0,Z107),"0")+IFERROR(IF(Z108="",0,Z108),"0")</f>
        <v>1.27166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720</v>
      </c>
      <c r="Y110" s="565">
        <f>IFERROR(SUM(Y105:Y108),"0")</f>
        <v>723.6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256.5</v>
      </c>
      <c r="Y120" s="564">
        <f>IFERROR(IF(X120="",0,CEILING((X120/$H120),1)*$H120),"")</f>
        <v>256.5</v>
      </c>
      <c r="Z120" s="36">
        <f>IFERROR(IF(Y120=0,"",ROUNDUP(Y120/H120,0)*0.00651),"")</f>
        <v>0.61845000000000006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280.44</v>
      </c>
      <c r="BN120" s="64">
        <f>IFERROR(Y120*I120/H120,"0")</f>
        <v>280.44</v>
      </c>
      <c r="BO120" s="64">
        <f>IFERROR(1/J120*(X120/H120),"0")</f>
        <v>0.52197802197802201</v>
      </c>
      <c r="BP120" s="64">
        <f>IFERROR(1/J120*(Y120/H120),"0")</f>
        <v>0.52197802197802201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95</v>
      </c>
      <c r="Y122" s="565">
        <f>IFERROR(Y118/H118,"0")+IFERROR(Y119/H119,"0")+IFERROR(Y120/H120,"0")+IFERROR(Y121/H121,"0")</f>
        <v>95</v>
      </c>
      <c r="Z122" s="565">
        <f>IFERROR(IF(Z118="",0,Z118),"0")+IFERROR(IF(Z119="",0,Z119),"0")+IFERROR(IF(Z120="",0,Z120),"0")+IFERROR(IF(Z121="",0,Z121),"0")</f>
        <v>0.61845000000000006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256.5</v>
      </c>
      <c r="Y123" s="565">
        <f>IFERROR(SUM(Y118:Y121),"0")</f>
        <v>256.5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1540</v>
      </c>
      <c r="Y158" s="564">
        <f t="shared" ref="Y158:Y166" si="21">IFERROR(IF(X158="",0,CEILING((X158/$H158),1)*$H158),"")</f>
        <v>1541.4</v>
      </c>
      <c r="Z158" s="36">
        <f>IFERROR(IF(Y158=0,"",ROUNDUP(Y158/H158,0)*0.00902),"")</f>
        <v>3.3103400000000001</v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1638.9999999999998</v>
      </c>
      <c r="BN158" s="64">
        <f t="shared" ref="BN158:BN166" si="23">IFERROR(Y158*I158/H158,"0")</f>
        <v>1640.49</v>
      </c>
      <c r="BO158" s="64">
        <f t="shared" ref="BO158:BO166" si="24">IFERROR(1/J158*(X158/H158),"0")</f>
        <v>2.7777777777777777</v>
      </c>
      <c r="BP158" s="64">
        <f t="shared" ref="BP158:BP166" si="25">IFERROR(1/J158*(Y158/H158),"0")</f>
        <v>2.7803030303030303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60</v>
      </c>
      <c r="Y160" s="564">
        <f t="shared" si="21"/>
        <v>63</v>
      </c>
      <c r="Z160" s="36">
        <f>IFERROR(IF(Y160=0,"",ROUNDUP(Y160/H160,0)*0.00902),"")</f>
        <v>0.1353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63</v>
      </c>
      <c r="BN160" s="64">
        <f t="shared" si="23"/>
        <v>66.149999999999991</v>
      </c>
      <c r="BO160" s="64">
        <f t="shared" si="24"/>
        <v>0.10822510822510822</v>
      </c>
      <c r="BP160" s="64">
        <f t="shared" si="25"/>
        <v>0.11363636363636365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380.95238095238091</v>
      </c>
      <c r="Y167" s="565">
        <f>IFERROR(Y158/H158,"0")+IFERROR(Y159/H159,"0")+IFERROR(Y160/H160,"0")+IFERROR(Y161/H161,"0")+IFERROR(Y162/H162,"0")+IFERROR(Y163/H163,"0")+IFERROR(Y164/H164,"0")+IFERROR(Y165/H165,"0")+IFERROR(Y166/H166,"0")</f>
        <v>382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3.44564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1600</v>
      </c>
      <c r="Y168" s="565">
        <f>IFERROR(SUM(Y158:Y166),"0")</f>
        <v>1604.4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70</v>
      </c>
      <c r="Y193" s="564">
        <f t="shared" si="26"/>
        <v>70.2</v>
      </c>
      <c r="Z193" s="36">
        <f>IFERROR(IF(Y193=0,"",ROUNDUP(Y193/H193,0)*0.00902),"")</f>
        <v>0.11726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72.722222222222229</v>
      </c>
      <c r="BN193" s="64">
        <f t="shared" si="28"/>
        <v>72.930000000000007</v>
      </c>
      <c r="BO193" s="64">
        <f t="shared" si="29"/>
        <v>9.8204264870931535E-2</v>
      </c>
      <c r="BP193" s="64">
        <f t="shared" si="30"/>
        <v>9.8484848484848481E-2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12.962962962962962</v>
      </c>
      <c r="Y199" s="565">
        <f>IFERROR(Y191/H191,"0")+IFERROR(Y192/H192,"0")+IFERROR(Y193/H193,"0")+IFERROR(Y194/H194,"0")+IFERROR(Y195/H195,"0")+IFERROR(Y196/H196,"0")+IFERROR(Y197/H197,"0")+IFERROR(Y198/H198,"0")</f>
        <v>13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0.11726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70</v>
      </c>
      <c r="Y200" s="565">
        <f>IFERROR(SUM(Y191:Y198),"0")</f>
        <v>70.2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50</v>
      </c>
      <c r="Y204" s="564">
        <f t="shared" si="31"/>
        <v>52.199999999999996</v>
      </c>
      <c r="Z204" s="36">
        <f>IFERROR(IF(Y204=0,"",ROUNDUP(Y204/H204,0)*0.01898),"")</f>
        <v>0.11388000000000001</v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52.982758620689658</v>
      </c>
      <c r="BN204" s="64">
        <f t="shared" si="33"/>
        <v>55.313999999999993</v>
      </c>
      <c r="BO204" s="64">
        <f t="shared" si="34"/>
        <v>8.9798850574712652E-2</v>
      </c>
      <c r="BP204" s="64">
        <f t="shared" si="35"/>
        <v>9.375E-2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5.7471264367816097</v>
      </c>
      <c r="Y211" s="565">
        <f>IFERROR(Y202/H202,"0")+IFERROR(Y203/H203,"0")+IFERROR(Y204/H204,"0")+IFERROR(Y205/H205,"0")+IFERROR(Y206/H206,"0")+IFERROR(Y207/H207,"0")+IFERROR(Y208/H208,"0")+IFERROR(Y209/H209,"0")+IFERROR(Y210/H210,"0")</f>
        <v>6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0.11388000000000001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50</v>
      </c>
      <c r="Y212" s="565">
        <f>IFERROR(SUM(Y202:Y210),"0")</f>
        <v>52.199999999999996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60</v>
      </c>
      <c r="Y289" s="564">
        <f t="shared" si="42"/>
        <v>64.800000000000011</v>
      </c>
      <c r="Z289" s="36">
        <f>IFERROR(IF(Y289=0,"",ROUNDUP(Y289/H289,0)*0.01898),"")</f>
        <v>0.11388000000000001</v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62.416666666666657</v>
      </c>
      <c r="BN289" s="64">
        <f t="shared" si="44"/>
        <v>67.410000000000011</v>
      </c>
      <c r="BO289" s="64">
        <f t="shared" si="45"/>
        <v>8.6805555555555552E-2</v>
      </c>
      <c r="BP289" s="64">
        <f t="shared" si="46"/>
        <v>9.3750000000000014E-2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5.5555555555555554</v>
      </c>
      <c r="Y292" s="565">
        <f>IFERROR(Y286/H286,"0")+IFERROR(Y287/H287,"0")+IFERROR(Y288/H288,"0")+IFERROR(Y289/H289,"0")+IFERROR(Y290/H290,"0")+IFERROR(Y291/H291,"0")</f>
        <v>6.0000000000000009</v>
      </c>
      <c r="Z292" s="565">
        <f>IFERROR(IF(Z286="",0,Z286),"0")+IFERROR(IF(Z287="",0,Z287),"0")+IFERROR(IF(Z288="",0,Z288),"0")+IFERROR(IF(Z289="",0,Z289),"0")+IFERROR(IF(Z290="",0,Z290),"0")+IFERROR(IF(Z291="",0,Z291),"0")</f>
        <v>0.11388000000000001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60</v>
      </c>
      <c r="Y293" s="565">
        <f>IFERROR(SUM(Y286:Y291),"0")</f>
        <v>64.800000000000011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176</v>
      </c>
      <c r="Y295" s="564">
        <f t="shared" ref="Y295:Y301" si="47">IFERROR(IF(X295="",0,CEILING((X295/$H295),1)*$H295),"")</f>
        <v>176.4</v>
      </c>
      <c r="Z295" s="36">
        <f>IFERROR(IF(Y295=0,"",ROUNDUP(Y295/H295,0)*0.00902),"")</f>
        <v>0.37884000000000001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187.31428571428569</v>
      </c>
      <c r="BN295" s="64">
        <f t="shared" ref="BN295:BN301" si="49">IFERROR(Y295*I295/H295,"0")</f>
        <v>187.74</v>
      </c>
      <c r="BO295" s="64">
        <f t="shared" ref="BO295:BO301" si="50">IFERROR(1/J295*(X295/H295),"0")</f>
        <v>0.3174603174603175</v>
      </c>
      <c r="BP295" s="64">
        <f t="shared" ref="BP295:BP301" si="51">IFERROR(1/J295*(Y295/H295),"0")</f>
        <v>0.31818181818181818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50</v>
      </c>
      <c r="Y296" s="564">
        <f t="shared" si="47"/>
        <v>50.400000000000006</v>
      </c>
      <c r="Z296" s="36">
        <f>IFERROR(IF(Y296=0,"",ROUNDUP(Y296/H296,0)*0.00902),"")</f>
        <v>0.10824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53.214285714285715</v>
      </c>
      <c r="BN296" s="64">
        <f t="shared" si="49"/>
        <v>53.64</v>
      </c>
      <c r="BO296" s="64">
        <f t="shared" si="50"/>
        <v>9.0187590187590191E-2</v>
      </c>
      <c r="BP296" s="64">
        <f t="shared" si="51"/>
        <v>9.0909090909090912E-2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53.80952380952381</v>
      </c>
      <c r="Y302" s="565">
        <f>IFERROR(Y295/H295,"0")+IFERROR(Y296/H296,"0")+IFERROR(Y297/H297,"0")+IFERROR(Y298/H298,"0")+IFERROR(Y299/H299,"0")+IFERROR(Y300/H300,"0")+IFERROR(Y301/H301,"0")</f>
        <v>54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0.48708000000000001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226</v>
      </c>
      <c r="Y303" s="565">
        <f>IFERROR(SUM(Y295:Y301),"0")</f>
        <v>226.8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430</v>
      </c>
      <c r="Y314" s="564">
        <f>IFERROR(IF(X314="",0,CEILING((X314/$H314),1)*$H314),"")</f>
        <v>436.8</v>
      </c>
      <c r="Z314" s="36">
        <f>IFERROR(IF(Y314=0,"",ROUNDUP(Y314/H314,0)*0.01898),"")</f>
        <v>1.06288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458.61153846153854</v>
      </c>
      <c r="BN314" s="64">
        <f>IFERROR(Y314*I314/H314,"0")</f>
        <v>465.86400000000009</v>
      </c>
      <c r="BO314" s="64">
        <f>IFERROR(1/J314*(X314/H314),"0")</f>
        <v>0.86137820512820518</v>
      </c>
      <c r="BP314" s="64">
        <f>IFERROR(1/J314*(Y314/H314),"0")</f>
        <v>0.875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55.128205128205131</v>
      </c>
      <c r="Y316" s="565">
        <f>IFERROR(Y313/H313,"0")+IFERROR(Y314/H314,"0")+IFERROR(Y315/H315,"0")</f>
        <v>56</v>
      </c>
      <c r="Z316" s="565">
        <f>IFERROR(IF(Z313="",0,Z313),"0")+IFERROR(IF(Z314="",0,Z314),"0")+IFERROR(IF(Z315="",0,Z315),"0")</f>
        <v>1.06288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430</v>
      </c>
      <c r="Y317" s="565">
        <f>IFERROR(SUM(Y313:Y315),"0")</f>
        <v>436.8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86</v>
      </c>
      <c r="Y333" s="564">
        <f>IFERROR(IF(X333="",0,CEILING((X333/$H333),1)*$H333),"")</f>
        <v>89.1</v>
      </c>
      <c r="Z333" s="36">
        <f>IFERROR(IF(Y333=0,"",ROUNDUP(Y333/H333,0)*0.01898),"")</f>
        <v>0.20877999999999999</v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91.510370370370367</v>
      </c>
      <c r="BN333" s="64">
        <f>IFERROR(Y333*I333/H333,"0")</f>
        <v>94.808999999999983</v>
      </c>
      <c r="BO333" s="64">
        <f>IFERROR(1/J333*(X333/H333),"0")</f>
        <v>0.16589506172839508</v>
      </c>
      <c r="BP333" s="64">
        <f>IFERROR(1/J333*(Y333/H333),"0")</f>
        <v>0.171875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10.617283950617285</v>
      </c>
      <c r="Y336" s="565">
        <f>IFERROR(Y333/H333,"0")+IFERROR(Y334/H334,"0")+IFERROR(Y335/H335,"0")</f>
        <v>11</v>
      </c>
      <c r="Z336" s="565">
        <f>IFERROR(IF(Z333="",0,Z333),"0")+IFERROR(IF(Z334="",0,Z334),"0")+IFERROR(IF(Z335="",0,Z335),"0")</f>
        <v>0.20877999999999999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86</v>
      </c>
      <c r="Y337" s="565">
        <f>IFERROR(SUM(Y333:Y335),"0")</f>
        <v>89.1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100</v>
      </c>
      <c r="Y341" s="564">
        <f t="shared" ref="Y341:Y347" si="52">IFERROR(IF(X341="",0,CEILING((X341/$H341),1)*$H341),"")</f>
        <v>105</v>
      </c>
      <c r="Z341" s="36">
        <f>IFERROR(IF(Y341=0,"",ROUNDUP(Y341/H341,0)*0.02175),"")</f>
        <v>0.15225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103.2</v>
      </c>
      <c r="BN341" s="64">
        <f t="shared" ref="BN341:BN347" si="54">IFERROR(Y341*I341/H341,"0")</f>
        <v>108.36</v>
      </c>
      <c r="BO341" s="64">
        <f t="shared" ref="BO341:BO347" si="55">IFERROR(1/J341*(X341/H341),"0")</f>
        <v>0.1388888888888889</v>
      </c>
      <c r="BP341" s="64">
        <f t="shared" ref="BP341:BP347" si="56">IFERROR(1/J341*(Y341/H341),"0")</f>
        <v>0.14583333333333331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750</v>
      </c>
      <c r="Y342" s="564">
        <f t="shared" si="52"/>
        <v>750</v>
      </c>
      <c r="Z342" s="36">
        <f>IFERROR(IF(Y342=0,"",ROUNDUP(Y342/H342,0)*0.02175),"")</f>
        <v>1.0874999999999999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774</v>
      </c>
      <c r="BN342" s="64">
        <f t="shared" si="54"/>
        <v>774</v>
      </c>
      <c r="BO342" s="64">
        <f t="shared" si="55"/>
        <v>1.0416666666666665</v>
      </c>
      <c r="BP342" s="64">
        <f t="shared" si="56"/>
        <v>1.0416666666666665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56.666666666666664</v>
      </c>
      <c r="Y348" s="565">
        <f>IFERROR(Y341/H341,"0")+IFERROR(Y342/H342,"0")+IFERROR(Y343/H343,"0")+IFERROR(Y344/H344,"0")+IFERROR(Y345/H345,"0")+IFERROR(Y346/H346,"0")+IFERROR(Y347/H347,"0")</f>
        <v>57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1.2397499999999999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850</v>
      </c>
      <c r="Y349" s="565">
        <f>IFERROR(SUM(Y341:Y347),"0")</f>
        <v>855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100</v>
      </c>
      <c r="Y357" s="564">
        <f>IFERROR(IF(X357="",0,CEILING((X357/$H357),1)*$H357),"")</f>
        <v>108</v>
      </c>
      <c r="Z357" s="36">
        <f>IFERROR(IF(Y357=0,"",ROUNDUP(Y357/H357,0)*0.01898),"")</f>
        <v>0.22776000000000002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105.76666666666667</v>
      </c>
      <c r="BN357" s="64">
        <f>IFERROR(Y357*I357/H357,"0")</f>
        <v>114.22799999999999</v>
      </c>
      <c r="BO357" s="64">
        <f>IFERROR(1/J357*(X357/H357),"0")</f>
        <v>0.1736111111111111</v>
      </c>
      <c r="BP357" s="64">
        <f>IFERROR(1/J357*(Y357/H357),"0")</f>
        <v>0.1875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11.111111111111111</v>
      </c>
      <c r="Y358" s="565">
        <f>IFERROR(Y356/H356,"0")+IFERROR(Y357/H357,"0")</f>
        <v>12</v>
      </c>
      <c r="Z358" s="565">
        <f>IFERROR(IF(Z356="",0,Z356),"0")+IFERROR(IF(Z357="",0,Z357),"0")</f>
        <v>0.22776000000000002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100</v>
      </c>
      <c r="Y359" s="565">
        <f>IFERROR(SUM(Y356:Y357),"0")</f>
        <v>108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60</v>
      </c>
      <c r="Y361" s="564">
        <f>IFERROR(IF(X361="",0,CEILING((X361/$H361),1)*$H361),"")</f>
        <v>63</v>
      </c>
      <c r="Z361" s="36">
        <f>IFERROR(IF(Y361=0,"",ROUNDUP(Y361/H361,0)*0.01898),"")</f>
        <v>0.13286000000000001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63.46</v>
      </c>
      <c r="BN361" s="64">
        <f>IFERROR(Y361*I361/H361,"0")</f>
        <v>66.632999999999996</v>
      </c>
      <c r="BO361" s="64">
        <f>IFERROR(1/J361*(X361/H361),"0")</f>
        <v>0.10416666666666667</v>
      </c>
      <c r="BP361" s="64">
        <f>IFERROR(1/J361*(Y361/H361),"0")</f>
        <v>0.109375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6.666666666666667</v>
      </c>
      <c r="Y362" s="565">
        <f>IFERROR(Y361/H361,"0")</f>
        <v>7</v>
      </c>
      <c r="Z362" s="565">
        <f>IFERROR(IF(Z361="",0,Z361),"0")</f>
        <v>0.13286000000000001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60</v>
      </c>
      <c r="Y363" s="565">
        <f>IFERROR(SUM(Y361:Y361),"0")</f>
        <v>63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10</v>
      </c>
      <c r="Y367" s="564">
        <f>IFERROR(IF(X367="",0,CEILING((X367/$H367),1)*$H367),"")</f>
        <v>10.8</v>
      </c>
      <c r="Z367" s="36">
        <f>IFERROR(IF(Y367=0,"",ROUNDUP(Y367/H367,0)*0.01898),"")</f>
        <v>1.898E-2</v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10.402777777777777</v>
      </c>
      <c r="BN367" s="64">
        <f>IFERROR(Y367*I367/H367,"0")</f>
        <v>11.234999999999999</v>
      </c>
      <c r="BO367" s="64">
        <f>IFERROR(1/J367*(X367/H367),"0")</f>
        <v>1.4467592592592591E-2</v>
      </c>
      <c r="BP367" s="64">
        <f>IFERROR(1/J367*(Y367/H367),"0")</f>
        <v>1.5625E-2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0.92592592592592582</v>
      </c>
      <c r="Y370" s="565">
        <f>IFERROR(Y366/H366,"0")+IFERROR(Y367/H367,"0")+IFERROR(Y368/H368,"0")+IFERROR(Y369/H369,"0")</f>
        <v>1</v>
      </c>
      <c r="Z370" s="565">
        <f>IFERROR(IF(Z366="",0,Z366),"0")+IFERROR(IF(Z367="",0,Z367),"0")+IFERROR(IF(Z368="",0,Z368),"0")+IFERROR(IF(Z369="",0,Z369),"0")</f>
        <v>1.898E-2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10</v>
      </c>
      <c r="Y371" s="565">
        <f>IFERROR(SUM(Y366:Y369),"0")</f>
        <v>10.8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950</v>
      </c>
      <c r="Y377" s="564">
        <f>IFERROR(IF(X377="",0,CEILING((X377/$H377),1)*$H377),"")</f>
        <v>954</v>
      </c>
      <c r="Z377" s="36">
        <f>IFERROR(IF(Y377=0,"",ROUNDUP(Y377/H377,0)*0.01898),"")</f>
        <v>2.0118800000000001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1004.7833333333333</v>
      </c>
      <c r="BN377" s="64">
        <f>IFERROR(Y377*I377/H377,"0")</f>
        <v>1009.014</v>
      </c>
      <c r="BO377" s="64">
        <f>IFERROR(1/J377*(X377/H377),"0")</f>
        <v>1.6493055555555556</v>
      </c>
      <c r="BP377" s="64">
        <f>IFERROR(1/J377*(Y377/H377),"0")</f>
        <v>1.65625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105.55555555555556</v>
      </c>
      <c r="Y379" s="565">
        <f>IFERROR(Y377/H377,"0")+IFERROR(Y378/H378,"0")</f>
        <v>106</v>
      </c>
      <c r="Z379" s="565">
        <f>IFERROR(IF(Z377="",0,Z377),"0")+IFERROR(IF(Z378="",0,Z378),"0")</f>
        <v>2.0118800000000001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950</v>
      </c>
      <c r="Y380" s="565">
        <f>IFERROR(SUM(Y377:Y378),"0")</f>
        <v>954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395</v>
      </c>
      <c r="Y388" s="564">
        <f t="shared" ref="Y388:Y397" si="57">IFERROR(IF(X388="",0,CEILING((X388/$H388),1)*$H388),"")</f>
        <v>399.6</v>
      </c>
      <c r="Z388" s="36">
        <f>IFERROR(IF(Y388=0,"",ROUNDUP(Y388/H388,0)*0.00902),"")</f>
        <v>0.66748000000000007</v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410.36111111111114</v>
      </c>
      <c r="BN388" s="64">
        <f t="shared" ref="BN388:BN397" si="59">IFERROR(Y388*I388/H388,"0")</f>
        <v>415.14000000000004</v>
      </c>
      <c r="BO388" s="64">
        <f t="shared" ref="BO388:BO397" si="60">IFERROR(1/J388*(X388/H388),"0")</f>
        <v>0.55415263748597077</v>
      </c>
      <c r="BP388" s="64">
        <f t="shared" ref="BP388:BP397" si="61">IFERROR(1/J388*(Y388/H388),"0")</f>
        <v>0.56060606060606066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545</v>
      </c>
      <c r="Y391" s="564">
        <f t="shared" si="57"/>
        <v>545.40000000000009</v>
      </c>
      <c r="Z391" s="36">
        <f>IFERROR(IF(Y391=0,"",ROUNDUP(Y391/H391,0)*0.00902),"")</f>
        <v>0.91102000000000005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566.19444444444446</v>
      </c>
      <c r="BN391" s="64">
        <f t="shared" si="59"/>
        <v>566.61000000000013</v>
      </c>
      <c r="BO391" s="64">
        <f t="shared" si="60"/>
        <v>0.7645903479236813</v>
      </c>
      <c r="BP391" s="64">
        <f t="shared" si="61"/>
        <v>0.76515151515151525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174.07407407407408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175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1.5785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940</v>
      </c>
      <c r="Y399" s="565">
        <f>IFERROR(SUM(Y388:Y397),"0")</f>
        <v>945.00000000000011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370</v>
      </c>
      <c r="Y411" s="564">
        <f>IFERROR(IF(X411="",0,CEILING((X411/$H411),1)*$H411),"")</f>
        <v>372.6</v>
      </c>
      <c r="Z411" s="36">
        <f>IFERROR(IF(Y411=0,"",ROUNDUP(Y411/H411,0)*0.00902),"")</f>
        <v>0.62238000000000004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384.38888888888891</v>
      </c>
      <c r="BN411" s="64">
        <f>IFERROR(Y411*I411/H411,"0")</f>
        <v>387.09</v>
      </c>
      <c r="BO411" s="64">
        <f>IFERROR(1/J411*(X411/H411),"0")</f>
        <v>0.51907968574635244</v>
      </c>
      <c r="BP411" s="64">
        <f>IFERROR(1/J411*(Y411/H411),"0")</f>
        <v>0.52272727272727271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68.518518518518519</v>
      </c>
      <c r="Y415" s="565">
        <f>IFERROR(Y411/H411,"0")+IFERROR(Y412/H412,"0")+IFERROR(Y413/H413,"0")+IFERROR(Y414/H414,"0")</f>
        <v>69</v>
      </c>
      <c r="Z415" s="565">
        <f>IFERROR(IF(Z411="",0,Z411),"0")+IFERROR(IF(Z412="",0,Z412),"0")+IFERROR(IF(Z413="",0,Z413),"0")+IFERROR(IF(Z414="",0,Z414),"0")</f>
        <v>0.62238000000000004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370</v>
      </c>
      <c r="Y416" s="565">
        <f>IFERROR(SUM(Y411:Y414),"0")</f>
        <v>372.6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60</v>
      </c>
      <c r="Y430" s="564">
        <f t="shared" ref="Y430:Y444" si="63">IFERROR(IF(X430="",0,CEILING((X430/$H430),1)*$H430),"")</f>
        <v>63.36</v>
      </c>
      <c r="Z430" s="36">
        <f t="shared" ref="Z430:Z436" si="64">IFERROR(IF(Y430=0,"",ROUNDUP(Y430/H430,0)*0.01196),"")</f>
        <v>0.14352000000000001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64.090909090909079</v>
      </c>
      <c r="BN430" s="64">
        <f t="shared" ref="BN430:BN444" si="66">IFERROR(Y430*I430/H430,"0")</f>
        <v>67.679999999999993</v>
      </c>
      <c r="BO430" s="64">
        <f t="shared" ref="BO430:BO444" si="67">IFERROR(1/J430*(X430/H430),"0")</f>
        <v>0.10926573426573427</v>
      </c>
      <c r="BP430" s="64">
        <f t="shared" ref="BP430:BP444" si="68">IFERROR(1/J430*(Y430/H430),"0")</f>
        <v>0.11538461538461539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40</v>
      </c>
      <c r="Y431" s="564">
        <f t="shared" si="63"/>
        <v>42.24</v>
      </c>
      <c r="Z431" s="36">
        <f t="shared" si="64"/>
        <v>9.5680000000000001E-2</v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42.727272727272727</v>
      </c>
      <c r="BN431" s="64">
        <f t="shared" si="66"/>
        <v>45.12</v>
      </c>
      <c r="BO431" s="64">
        <f t="shared" si="67"/>
        <v>7.2843822843822847E-2</v>
      </c>
      <c r="BP431" s="64">
        <f t="shared" si="68"/>
        <v>7.6923076923076927E-2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100</v>
      </c>
      <c r="Y432" s="564">
        <f t="shared" si="63"/>
        <v>100.32000000000001</v>
      </c>
      <c r="Z432" s="36">
        <f t="shared" si="64"/>
        <v>0.22724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106.81818181818181</v>
      </c>
      <c r="BN432" s="64">
        <f t="shared" si="66"/>
        <v>107.16</v>
      </c>
      <c r="BO432" s="64">
        <f t="shared" si="67"/>
        <v>0.18210955710955709</v>
      </c>
      <c r="BP432" s="64">
        <f t="shared" si="68"/>
        <v>0.18269230769230771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2385</v>
      </c>
      <c r="Y435" s="564">
        <f t="shared" si="63"/>
        <v>2386.56</v>
      </c>
      <c r="Z435" s="36">
        <f t="shared" si="64"/>
        <v>5.4059200000000001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2547.613636363636</v>
      </c>
      <c r="BN435" s="64">
        <f t="shared" si="66"/>
        <v>2549.2799999999997</v>
      </c>
      <c r="BO435" s="64">
        <f t="shared" si="67"/>
        <v>4.3433129370629375</v>
      </c>
      <c r="BP435" s="64">
        <f t="shared" si="68"/>
        <v>4.3461538461538458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489.58333333333331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490.99999999999994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5.8723600000000005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2585</v>
      </c>
      <c r="Y446" s="565">
        <f>IFERROR(SUM(Y430:Y444),"0")</f>
        <v>2592.48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1080</v>
      </c>
      <c r="Y448" s="564">
        <f>IFERROR(IF(X448="",0,CEILING((X448/$H448),1)*$H448),"")</f>
        <v>1082.4000000000001</v>
      </c>
      <c r="Z448" s="36">
        <f>IFERROR(IF(Y448=0,"",ROUNDUP(Y448/H448,0)*0.01196),"")</f>
        <v>2.4518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1153.6363636363635</v>
      </c>
      <c r="BN448" s="64">
        <f>IFERROR(Y448*I448/H448,"0")</f>
        <v>1156.1999999999998</v>
      </c>
      <c r="BO448" s="64">
        <f>IFERROR(1/J448*(X448/H448),"0")</f>
        <v>1.9667832167832167</v>
      </c>
      <c r="BP448" s="64">
        <f>IFERROR(1/J448*(Y448/H448),"0")</f>
        <v>1.9711538461538463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204.54545454545453</v>
      </c>
      <c r="Y451" s="565">
        <f>IFERROR(Y448/H448,"0")+IFERROR(Y449/H449,"0")+IFERROR(Y450/H450,"0")</f>
        <v>205</v>
      </c>
      <c r="Z451" s="565">
        <f>IFERROR(IF(Z448="",0,Z448),"0")+IFERROR(IF(Z449="",0,Z449),"0")+IFERROR(IF(Z450="",0,Z450),"0")</f>
        <v>2.4518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1080</v>
      </c>
      <c r="Y452" s="565">
        <f>IFERROR(SUM(Y448:Y450),"0")</f>
        <v>1082.4000000000001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50</v>
      </c>
      <c r="Y454" s="564">
        <f t="shared" ref="Y454:Y460" si="69">IFERROR(IF(X454="",0,CEILING((X454/$H454),1)*$H454),"")</f>
        <v>52.800000000000004</v>
      </c>
      <c r="Z454" s="36">
        <f>IFERROR(IF(Y454=0,"",ROUNDUP(Y454/H454,0)*0.01196),"")</f>
        <v>0.1196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53.409090909090907</v>
      </c>
      <c r="BN454" s="64">
        <f t="shared" ref="BN454:BN460" si="71">IFERROR(Y454*I454/H454,"0")</f>
        <v>56.400000000000006</v>
      </c>
      <c r="BO454" s="64">
        <f t="shared" ref="BO454:BO460" si="72">IFERROR(1/J454*(X454/H454),"0")</f>
        <v>9.1054778554778545E-2</v>
      </c>
      <c r="BP454" s="64">
        <f t="shared" ref="BP454:BP460" si="73">IFERROR(1/J454*(Y454/H454),"0")</f>
        <v>9.6153846153846159E-2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50</v>
      </c>
      <c r="Y455" s="564">
        <f t="shared" si="69"/>
        <v>52.800000000000004</v>
      </c>
      <c r="Z455" s="36">
        <f>IFERROR(IF(Y455=0,"",ROUNDUP(Y455/H455,0)*0.01196),"")</f>
        <v>0.1196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53.409090909090907</v>
      </c>
      <c r="BN455" s="64">
        <f t="shared" si="71"/>
        <v>56.400000000000006</v>
      </c>
      <c r="BO455" s="64">
        <f t="shared" si="72"/>
        <v>9.1054778554778545E-2</v>
      </c>
      <c r="BP455" s="64">
        <f t="shared" si="73"/>
        <v>9.6153846153846159E-2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880</v>
      </c>
      <c r="Y456" s="564">
        <f t="shared" si="69"/>
        <v>881.76</v>
      </c>
      <c r="Z456" s="36">
        <f>IFERROR(IF(Y456=0,"",ROUNDUP(Y456/H456,0)*0.01196),"")</f>
        <v>1.99732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939.99999999999989</v>
      </c>
      <c r="BN456" s="64">
        <f t="shared" si="71"/>
        <v>941.88</v>
      </c>
      <c r="BO456" s="64">
        <f t="shared" si="72"/>
        <v>1.6025641025641026</v>
      </c>
      <c r="BP456" s="64">
        <f t="shared" si="73"/>
        <v>1.6057692307692308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185.60606060606059</v>
      </c>
      <c r="Y461" s="565">
        <f>IFERROR(Y454/H454,"0")+IFERROR(Y455/H455,"0")+IFERROR(Y456/H456,"0")+IFERROR(Y457/H457,"0")+IFERROR(Y458/H458,"0")+IFERROR(Y459/H459,"0")+IFERROR(Y460/H460,"0")</f>
        <v>187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2.2365200000000001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980</v>
      </c>
      <c r="Y462" s="565">
        <f>IFERROR(SUM(Y454:Y460),"0")</f>
        <v>987.36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20</v>
      </c>
      <c r="Y474" s="564">
        <f>IFERROR(IF(X474="",0,CEILING((X474/$H474),1)*$H474),"")</f>
        <v>24</v>
      </c>
      <c r="Z474" s="36">
        <f>IFERROR(IF(Y474=0,"",ROUNDUP(Y474/H474,0)*0.01898),"")</f>
        <v>3.7960000000000001E-2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20.725000000000001</v>
      </c>
      <c r="BN474" s="64">
        <f>IFERROR(Y474*I474/H474,"0")</f>
        <v>24.87</v>
      </c>
      <c r="BO474" s="64">
        <f>IFERROR(1/J474*(X474/H474),"0")</f>
        <v>2.6041666666666668E-2</v>
      </c>
      <c r="BP474" s="64">
        <f>IFERROR(1/J474*(Y474/H474),"0")</f>
        <v>3.125E-2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1.6666666666666667</v>
      </c>
      <c r="Y476" s="565">
        <f>IFERROR(Y472/H472,"0")+IFERROR(Y473/H473,"0")+IFERROR(Y474/H474,"0")+IFERROR(Y475/H475,"0")</f>
        <v>2</v>
      </c>
      <c r="Z476" s="565">
        <f>IFERROR(IF(Z472="",0,Z472),"0")+IFERROR(IF(Z473="",0,Z473),"0")+IFERROR(IF(Z474="",0,Z474),"0")+IFERROR(IF(Z475="",0,Z475),"0")</f>
        <v>3.7960000000000001E-2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20</v>
      </c>
      <c r="Y477" s="565">
        <f>IFERROR(SUM(Y472:Y475),"0")</f>
        <v>24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1000</v>
      </c>
      <c r="Y487" s="564">
        <f>IFERROR(IF(X487="",0,CEILING((X487/$H487),1)*$H487),"")</f>
        <v>1003.8000000000001</v>
      </c>
      <c r="Z487" s="36">
        <f>IFERROR(IF(Y487=0,"",ROUNDUP(Y487/H487,0)*0.00902),"")</f>
        <v>2.15578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1064.2857142857142</v>
      </c>
      <c r="BN487" s="64">
        <f>IFERROR(Y487*I487/H487,"0")</f>
        <v>1068.33</v>
      </c>
      <c r="BO487" s="64">
        <f>IFERROR(1/J487*(X487/H487),"0")</f>
        <v>1.8037518037518037</v>
      </c>
      <c r="BP487" s="64">
        <f>IFERROR(1/J487*(Y487/H487),"0")</f>
        <v>1.8106060606060606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238.09523809523807</v>
      </c>
      <c r="Y488" s="565">
        <f>IFERROR(Y486/H486,"0")+IFERROR(Y487/H487,"0")</f>
        <v>239</v>
      </c>
      <c r="Z488" s="565">
        <f>IFERROR(IF(Z486="",0,Z486),"0")+IFERROR(IF(Z487="",0,Z487),"0")</f>
        <v>2.15578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1000</v>
      </c>
      <c r="Y489" s="565">
        <f>IFERROR(SUM(Y486:Y487),"0")</f>
        <v>1003.8000000000001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17449.900000000001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17548.439999999999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18397.574284335711</v>
      </c>
      <c r="Y506" s="565">
        <f>IFERROR(SUM(BN22:BN502),"0")</f>
        <v>18501.309000000001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29</v>
      </c>
      <c r="Y507" s="38">
        <f>ROUNDUP(SUM(BP22:BP502),0)</f>
        <v>29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19122.574284335711</v>
      </c>
      <c r="Y508" s="565">
        <f>GrossWeightTotalR+PalletQtyTotalR*25</f>
        <v>19226.309000000001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2776.2036544766429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2790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34.999539999999996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1987.2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1801.8</v>
      </c>
      <c r="E515" s="46">
        <f>IFERROR(Y89*1,"0")+IFERROR(Y90*1,"0")+IFERROR(Y91*1,"0")+IFERROR(Y95*1,"0")+IFERROR(Y96*1,"0")+IFERROR(Y97*1,"0")+IFERROR(Y98*1,"0")+IFERROR(Y99*1,"0")+IFERROR(Y100*1,"0")</f>
        <v>1236.6000000000001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980.1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1604.4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122.4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728.40000000000009</v>
      </c>
      <c r="S515" s="46">
        <f>IFERROR(Y333*1,"0")+IFERROR(Y334*1,"0")+IFERROR(Y335*1,"0")</f>
        <v>89.1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1026</v>
      </c>
      <c r="U515" s="46">
        <f>IFERROR(Y366*1,"0")+IFERROR(Y367*1,"0")+IFERROR(Y368*1,"0")+IFERROR(Y369*1,"0")+IFERROR(Y373*1,"0")+IFERROR(Y377*1,"0")+IFERROR(Y378*1,"0")+IFERROR(Y382*1,"0")</f>
        <v>964.8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945.00000000000011</v>
      </c>
      <c r="W515" s="46">
        <f>IFERROR(Y407*1,"0")+IFERROR(Y411*1,"0")+IFERROR(Y412*1,"0")+IFERROR(Y413*1,"0")+IFERROR(Y414*1,"0")</f>
        <v>372.6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4662.2400000000007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1027.8000000000002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2025-07-18T09:45:47Z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